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jay_Chaturvedi\Contacts\Desktop\Final_Tools\"/>
    </mc:Choice>
  </mc:AlternateContent>
  <bookViews>
    <workbookView xWindow="0" yWindow="0" windowWidth="23040" windowHeight="8652"/>
  </bookViews>
  <sheets>
    <sheet name="System Profile Inputs" sheetId="8" r:id="rId1"/>
    <sheet name="System Design Results" sheetId="7" r:id="rId2"/>
    <sheet name="Batch2_DG_PV_Battery_Hybrid" sheetId="16" r:id="rId3"/>
    <sheet name="Batch1_DG_PV_Battery_Hybrid" sheetId="15" r:id="rId4"/>
    <sheet name="PV Syst vs Actual_E_Avail_8m" sheetId="17" r:id="rId5"/>
    <sheet name="PV Syst vs Actual_E_Avail_12m" sheetId="10" r:id="rId6"/>
    <sheet name="Actual Generation" sheetId="18" r:id="rId7"/>
    <sheet name="Batch2" sheetId="13" r:id="rId8"/>
    <sheet name="Batch1" sheetId="14" r:id="rId9"/>
    <sheet name="Percentage_File" sheetId="9" r:id="rId10"/>
  </sheets>
  <externalReferences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</externalReferences>
  <definedNames>
    <definedName name="__aug10">'[1]mobility_calculation (2)'!$B$1994:$J$2242</definedName>
    <definedName name="__aug11">'[1]mobility_calculation (2)'!$B$2243:$J$2491</definedName>
    <definedName name="__aug12">'[1]mobility_calculation (2)'!$B$2492:$J$2740</definedName>
    <definedName name="__DCS18001" localSheetId="3">#REF!</definedName>
    <definedName name="__DCS18001" localSheetId="2">#REF!</definedName>
    <definedName name="__DCS18001" localSheetId="4">#REF!</definedName>
    <definedName name="__DCS18001">#REF!</definedName>
    <definedName name="__DCS18002" localSheetId="3">#REF!</definedName>
    <definedName name="__DCS18002" localSheetId="2">#REF!</definedName>
    <definedName name="__DCS18002" localSheetId="4">#REF!</definedName>
    <definedName name="__DCS18002">#REF!</definedName>
    <definedName name="__DCS18003" localSheetId="3">#REF!</definedName>
    <definedName name="__DCS18003" localSheetId="2">#REF!</definedName>
    <definedName name="__DCS18003" localSheetId="4">#REF!</definedName>
    <definedName name="__DCS18003">#REF!</definedName>
    <definedName name="__DCS18004" localSheetId="3">#REF!</definedName>
    <definedName name="__DCS18004" localSheetId="2">#REF!</definedName>
    <definedName name="__DCS18004" localSheetId="4">#REF!</definedName>
    <definedName name="__DCS18004">#REF!</definedName>
    <definedName name="__DCS18005" localSheetId="3">#REF!</definedName>
    <definedName name="__DCS18005" localSheetId="2">#REF!</definedName>
    <definedName name="__DCS18005" localSheetId="4">#REF!</definedName>
    <definedName name="__DCS18005">#REF!</definedName>
    <definedName name="__DCS18006" localSheetId="3">#REF!</definedName>
    <definedName name="__DCS18006" localSheetId="2">#REF!</definedName>
    <definedName name="__DCS18006" localSheetId="4">#REF!</definedName>
    <definedName name="__DCS18006">#REF!</definedName>
    <definedName name="__DCS18007" localSheetId="3">#REF!</definedName>
    <definedName name="__DCS18007" localSheetId="2">#REF!</definedName>
    <definedName name="__DCS18007" localSheetId="4">#REF!</definedName>
    <definedName name="__DCS18007">#REF!</definedName>
    <definedName name="__DCS18008" localSheetId="3">#REF!</definedName>
    <definedName name="__DCS18008" localSheetId="2">#REF!</definedName>
    <definedName name="__DCS18008" localSheetId="4">#REF!</definedName>
    <definedName name="__DCS18008">#REF!</definedName>
    <definedName name="__DCS18009" localSheetId="3">#REF!</definedName>
    <definedName name="__DCS18009" localSheetId="2">#REF!</definedName>
    <definedName name="__DCS18009" localSheetId="4">#REF!</definedName>
    <definedName name="__DCS18009">#REF!</definedName>
    <definedName name="__GSM9001" localSheetId="3">#REF!</definedName>
    <definedName name="__GSM9001" localSheetId="2">#REF!</definedName>
    <definedName name="__GSM9001" localSheetId="4">#REF!</definedName>
    <definedName name="__GSM9001">#REF!</definedName>
    <definedName name="__GSM90010" localSheetId="3">#REF!</definedName>
    <definedName name="__GSM90010" localSheetId="2">#REF!</definedName>
    <definedName name="__GSM90010" localSheetId="4">#REF!</definedName>
    <definedName name="__GSM90010">#REF!</definedName>
    <definedName name="__GSM90011" localSheetId="3">#REF!</definedName>
    <definedName name="__GSM90011" localSheetId="2">#REF!</definedName>
    <definedName name="__GSM90011" localSheetId="4">#REF!</definedName>
    <definedName name="__GSM90011">#REF!</definedName>
    <definedName name="__GSM90012" localSheetId="3">#REF!</definedName>
    <definedName name="__GSM90012" localSheetId="2">#REF!</definedName>
    <definedName name="__GSM90012" localSheetId="4">#REF!</definedName>
    <definedName name="__GSM90012">#REF!</definedName>
    <definedName name="__GSM90013" localSheetId="3">#REF!</definedName>
    <definedName name="__GSM90013" localSheetId="2">#REF!</definedName>
    <definedName name="__GSM90013" localSheetId="4">#REF!</definedName>
    <definedName name="__GSM90013">#REF!</definedName>
    <definedName name="__GSM90014" localSheetId="3">#REF!</definedName>
    <definedName name="__GSM90014" localSheetId="2">#REF!</definedName>
    <definedName name="__GSM90014" localSheetId="4">#REF!</definedName>
    <definedName name="__GSM90014">#REF!</definedName>
    <definedName name="__GSM90015" localSheetId="3">#REF!</definedName>
    <definedName name="__GSM90015" localSheetId="2">#REF!</definedName>
    <definedName name="__GSM90015" localSheetId="4">#REF!</definedName>
    <definedName name="__GSM90015">#REF!</definedName>
    <definedName name="__GSM90016" localSheetId="3">#REF!</definedName>
    <definedName name="__GSM90016" localSheetId="2">#REF!</definedName>
    <definedName name="__GSM90016" localSheetId="4">#REF!</definedName>
    <definedName name="__GSM90016">#REF!</definedName>
    <definedName name="__GSM90017" localSheetId="3">#REF!</definedName>
    <definedName name="__GSM90017" localSheetId="2">#REF!</definedName>
    <definedName name="__GSM90017" localSheetId="4">#REF!</definedName>
    <definedName name="__GSM90017">#REF!</definedName>
    <definedName name="__GSM90018" localSheetId="3">#REF!</definedName>
    <definedName name="__GSM90018" localSheetId="2">#REF!</definedName>
    <definedName name="__GSM90018" localSheetId="4">#REF!</definedName>
    <definedName name="__GSM90018">#REF!</definedName>
    <definedName name="__GSM90019" localSheetId="3">#REF!</definedName>
    <definedName name="__GSM90019" localSheetId="2">#REF!</definedName>
    <definedName name="__GSM90019" localSheetId="4">#REF!</definedName>
    <definedName name="__GSM90019">#REF!</definedName>
    <definedName name="__GSM9002" localSheetId="3">#REF!</definedName>
    <definedName name="__GSM9002" localSheetId="2">#REF!</definedName>
    <definedName name="__GSM9002" localSheetId="4">#REF!</definedName>
    <definedName name="__GSM9002">#REF!</definedName>
    <definedName name="__GSM90020" localSheetId="3">#REF!</definedName>
    <definedName name="__GSM90020" localSheetId="2">#REF!</definedName>
    <definedName name="__GSM90020" localSheetId="4">#REF!</definedName>
    <definedName name="__GSM90020">#REF!</definedName>
    <definedName name="__GSM90021" localSheetId="3">#REF!</definedName>
    <definedName name="__GSM90021" localSheetId="2">#REF!</definedName>
    <definedName name="__GSM90021" localSheetId="4">#REF!</definedName>
    <definedName name="__GSM90021">#REF!</definedName>
    <definedName name="__GSM90022" localSheetId="3">#REF!</definedName>
    <definedName name="__GSM90022" localSheetId="2">#REF!</definedName>
    <definedName name="__GSM90022" localSheetId="4">#REF!</definedName>
    <definedName name="__GSM90022">#REF!</definedName>
    <definedName name="__GSM90023" localSheetId="3">#REF!</definedName>
    <definedName name="__GSM90023" localSheetId="2">#REF!</definedName>
    <definedName name="__GSM90023" localSheetId="4">#REF!</definedName>
    <definedName name="__GSM90023">#REF!</definedName>
    <definedName name="__GSM90024" localSheetId="3">#REF!</definedName>
    <definedName name="__GSM90024" localSheetId="2">#REF!</definedName>
    <definedName name="__GSM90024" localSheetId="4">#REF!</definedName>
    <definedName name="__GSM90024">#REF!</definedName>
    <definedName name="__GSM90025" localSheetId="3">#REF!</definedName>
    <definedName name="__GSM90025" localSheetId="2">#REF!</definedName>
    <definedName name="__GSM90025" localSheetId="4">#REF!</definedName>
    <definedName name="__GSM90025">#REF!</definedName>
    <definedName name="__GSM90026" localSheetId="3">#REF!</definedName>
    <definedName name="__GSM90026" localSheetId="2">#REF!</definedName>
    <definedName name="__GSM90026" localSheetId="4">#REF!</definedName>
    <definedName name="__GSM90026">#REF!</definedName>
    <definedName name="__GSM90027" localSheetId="3">#REF!</definedName>
    <definedName name="__GSM90027" localSheetId="2">#REF!</definedName>
    <definedName name="__GSM90027" localSheetId="4">#REF!</definedName>
    <definedName name="__GSM90027">#REF!</definedName>
    <definedName name="__GSM90028" localSheetId="3">#REF!</definedName>
    <definedName name="__GSM90028" localSheetId="2">#REF!</definedName>
    <definedName name="__GSM90028" localSheetId="4">#REF!</definedName>
    <definedName name="__GSM90028">#REF!</definedName>
    <definedName name="__GSM9003" localSheetId="3">#REF!</definedName>
    <definedName name="__GSM9003" localSheetId="2">#REF!</definedName>
    <definedName name="__GSM9003" localSheetId="4">#REF!</definedName>
    <definedName name="__GSM9003">#REF!</definedName>
    <definedName name="__GSM9004" localSheetId="3">#REF!</definedName>
    <definedName name="__GSM9004" localSheetId="2">#REF!</definedName>
    <definedName name="__GSM9004" localSheetId="4">#REF!</definedName>
    <definedName name="__GSM9004">#REF!</definedName>
    <definedName name="__GSM9005" localSheetId="3">#REF!</definedName>
    <definedName name="__GSM9005" localSheetId="2">#REF!</definedName>
    <definedName name="__GSM9005" localSheetId="4">#REF!</definedName>
    <definedName name="__GSM9005">#REF!</definedName>
    <definedName name="__GSM9006" localSheetId="3">#REF!</definedName>
    <definedName name="__GSM9006" localSheetId="2">#REF!</definedName>
    <definedName name="__GSM9006" localSheetId="4">#REF!</definedName>
    <definedName name="__GSM9006">#REF!</definedName>
    <definedName name="__GSM9007" localSheetId="3">#REF!</definedName>
    <definedName name="__GSM9007" localSheetId="2">#REF!</definedName>
    <definedName name="__GSM9007" localSheetId="4">#REF!</definedName>
    <definedName name="__GSM9007">#REF!</definedName>
    <definedName name="__GSM9008" localSheetId="3">#REF!</definedName>
    <definedName name="__GSM9008" localSheetId="2">#REF!</definedName>
    <definedName name="__GSM9008" localSheetId="4">#REF!</definedName>
    <definedName name="__GSM9008">#REF!</definedName>
    <definedName name="__GSM9009" localSheetId="3">#REF!</definedName>
    <definedName name="__GSM9009" localSheetId="2">#REF!</definedName>
    <definedName name="__GSM9009" localSheetId="4">#REF!</definedName>
    <definedName name="__GSM9009">#REF!</definedName>
    <definedName name="__NLW1800" localSheetId="3">#REF!</definedName>
    <definedName name="__NLW1800" localSheetId="2">#REF!</definedName>
    <definedName name="__NLW1800" localSheetId="4">#REF!</definedName>
    <definedName name="__NLW1800">#REF!</definedName>
    <definedName name="__tt3" localSheetId="3">[2]Behavior!#REF!</definedName>
    <definedName name="__tt3" localSheetId="2">[2]Behavior!#REF!</definedName>
    <definedName name="__tt3" localSheetId="4">[2]Behavior!#REF!</definedName>
    <definedName name="__tt3">[2]Behavior!#REF!</definedName>
    <definedName name="_aug10">'[1]mobility_calculation (2)'!$B$1994:$J$2242</definedName>
    <definedName name="_aug11">'[1]mobility_calculation (2)'!$B$2243:$J$2491</definedName>
    <definedName name="_aug12">'[1]mobility_calculation (2)'!$B$2492:$J$2740</definedName>
    <definedName name="_DCS18001" localSheetId="3">#REF!</definedName>
    <definedName name="_DCS18001" localSheetId="2">#REF!</definedName>
    <definedName name="_DCS18001" localSheetId="4">#REF!</definedName>
    <definedName name="_DCS18001">#REF!</definedName>
    <definedName name="_DCS18002" localSheetId="3">#REF!</definedName>
    <definedName name="_DCS18002" localSheetId="2">#REF!</definedName>
    <definedName name="_DCS18002" localSheetId="4">#REF!</definedName>
    <definedName name="_DCS18002">#REF!</definedName>
    <definedName name="_DCS18003" localSheetId="3">#REF!</definedName>
    <definedName name="_DCS18003" localSheetId="2">#REF!</definedName>
    <definedName name="_DCS18003" localSheetId="4">#REF!</definedName>
    <definedName name="_DCS18003">#REF!</definedName>
    <definedName name="_DCS18004" localSheetId="3">#REF!</definedName>
    <definedName name="_DCS18004" localSheetId="2">#REF!</definedName>
    <definedName name="_DCS18004" localSheetId="4">#REF!</definedName>
    <definedName name="_DCS18004">#REF!</definedName>
    <definedName name="_DCS18005" localSheetId="3">#REF!</definedName>
    <definedName name="_DCS18005" localSheetId="2">#REF!</definedName>
    <definedName name="_DCS18005" localSheetId="4">#REF!</definedName>
    <definedName name="_DCS18005">#REF!</definedName>
    <definedName name="_DCS18006" localSheetId="3">#REF!</definedName>
    <definedName name="_DCS18006" localSheetId="2">#REF!</definedName>
    <definedName name="_DCS18006" localSheetId="4">#REF!</definedName>
    <definedName name="_DCS18006">#REF!</definedName>
    <definedName name="_DCS18007" localSheetId="3">#REF!</definedName>
    <definedName name="_DCS18007" localSheetId="2">#REF!</definedName>
    <definedName name="_DCS18007" localSheetId="4">#REF!</definedName>
    <definedName name="_DCS18007">#REF!</definedName>
    <definedName name="_DCS18008" localSheetId="3">#REF!</definedName>
    <definedName name="_DCS18008" localSheetId="2">#REF!</definedName>
    <definedName name="_DCS18008" localSheetId="4">#REF!</definedName>
    <definedName name="_DCS18008">#REF!</definedName>
    <definedName name="_DCS18009" localSheetId="3">#REF!</definedName>
    <definedName name="_DCS18009" localSheetId="2">#REF!</definedName>
    <definedName name="_DCS18009" localSheetId="4">#REF!</definedName>
    <definedName name="_DCS18009">#REF!</definedName>
    <definedName name="_xlnm._FilterDatabase" localSheetId="8" hidden="1">Batch1!$A$1:$J$59</definedName>
    <definedName name="_xlnm._FilterDatabase" localSheetId="3" hidden="1">Batch1_DG_PV_Battery_Hybrid!$A$3:$V$65</definedName>
    <definedName name="_xlnm._FilterDatabase" localSheetId="2" hidden="1">Batch2_DG_PV_Battery_Hybrid!$B$4:$T$54</definedName>
    <definedName name="_GSM9001" localSheetId="3">#REF!</definedName>
    <definedName name="_GSM9001" localSheetId="2">#REF!</definedName>
    <definedName name="_GSM9001" localSheetId="4">#REF!</definedName>
    <definedName name="_GSM9001">#REF!</definedName>
    <definedName name="_GSM90010" localSheetId="3">#REF!</definedName>
    <definedName name="_GSM90010" localSheetId="2">#REF!</definedName>
    <definedName name="_GSM90010" localSheetId="4">#REF!</definedName>
    <definedName name="_GSM90010">#REF!</definedName>
    <definedName name="_GSM90011" localSheetId="3">#REF!</definedName>
    <definedName name="_GSM90011" localSheetId="2">#REF!</definedName>
    <definedName name="_GSM90011" localSheetId="4">#REF!</definedName>
    <definedName name="_GSM90011">#REF!</definedName>
    <definedName name="_GSM90012" localSheetId="3">#REF!</definedName>
    <definedName name="_GSM90012" localSheetId="2">#REF!</definedName>
    <definedName name="_GSM90012" localSheetId="4">#REF!</definedName>
    <definedName name="_GSM90012">#REF!</definedName>
    <definedName name="_GSM90013" localSheetId="3">#REF!</definedName>
    <definedName name="_GSM90013" localSheetId="2">#REF!</definedName>
    <definedName name="_GSM90013" localSheetId="4">#REF!</definedName>
    <definedName name="_GSM90013">#REF!</definedName>
    <definedName name="_GSM90014" localSheetId="3">#REF!</definedName>
    <definedName name="_GSM90014" localSheetId="2">#REF!</definedName>
    <definedName name="_GSM90014" localSheetId="4">#REF!</definedName>
    <definedName name="_GSM90014">#REF!</definedName>
    <definedName name="_GSM90015" localSheetId="3">#REF!</definedName>
    <definedName name="_GSM90015" localSheetId="2">#REF!</definedName>
    <definedName name="_GSM90015" localSheetId="4">#REF!</definedName>
    <definedName name="_GSM90015">#REF!</definedName>
    <definedName name="_GSM90016" localSheetId="3">#REF!</definedName>
    <definedName name="_GSM90016" localSheetId="2">#REF!</definedName>
    <definedName name="_GSM90016" localSheetId="4">#REF!</definedName>
    <definedName name="_GSM90016">#REF!</definedName>
    <definedName name="_GSM90017" localSheetId="3">#REF!</definedName>
    <definedName name="_GSM90017" localSheetId="2">#REF!</definedName>
    <definedName name="_GSM90017" localSheetId="4">#REF!</definedName>
    <definedName name="_GSM90017">#REF!</definedName>
    <definedName name="_GSM90018" localSheetId="3">#REF!</definedName>
    <definedName name="_GSM90018" localSheetId="2">#REF!</definedName>
    <definedName name="_GSM90018" localSheetId="4">#REF!</definedName>
    <definedName name="_GSM90018">#REF!</definedName>
    <definedName name="_GSM90019" localSheetId="3">#REF!</definedName>
    <definedName name="_GSM90019" localSheetId="2">#REF!</definedName>
    <definedName name="_GSM90019" localSheetId="4">#REF!</definedName>
    <definedName name="_GSM90019">#REF!</definedName>
    <definedName name="_GSM9002" localSheetId="3">#REF!</definedName>
    <definedName name="_GSM9002" localSheetId="2">#REF!</definedName>
    <definedName name="_GSM9002" localSheetId="4">#REF!</definedName>
    <definedName name="_GSM9002">#REF!</definedName>
    <definedName name="_GSM90020" localSheetId="3">#REF!</definedName>
    <definedName name="_GSM90020" localSheetId="2">#REF!</definedName>
    <definedName name="_GSM90020" localSheetId="4">#REF!</definedName>
    <definedName name="_GSM90020">#REF!</definedName>
    <definedName name="_GSM90021" localSheetId="3">#REF!</definedName>
    <definedName name="_GSM90021" localSheetId="2">#REF!</definedName>
    <definedName name="_GSM90021" localSheetId="4">#REF!</definedName>
    <definedName name="_GSM90021">#REF!</definedName>
    <definedName name="_GSM90022" localSheetId="3">#REF!</definedName>
    <definedName name="_GSM90022" localSheetId="2">#REF!</definedName>
    <definedName name="_GSM90022" localSheetId="4">#REF!</definedName>
    <definedName name="_GSM90022">#REF!</definedName>
    <definedName name="_GSM90023" localSheetId="3">#REF!</definedName>
    <definedName name="_GSM90023" localSheetId="2">#REF!</definedName>
    <definedName name="_GSM90023" localSheetId="4">#REF!</definedName>
    <definedName name="_GSM90023">#REF!</definedName>
    <definedName name="_GSM90024" localSheetId="3">#REF!</definedName>
    <definedName name="_GSM90024" localSheetId="2">#REF!</definedName>
    <definedName name="_GSM90024" localSheetId="4">#REF!</definedName>
    <definedName name="_GSM90024">#REF!</definedName>
    <definedName name="_GSM90025" localSheetId="3">#REF!</definedName>
    <definedName name="_GSM90025" localSheetId="2">#REF!</definedName>
    <definedName name="_GSM90025" localSheetId="4">#REF!</definedName>
    <definedName name="_GSM90025">#REF!</definedName>
    <definedName name="_GSM90026" localSheetId="3">#REF!</definedName>
    <definedName name="_GSM90026" localSheetId="2">#REF!</definedName>
    <definedName name="_GSM90026" localSheetId="4">#REF!</definedName>
    <definedName name="_GSM90026">#REF!</definedName>
    <definedName name="_GSM90027" localSheetId="3">#REF!</definedName>
    <definedName name="_GSM90027" localSheetId="2">#REF!</definedName>
    <definedName name="_GSM90027" localSheetId="4">#REF!</definedName>
    <definedName name="_GSM90027">#REF!</definedName>
    <definedName name="_GSM90028" localSheetId="3">#REF!</definedName>
    <definedName name="_GSM90028" localSheetId="2">#REF!</definedName>
    <definedName name="_GSM90028" localSheetId="4">#REF!</definedName>
    <definedName name="_GSM90028">#REF!</definedName>
    <definedName name="_GSM9003" localSheetId="3">#REF!</definedName>
    <definedName name="_GSM9003" localSheetId="2">#REF!</definedName>
    <definedName name="_GSM9003" localSheetId="4">#REF!</definedName>
    <definedName name="_GSM9003">#REF!</definedName>
    <definedName name="_GSM9004" localSheetId="3">#REF!</definedName>
    <definedName name="_GSM9004" localSheetId="2">#REF!</definedName>
    <definedName name="_GSM9004" localSheetId="4">#REF!</definedName>
    <definedName name="_GSM9004">#REF!</definedName>
    <definedName name="_GSM9005" localSheetId="3">#REF!</definedName>
    <definedName name="_GSM9005" localSheetId="2">#REF!</definedName>
    <definedName name="_GSM9005" localSheetId="4">#REF!</definedName>
    <definedName name="_GSM9005">#REF!</definedName>
    <definedName name="_GSM9006" localSheetId="3">#REF!</definedName>
    <definedName name="_GSM9006" localSheetId="2">#REF!</definedName>
    <definedName name="_GSM9006" localSheetId="4">#REF!</definedName>
    <definedName name="_GSM9006">#REF!</definedName>
    <definedName name="_GSM9007" localSheetId="3">#REF!</definedName>
    <definedName name="_GSM9007" localSheetId="2">#REF!</definedName>
    <definedName name="_GSM9007" localSheetId="4">#REF!</definedName>
    <definedName name="_GSM9007">#REF!</definedName>
    <definedName name="_GSM9008" localSheetId="3">#REF!</definedName>
    <definedName name="_GSM9008" localSheetId="2">#REF!</definedName>
    <definedName name="_GSM9008" localSheetId="4">#REF!</definedName>
    <definedName name="_GSM9008">#REF!</definedName>
    <definedName name="_GSM9009" localSheetId="3">#REF!</definedName>
    <definedName name="_GSM9009" localSheetId="2">#REF!</definedName>
    <definedName name="_GSM9009" localSheetId="4">#REF!</definedName>
    <definedName name="_GSM9009">#REF!</definedName>
    <definedName name="_NLW1800" localSheetId="3">#REF!</definedName>
    <definedName name="_NLW1800" localSheetId="2">#REF!</definedName>
    <definedName name="_NLW1800" localSheetId="4">#REF!</definedName>
    <definedName name="_NLW1800">#REF!</definedName>
    <definedName name="_SUM22" localSheetId="3">#REF!</definedName>
    <definedName name="_SUM22" localSheetId="2">#REF!</definedName>
    <definedName name="_SUM22" localSheetId="4">#REF!</definedName>
    <definedName name="_SUM22">#REF!</definedName>
    <definedName name="_Toc48988175" localSheetId="3" hidden="1">#REF!</definedName>
    <definedName name="_Toc48988175" localSheetId="2" hidden="1">#REF!</definedName>
    <definedName name="_Toc48988175" localSheetId="4" hidden="1">#REF!</definedName>
    <definedName name="_Toc48988175" hidden="1">#REF!</definedName>
    <definedName name="_tt3" localSheetId="3">[2]Behavior!#REF!</definedName>
    <definedName name="_tt3" localSheetId="2">[2]Behavior!#REF!</definedName>
    <definedName name="_tt3" localSheetId="4">[2]Behavior!#REF!</definedName>
    <definedName name="_tt3">[2]Behavior!#REF!</definedName>
    <definedName name="a" localSheetId="3" hidden="1">[3]组网图!#REF!</definedName>
    <definedName name="a" localSheetId="2" hidden="1">[3]组网图!#REF!</definedName>
    <definedName name="a" localSheetId="4" hidden="1">[3]组网图!#REF!</definedName>
    <definedName name="a" hidden="1">[3]组网图!#REF!</definedName>
    <definedName name="activityCompletions">'[4]Project Plan Gantt Chart'!$I$6:$I$45</definedName>
    <definedName name="ad" localSheetId="3" hidden="1">'[5]L4-NODEB3802C'!#REF!</definedName>
    <definedName name="ad" localSheetId="2" hidden="1">'[5]L4-NODEB3802C'!#REF!</definedName>
    <definedName name="ad" localSheetId="4" hidden="1">'[5]L4-NODEB3802C'!#REF!</definedName>
    <definedName name="ad" hidden="1">'[5]L4-NODEB3802C'!#REF!</definedName>
    <definedName name="amberLight">[6]Calculations!$C$5</definedName>
    <definedName name="ANGELES1800EOS1" localSheetId="3">#REF!</definedName>
    <definedName name="ANGELES1800EOS1" localSheetId="2">#REF!</definedName>
    <definedName name="ANGELES1800EOS1" localSheetId="4">#REF!</definedName>
    <definedName name="ANGELES1800EOS1">#REF!</definedName>
    <definedName name="ANGELES900EOS1" localSheetId="3">#REF!</definedName>
    <definedName name="ANGELES900EOS1" localSheetId="2">#REF!</definedName>
    <definedName name="ANGELES900EOS1" localSheetId="4">#REF!</definedName>
    <definedName name="ANGELES900EOS1">#REF!</definedName>
    <definedName name="AREA" localSheetId="3">#REF!</definedName>
    <definedName name="AREA" localSheetId="2">#REF!</definedName>
    <definedName name="AREA" localSheetId="4">#REF!</definedName>
    <definedName name="AREA">#REF!</definedName>
    <definedName name="area_mm" localSheetId="3">#REF!</definedName>
    <definedName name="area_mm" localSheetId="2">#REF!</definedName>
    <definedName name="area_mm" localSheetId="4">#REF!</definedName>
    <definedName name="area_mm">#REF!</definedName>
    <definedName name="arez" localSheetId="3">#REF!</definedName>
    <definedName name="arez" localSheetId="2">#REF!</definedName>
    <definedName name="arez" localSheetId="4">#REF!</definedName>
    <definedName name="arez">#REF!</definedName>
    <definedName name="BAGUIO1800EOS1" localSheetId="3">#REF!</definedName>
    <definedName name="BAGUIO1800EOS1" localSheetId="2">#REF!</definedName>
    <definedName name="BAGUIO1800EOS1" localSheetId="4">#REF!</definedName>
    <definedName name="BAGUIO1800EOS1">#REF!</definedName>
    <definedName name="BAGUIO900EOS1" localSheetId="3">#REF!</definedName>
    <definedName name="BAGUIO900EOS1" localSheetId="2">#REF!</definedName>
    <definedName name="BAGUIO900EOS1" localSheetId="4">#REF!</definedName>
    <definedName name="BAGUIO900EOS1">#REF!</definedName>
    <definedName name="BCFNAME" localSheetId="3">#REF!</definedName>
    <definedName name="BCFNAME" localSheetId="2">#REF!</definedName>
    <definedName name="BCFNAME" localSheetId="4">#REF!</definedName>
    <definedName name="BCFNAME">#REF!</definedName>
    <definedName name="bhtraf_by_date" localSheetId="3">#REF!</definedName>
    <definedName name="bhtraf_by_date" localSheetId="2">#REF!</definedName>
    <definedName name="bhtraf_by_date" localSheetId="4">#REF!</definedName>
    <definedName name="bhtraf_by_date">#REF!</definedName>
    <definedName name="Bhtraf_BY_DATE_NEW" localSheetId="3">#REF!</definedName>
    <definedName name="Bhtraf_BY_DATE_NEW" localSheetId="2">#REF!</definedName>
    <definedName name="Bhtraf_BY_DATE_NEW" localSheetId="4">#REF!</definedName>
    <definedName name="Bhtraf_BY_DATE_NEW">#REF!</definedName>
    <definedName name="bpDensUrban">[7]Network!$M$10</definedName>
    <definedName name="bpHotSpot">[7]Network!$M$11</definedName>
    <definedName name="BSC" localSheetId="3">#REF!</definedName>
    <definedName name="BSC" localSheetId="2">#REF!</definedName>
    <definedName name="BSC" localSheetId="4">#REF!</definedName>
    <definedName name="BSC">#REF!</definedName>
    <definedName name="BSC_power_consumption" localSheetId="3">[7]OPEX!#REF!</definedName>
    <definedName name="BSC_power_consumption" localSheetId="2">[7]OPEX!#REF!</definedName>
    <definedName name="BSC_power_consumption" localSheetId="4">[7]OPEX!#REF!</definedName>
    <definedName name="BSC_power_consumption">[7]OPEX!#REF!</definedName>
    <definedName name="BSCNAME">[8]Query1BSC_NAME!$A$2:$B$27</definedName>
    <definedName name="BSS_sites_rent" localSheetId="3">[7]OPEX!#REF!</definedName>
    <definedName name="BSS_sites_rent" localSheetId="2">[7]OPEX!#REF!</definedName>
    <definedName name="BSS_sites_rent" localSheetId="4">[7]OPEX!#REF!</definedName>
    <definedName name="BSS_sites_rent">[7]OPEX!#REF!</definedName>
    <definedName name="BTS" localSheetId="3">#REF!</definedName>
    <definedName name="BTS" localSheetId="2">#REF!</definedName>
    <definedName name="BTS" localSheetId="4">#REF!</definedName>
    <definedName name="BTS">#REF!</definedName>
    <definedName name="BTSTYPE">[9]MEGA_MANILA900!$A$2:$F$279</definedName>
    <definedName name="BUL" localSheetId="3">#REF!</definedName>
    <definedName name="BUL" localSheetId="2">#REF!</definedName>
    <definedName name="BUL" localSheetId="4">#REF!</definedName>
    <definedName name="BUL">#REF!</definedName>
    <definedName name="BUL1800EOS1" localSheetId="3">#REF!</definedName>
    <definedName name="BUL1800EOS1" localSheetId="2">#REF!</definedName>
    <definedName name="BUL1800EOS1" localSheetId="4">#REF!</definedName>
    <definedName name="BUL1800EOS1">#REF!</definedName>
    <definedName name="BULCL1800" localSheetId="3">#REF!</definedName>
    <definedName name="BULCL1800" localSheetId="2">#REF!</definedName>
    <definedName name="BULCL1800" localSheetId="4">#REF!</definedName>
    <definedName name="BULCL1800">#REF!</definedName>
    <definedName name="BULEOS1" localSheetId="3">#REF!</definedName>
    <definedName name="BULEOS1" localSheetId="2">#REF!</definedName>
    <definedName name="BULEOS1" localSheetId="4">#REF!</definedName>
    <definedName name="BULEOS1">#REF!</definedName>
    <definedName name="CAPEX01Current">[2]CAPEX!$E$30:'[2]CAPEX'!$P$42</definedName>
    <definedName name="CAPEX01Frozen">[2]CAPEX!$AG$30:'[2]CAPEX'!$AR$42</definedName>
    <definedName name="CashFlow01Current">[2]CashFlow!$F$51:'[2]CashFlow'!$R$51</definedName>
    <definedName name="CashFlow01Frozen">[2]CashFlow!$F$55:'[2]CashFlow'!$R$55</definedName>
    <definedName name="CashFlow02Current">[2]CashFlow!$F$6:'[2]CashFlow'!$F$12</definedName>
    <definedName name="CashFlow02Frozen">[2]CashFlow!$G$6:'[2]CashFlow'!$G$12</definedName>
    <definedName name="CashFlow03Current">[2]CashFlow!$F$16:'[2]CashFlow'!$G$19</definedName>
    <definedName name="CashFlow03Frozen">[2]CashFlow!$G$16:'[2]CashFlow'!$G$19</definedName>
    <definedName name="CashFlow04Current">[2]CashFlow!$F$59:'[2]CashFlow'!$R$62</definedName>
    <definedName name="CashFlow04Frozen">[2]CashFlow!$F$66:'[2]CashFlow'!$R$69</definedName>
    <definedName name="CashFlow05Current">[2]CashFlow!$F$52:'[2]CashFlow'!$R$52</definedName>
    <definedName name="CashFlow05Frozen">[2]CashFlow!$F$72:'[2]CashFlow'!$R$72</definedName>
    <definedName name="CAV" localSheetId="3">#REF!</definedName>
    <definedName name="CAV" localSheetId="2">#REF!</definedName>
    <definedName name="CAV" localSheetId="4">#REF!</definedName>
    <definedName name="CAV">#REF!</definedName>
    <definedName name="CAV1800EOS1" localSheetId="3">#REF!</definedName>
    <definedName name="CAV1800EOS1" localSheetId="2">#REF!</definedName>
    <definedName name="CAV1800EOS1" localSheetId="4">#REF!</definedName>
    <definedName name="CAV1800EOS1">#REF!</definedName>
    <definedName name="CAV900EOS1" localSheetId="3">#REF!</definedName>
    <definedName name="CAV900EOS1" localSheetId="2">#REF!</definedName>
    <definedName name="CAV900EOS1" localSheetId="4">#REF!</definedName>
    <definedName name="CAV900EOS1">#REF!</definedName>
    <definedName name="CAVCL1800" localSheetId="3">#REF!</definedName>
    <definedName name="CAVCL1800" localSheetId="2">#REF!</definedName>
    <definedName name="CAVCL1800" localSheetId="4">#REF!</definedName>
    <definedName name="CAVCL1800">#REF!</definedName>
    <definedName name="CELL_TYPE" localSheetId="3">#REF!</definedName>
    <definedName name="CELL_TYPE" localSheetId="2">#REF!</definedName>
    <definedName name="CELL_TYPE" localSheetId="4">#REF!</definedName>
    <definedName name="CELL_TYPE">#REF!</definedName>
    <definedName name="CELLNAME">[10]SORTED!$C$5:$V$1466</definedName>
    <definedName name="CLVLOOKUP1" localSheetId="3">#REF!</definedName>
    <definedName name="CLVLOOKUP1" localSheetId="2">#REF!</definedName>
    <definedName name="CLVLOOKUP1" localSheetId="4">#REF!</definedName>
    <definedName name="CLVLOOKUP1">#REF!</definedName>
    <definedName name="CONFIG900" localSheetId="3">#REF!</definedName>
    <definedName name="CONFIG900" localSheetId="2">#REF!</definedName>
    <definedName name="CONFIG900" localSheetId="4">#REF!</definedName>
    <definedName name="CONFIG900">#REF!</definedName>
    <definedName name="CT_BTS_capex" localSheetId="3">[2]CAPEX!#REF!</definedName>
    <definedName name="CT_BTS_capex" localSheetId="2">[2]CAPEX!#REF!</definedName>
    <definedName name="CT_BTS_capex" localSheetId="4">[2]CAPEX!#REF!</definedName>
    <definedName name="CT_BTS_capex">[2]CAPEX!#REF!</definedName>
    <definedName name="CT_BTS_impex" localSheetId="3">[7]IMPEX!#REF!</definedName>
    <definedName name="CT_BTS_impex" localSheetId="2">[7]IMPEX!#REF!</definedName>
    <definedName name="CT_BTS_impex" localSheetId="4">[7]IMPEX!#REF!</definedName>
    <definedName name="CT_BTS_impex">[7]IMPEX!#REF!</definedName>
    <definedName name="CT_con_opex" localSheetId="3">[7]OPEX!#REF!</definedName>
    <definedName name="CT_con_opex" localSheetId="2">[7]OPEX!#REF!</definedName>
    <definedName name="CT_con_opex" localSheetId="4">[7]OPEX!#REF!</definedName>
    <definedName name="CT_con_opex">[7]OPEX!#REF!</definedName>
    <definedName name="CT_per_opex" localSheetId="3">[7]OPEX!#REF!</definedName>
    <definedName name="CT_per_opex" localSheetId="2">[7]OPEX!#REF!</definedName>
    <definedName name="CT_per_opex" localSheetId="4">[7]OPEX!#REF!</definedName>
    <definedName name="CT_per_opex">[7]OPEX!#REF!</definedName>
    <definedName name="CumFuel">OFFSET([11]ChartData!$CH$4,0,IF([11]CumulativeCharts!$D$2=13,43,[11]CumulativeCharts!$D$2-1),24,1)</definedName>
    <definedName name="CumGen">OFFSET([11]ChartData!$BJ$4,0,IF([11]CumulativeCharts!$D$2=13,65,[11]CumulativeCharts!$D$2-1),24,1)</definedName>
    <definedName name="CumLoad">OFFSET([11]ChartData!$N$4,0,[11]CumulativeCharts!$D$2-1,24,1)</definedName>
    <definedName name="CumLoad2">OFFSET([11]ChartData!$AL$4,0,IF([11]CumulativeCharts!$D$2=13,87,[11]CumulativeCharts!$D$2-1),24,1)</definedName>
    <definedName name="CumPV">OFFSET([11]ChartData!$N$4,0,IF([11]CumulativeCharts!$D$2=13,109,[11]CumulativeCharts!$D$2-1),24,1)</definedName>
    <definedName name="cur">'[12]Exec Summary'!$C$101</definedName>
    <definedName name="CVLOOKUP2" localSheetId="3">#REF!</definedName>
    <definedName name="CVLOOKUP2" localSheetId="2">#REF!</definedName>
    <definedName name="CVLOOKUP2" localSheetId="4">#REF!</definedName>
    <definedName name="CVLOOKUP2">#REF!</definedName>
    <definedName name="d" localSheetId="3" hidden="1">'[5]L4-NODEB3802C'!#REF!</definedName>
    <definedName name="d" localSheetId="2" hidden="1">'[5]L4-NODEB3802C'!#REF!</definedName>
    <definedName name="d" localSheetId="4" hidden="1">'[5]L4-NODEB3802C'!#REF!</definedName>
    <definedName name="d" hidden="1">'[5]L4-NODEB3802C'!#REF!</definedName>
    <definedName name="ddd" localSheetId="3">#REF!</definedName>
    <definedName name="ddd" localSheetId="2">#REF!</definedName>
    <definedName name="ddd" localSheetId="4">#REF!</definedName>
    <definedName name="ddd">#REF!</definedName>
    <definedName name="default">[13]Assumptions!$E$87</definedName>
    <definedName name="Dev_Type">[14]List!$H$3:$H$15</definedName>
    <definedName name="Erl_Subs" localSheetId="3">#REF!</definedName>
    <definedName name="Erl_Subs" localSheetId="2">#REF!</definedName>
    <definedName name="Erl_Subs" localSheetId="4">#REF!</definedName>
    <definedName name="Erl_Subs">#REF!</definedName>
    <definedName name="ERLANG" localSheetId="3">#REF!</definedName>
    <definedName name="ERLANG" localSheetId="2">#REF!</definedName>
    <definedName name="ERLANG" localSheetId="4">#REF!</definedName>
    <definedName name="ERLANG">#REF!</definedName>
    <definedName name="ERLANGBTABLE">[15]ERLANGB!$A$3:$F$103</definedName>
    <definedName name="ERLB" localSheetId="3">#REF!</definedName>
    <definedName name="ERLB" localSheetId="2">#REF!</definedName>
    <definedName name="ERLB" localSheetId="4">#REF!</definedName>
    <definedName name="ERLB">#REF!</definedName>
    <definedName name="ErlC">'[16]Site Definition'!$R$6</definedName>
    <definedName name="ErlD">'[16]Site Definition'!$R$7</definedName>
    <definedName name="ErlF">'[16]Site Definition'!$R$9</definedName>
    <definedName name="ErlG">'[16]Site Definition'!$R$10</definedName>
    <definedName name="ErlH">'[16]Site Definition'!$R$11</definedName>
    <definedName name="ErlJ">'[16]Site Definition'!$R$13</definedName>
    <definedName name="ErlL">'[16]Site Definition'!$R$15</definedName>
    <definedName name="ErlM">'[16]Site Definition'!$R$16</definedName>
    <definedName name="ErlN">'[16]Site Definition'!$R$17</definedName>
    <definedName name="ErlO">'[16]Site Definition'!$R$18</definedName>
    <definedName name="ErlP">'[16]Site Definition'!$R$19</definedName>
    <definedName name="ErlQ">'[16]Site Definition'!$R$20</definedName>
    <definedName name="ErlR">'[16]Site Definition'!$R$21</definedName>
    <definedName name="ErlU">'[16]Site Definition'!$R$24</definedName>
    <definedName name="ERLx" localSheetId="3">#REF!</definedName>
    <definedName name="ERLx" localSheetId="2">#REF!</definedName>
    <definedName name="ERLx" localSheetId="4">#REF!</definedName>
    <definedName name="ERLx">#REF!</definedName>
    <definedName name="ERLy" localSheetId="3">#REF!</definedName>
    <definedName name="ERLy" localSheetId="2">#REF!</definedName>
    <definedName name="ERLy" localSheetId="4">#REF!</definedName>
    <definedName name="ERLy">#REF!</definedName>
    <definedName name="EUL" localSheetId="3">#REF!</definedName>
    <definedName name="EUL" localSheetId="2">#REF!</definedName>
    <definedName name="EUL" localSheetId="4">#REF!</definedName>
    <definedName name="EUL">#REF!</definedName>
    <definedName name="f" localSheetId="3">#REF!</definedName>
    <definedName name="f" localSheetId="2">#REF!</definedName>
    <definedName name="f" localSheetId="4">#REF!</definedName>
    <definedName name="f">#REF!</definedName>
    <definedName name="ffff" localSheetId="3" hidden="1">#REF!</definedName>
    <definedName name="ffff" localSheetId="2" hidden="1">#REF!</definedName>
    <definedName name="ffff" localSheetId="4" hidden="1">#REF!</definedName>
    <definedName name="ffff" hidden="1">#REF!</definedName>
    <definedName name="fr">[17]PWBGT!$C$4</definedName>
    <definedName name="freq">[2]PwrBdgt!$N$7</definedName>
    <definedName name="fs2p" localSheetId="3">77.2+20*LOG(fr)</definedName>
    <definedName name="fs2p" localSheetId="2">77.2+20*LOG(fr)</definedName>
    <definedName name="fs2p">77.2+20*LOG(fr)</definedName>
    <definedName name="fslog" localSheetId="3">77.2+20*LOG(freq)</definedName>
    <definedName name="fslog" localSheetId="2">77.2+20*LOG(freq)</definedName>
    <definedName name="fslog">77.2+20*LOG(freq)</definedName>
    <definedName name="ganttSymbols">[6]Legend!$D$3:$D$6</definedName>
    <definedName name="ganttTypes">[6]Legend!$B$3:$B$4</definedName>
    <definedName name="greenLight">[6]Calculations!$C$7</definedName>
    <definedName name="group" localSheetId="3">#REF!</definedName>
    <definedName name="group" localSheetId="2">#REF!</definedName>
    <definedName name="group" localSheetId="4">#REF!</definedName>
    <definedName name="group">#REF!</definedName>
    <definedName name="hjz" localSheetId="3" hidden="1">#REF!</definedName>
    <definedName name="hjz" localSheetId="2" hidden="1">#REF!</definedName>
    <definedName name="hjz" localSheetId="4" hidden="1">#REF!</definedName>
    <definedName name="hjz" hidden="1">#REF!</definedName>
    <definedName name="HLRDB金额" localSheetId="3" hidden="1">[18]硬件IBM!#REF!</definedName>
    <definedName name="HLRDB金额" localSheetId="2" hidden="1">[18]硬件IBM!#REF!</definedName>
    <definedName name="HLRDB金额" localSheetId="4" hidden="1">[18]硬件IBM!#REF!</definedName>
    <definedName name="HLRDB金额" hidden="1">[18]硬件IBM!#REF!</definedName>
    <definedName name="Inactive" localSheetId="3">#REF!</definedName>
    <definedName name="Inactive" localSheetId="2">#REF!</definedName>
    <definedName name="Inactive" localSheetId="4">#REF!</definedName>
    <definedName name="Inactive">#REF!</definedName>
    <definedName name="IndividualChartData1">OFFSET([11]ChartData!$B$4,0,IF([11]IndividualCharts!$D$2=13,120+[11]IndividualCharts!$I$2-1,12*([11]IndividualCharts!$I$2-1)+[11]IndividualCharts!$D$2-1),24,1)</definedName>
    <definedName name="IndividualChartData2">IF([11]IndividualCharts!$L$2=1,OFFSET([11]ChartData!$B$4,0,130,24,1),OFFSET([11]ChartData!$B$4,0,IF([11]IndividualCharts!$D$2=13,120+[11]IndividualCharts!$L$2-2,12*([11]IndividualCharts!$L$2-2)+[11]IndividualCharts!$D$2-1),24,1))</definedName>
    <definedName name="IndividualChartData3">IF([11]IndividualCharts!$P$2=1,OFFSET([11]ChartData!$B$4,0,130,24,1),OFFSET([11]ChartData!$B$4,0,IF([11]IndividualCharts!$D$2=13,120+[11]IndividualCharts!$P$2-2,12*([11]IndividualCharts!$P$2-2)+[11]IndividualCharts!$D$2-1),24,1))</definedName>
    <definedName name="IndividualChartTitle1">OFFSET([11]ChartData!$M$30,[11]IndividualCharts!$I$2-1,0,1,1)</definedName>
    <definedName name="IndividualChartTitle2">IF([11]IndividualCharts!$L$2=1,OFFSET([11]ChartData!$M$29,[11]IndividualCharts!$L$2-2,0,1,1),OFFSET([11]ChartData!$M$29,[11]IndividualCharts!$L$2-1,0,1,1))</definedName>
    <definedName name="IndividualChartTitle3">IF([11]IndividualCharts!$P$2=1,OFFSET([11]ChartData!$M$29,[11]IndividualCharts!$P$2-2,0,1,1),OFFSET([11]ChartData!$M$29,[11]IndividualCharts!$P$2-1,0,1,1))</definedName>
    <definedName name="ISYU">'[19]legend&amp;myth'!$E$3:$E$20</definedName>
    <definedName name="JR_PAGE_ANCHOR_0_1" localSheetId="3">#REF!</definedName>
    <definedName name="JR_PAGE_ANCHOR_0_1" localSheetId="2">#REF!</definedName>
    <definedName name="JR_PAGE_ANCHOR_0_1" localSheetId="4">#REF!</definedName>
    <definedName name="JR_PAGE_ANCHOR_0_1">#REF!</definedName>
    <definedName name="Lacs">[20]Constants!$D$13</definedName>
    <definedName name="LUZON_ON_AIRSITES" localSheetId="3">#REF!</definedName>
    <definedName name="LUZON_ON_AIRSITES" localSheetId="2">#REF!</definedName>
    <definedName name="LUZON_ON_AIRSITES" localSheetId="4">#REF!</definedName>
    <definedName name="LUZON_ON_AIRSITES">#REF!</definedName>
    <definedName name="M2000设备金额" localSheetId="3" hidden="1">'[5]L4-NODEB3802C'!#REF!</definedName>
    <definedName name="M2000设备金额" localSheetId="2" hidden="1">'[5]L4-NODEB3802C'!#REF!</definedName>
    <definedName name="M2000设备金额" localSheetId="4" hidden="1">'[5]L4-NODEB3802C'!#REF!</definedName>
    <definedName name="M2000设备金额" hidden="1">'[5]L4-NODEB3802C'!#REF!</definedName>
    <definedName name="mm_traf" localSheetId="3">#REF!</definedName>
    <definedName name="mm_traf" localSheetId="2">#REF!</definedName>
    <definedName name="mm_traf" localSheetId="4">#REF!</definedName>
    <definedName name="mm_traf">#REF!</definedName>
    <definedName name="NB_YR" localSheetId="3">#REF!</definedName>
    <definedName name="NB_YR" localSheetId="2">#REF!</definedName>
    <definedName name="NB_YR" localSheetId="4">#REF!</definedName>
    <definedName name="NB_YR">#REF!</definedName>
    <definedName name="NE08EBG" localSheetId="3">#REF!</definedName>
    <definedName name="NE08EBG" localSheetId="2">#REF!</definedName>
    <definedName name="NE08EBG" localSheetId="4">#REF!</definedName>
    <definedName name="NE08EBG">#REF!</definedName>
    <definedName name="NE08EGGSN" localSheetId="3">#REF!</definedName>
    <definedName name="NE08EGGSN" localSheetId="2">#REF!</definedName>
    <definedName name="NE08EGGSN" localSheetId="4">#REF!</definedName>
    <definedName name="NE08EGGSN">#REF!</definedName>
    <definedName name="NLE" localSheetId="3">#REF!</definedName>
    <definedName name="NLE" localSheetId="2">#REF!</definedName>
    <definedName name="NLE" localSheetId="4">#REF!</definedName>
    <definedName name="NLE">#REF!</definedName>
    <definedName name="NLW" localSheetId="3">#REF!</definedName>
    <definedName name="NLW" localSheetId="2">#REF!</definedName>
    <definedName name="NLW" localSheetId="4">#REF!</definedName>
    <definedName name="NLW">#REF!</definedName>
    <definedName name="nlz">[21]Sheet1!$A$2:$D$112</definedName>
    <definedName name="NLZBSC" localSheetId="3">#REF!</definedName>
    <definedName name="NLZBSC" localSheetId="2">#REF!</definedName>
    <definedName name="NLZBSC" localSheetId="4">#REF!</definedName>
    <definedName name="NLZBSC">#REF!</definedName>
    <definedName name="NLZBSC1">'[22]NORTH-W BSC ALLOC'!$A$4:$C$319</definedName>
    <definedName name="NLZE1800EOS1" localSheetId="3">#REF!</definedName>
    <definedName name="NLZE1800EOS1" localSheetId="2">#REF!</definedName>
    <definedName name="NLZE1800EOS1" localSheetId="4">#REF!</definedName>
    <definedName name="NLZE1800EOS1">#REF!</definedName>
    <definedName name="NLZE900EOS1" localSheetId="3">#REF!</definedName>
    <definedName name="NLZE900EOS1" localSheetId="2">#REF!</definedName>
    <definedName name="NLZE900EOS1" localSheetId="4">#REF!</definedName>
    <definedName name="NLZE900EOS1">#REF!</definedName>
    <definedName name="NLZEBSC">'[22]NLZE ALL SITES'!$C$7:$E$162</definedName>
    <definedName name="NLZECL1800" localSheetId="3">#REF!</definedName>
    <definedName name="NLZECL1800" localSheetId="2">#REF!</definedName>
    <definedName name="NLZECL1800" localSheetId="4">#REF!</definedName>
    <definedName name="NLZECL1800">#REF!</definedName>
    <definedName name="NLZW1800EOS1" localSheetId="3">#REF!</definedName>
    <definedName name="NLZW1800EOS1" localSheetId="2">#REF!</definedName>
    <definedName name="NLZW1800EOS1" localSheetId="4">#REF!</definedName>
    <definedName name="NLZW1800EOS1">#REF!</definedName>
    <definedName name="NLZW900EOS1" localSheetId="3">#REF!</definedName>
    <definedName name="NLZW900EOS1" localSheetId="2">#REF!</definedName>
    <definedName name="NLZW900EOS1" localSheetId="4">#REF!</definedName>
    <definedName name="NLZW900EOS1">#REF!</definedName>
    <definedName name="NLZWCL1800" localSheetId="3">#REF!</definedName>
    <definedName name="NLZWCL1800" localSheetId="2">#REF!</definedName>
    <definedName name="NLZWCL1800" localSheetId="4">#REF!</definedName>
    <definedName name="NLZWCL1800">#REF!</definedName>
    <definedName name="NLZWUPGR" localSheetId="3">#REF!</definedName>
    <definedName name="NLZWUPGR" localSheetId="2">#REF!</definedName>
    <definedName name="NLZWUPGR" localSheetId="4">#REF!</definedName>
    <definedName name="NLZWUPGR">#REF!</definedName>
    <definedName name="NSS_HW_SW" localSheetId="3">[2]CAPEX!#REF!</definedName>
    <definedName name="NSS_HW_SW" localSheetId="2">[2]CAPEX!#REF!</definedName>
    <definedName name="NSS_HW_SW" localSheetId="4">[2]CAPEX!#REF!</definedName>
    <definedName name="NSS_HW_SW">[2]CAPEX!#REF!</definedName>
    <definedName name="NSS_impl" localSheetId="3">[7]CAPEX!#REF!</definedName>
    <definedName name="NSS_impl" localSheetId="2">[7]CAPEX!#REF!</definedName>
    <definedName name="NSS_impl" localSheetId="4">[7]CAPEX!#REF!</definedName>
    <definedName name="NSS_impl">[7]CAPEX!#REF!</definedName>
    <definedName name="OLONGAPO1800EOS1" localSheetId="3">#REF!</definedName>
    <definedName name="OLONGAPO1800EOS1" localSheetId="2">#REF!</definedName>
    <definedName name="OLONGAPO1800EOS1" localSheetId="4">#REF!</definedName>
    <definedName name="OLONGAPO1800EOS1">#REF!</definedName>
    <definedName name="OLONGAPO900EOS1" localSheetId="3">#REF!</definedName>
    <definedName name="OLONGAPO900EOS1" localSheetId="2">#REF!</definedName>
    <definedName name="OLONGAPO900EOS1" localSheetId="4">#REF!</definedName>
    <definedName name="OLONGAPO900EOS1">#REF!</definedName>
    <definedName name="OMC地点" localSheetId="3" hidden="1">#REF!</definedName>
    <definedName name="OMC地点" localSheetId="2" hidden="1">#REF!</definedName>
    <definedName name="OMC地点" localSheetId="4" hidden="1">#REF!</definedName>
    <definedName name="OMC地点" hidden="1">#REF!</definedName>
    <definedName name="OPEX" localSheetId="3">[7]PLStat!#REF!</definedName>
    <definedName name="OPEX" localSheetId="2">[7]PLStat!#REF!</definedName>
    <definedName name="OPEX" localSheetId="4">[7]PLStat!#REF!</definedName>
    <definedName name="OPEX">[7]PLStat!#REF!</definedName>
    <definedName name="OPEX01Current">[2]OPEX!$E$22:'[2]OPEX'!$P$31</definedName>
    <definedName name="OPEX01Frozen">[2]OPEX!$AH$22:'[2]OPEX'!$AS$31</definedName>
    <definedName name="P8BASELINE">'[23]OVERALL-P8 BASELINE'!$A$4:$V$356</definedName>
    <definedName name="P8NLNP">[24]P8_DATABASE!$A$2:$A$49985</definedName>
    <definedName name="P8SLZBSC">[25]Sheet1!$D$5:$E$399</definedName>
    <definedName name="PDH_cost">'[26]Pricing Template'!$A$3:$B$25</definedName>
    <definedName name="Percentage_File">Percentage_File!$D$3:$D$103</definedName>
    <definedName name="perioddays">'[13]Rolling View'!$K$3:$ED$3</definedName>
    <definedName name="PHASE" localSheetId="3">#REF!</definedName>
    <definedName name="PHASE" localSheetId="2">#REF!</definedName>
    <definedName name="PHASE" localSheetId="4">#REF!</definedName>
    <definedName name="PHASE">#REF!</definedName>
    <definedName name="PriceListAP" hidden="1">[27]PriceListAP!$A$2:$I$648</definedName>
    <definedName name="_xlnm.Print_Area" localSheetId="3">#REF!</definedName>
    <definedName name="_xlnm.Print_Area" localSheetId="2">#REF!</definedName>
    <definedName name="_xlnm.Print_Area" localSheetId="4">#REF!</definedName>
    <definedName name="_xlnm.Print_Area">#REF!</definedName>
    <definedName name="Print_Area_MI" localSheetId="3">#REF!</definedName>
    <definedName name="Print_Area_MI" localSheetId="2">#REF!</definedName>
    <definedName name="Print_Area_MI" localSheetId="4">#REF!</definedName>
    <definedName name="Print_Area_MI">#REF!</definedName>
    <definedName name="Print_Area1" localSheetId="3" hidden="1">#REF!</definedName>
    <definedName name="Print_Area1" localSheetId="2" hidden="1">#REF!</definedName>
    <definedName name="Print_Area1" localSheetId="4" hidden="1">#REF!</definedName>
    <definedName name="Print_Area1" hidden="1">#REF!</definedName>
    <definedName name="Print_Titles_MI" localSheetId="3">#REF!,#REF!</definedName>
    <definedName name="Print_Titles_MI" localSheetId="2">#REF!,#REF!</definedName>
    <definedName name="Print_Titles_MI" localSheetId="4">#REF!,#REF!</definedName>
    <definedName name="Print_Titles_MI">#REF!,#REF!</definedName>
    <definedName name="Project_Name" localSheetId="3">#REF!</definedName>
    <definedName name="Project_Name" localSheetId="2">#REF!</definedName>
    <definedName name="Project_Name" localSheetId="4">#REF!</definedName>
    <definedName name="Project_Name">#REF!</definedName>
    <definedName name="projectProgress">'[6]Data (Overall)'!$C$4</definedName>
    <definedName name="PROJECTS1" localSheetId="3">#REF!,#REF!</definedName>
    <definedName name="PROJECTS1" localSheetId="2">#REF!,#REF!</definedName>
    <definedName name="PROJECTS1" localSheetId="4">#REF!,#REF!</definedName>
    <definedName name="PROJECTS1">#REF!,#REF!</definedName>
    <definedName name="projectStatus">'[6]Data (Overall)'!$C$3</definedName>
    <definedName name="QF_SYS_CTRLTEST">[28]Parameters!$B$46</definedName>
    <definedName name="QF_SYS_DEFAULT_CURRENCY">[28]Parameters!$B$55</definedName>
    <definedName name="QF_SYS_SECURITY_FLAG">[28]Parameters!$B$62</definedName>
    <definedName name="QTR" localSheetId="3">#REF!</definedName>
    <definedName name="QTR" localSheetId="2">#REF!</definedName>
    <definedName name="QTR" localSheetId="4">#REF!</definedName>
    <definedName name="QTR">#REF!</definedName>
    <definedName name="Quarter1" localSheetId="3">#REF!</definedName>
    <definedName name="Quarter1" localSheetId="2">#REF!</definedName>
    <definedName name="Quarter1" localSheetId="4">#REF!</definedName>
    <definedName name="Quarter1">#REF!</definedName>
    <definedName name="Quarter2" localSheetId="3">#REF!</definedName>
    <definedName name="Quarter2" localSheetId="2">#REF!</definedName>
    <definedName name="Quarter2" localSheetId="4">#REF!</definedName>
    <definedName name="Quarter2">#REF!</definedName>
    <definedName name="Ratios01Current">[2]Ratios!$C$44:'[2]Ratios'!$N$53</definedName>
    <definedName name="Ratios01Frozen">[2]Ratios!$C$56:'[2]Ratios'!$N$65</definedName>
    <definedName name="recovery">[13]Assumptions!$E$88</definedName>
    <definedName name="redLight">[6]Calculations!$C$3</definedName>
    <definedName name="RIZ" localSheetId="3">#REF!</definedName>
    <definedName name="RIZ" localSheetId="2">#REF!</definedName>
    <definedName name="RIZ" localSheetId="4">#REF!</definedName>
    <definedName name="RIZ">#REF!</definedName>
    <definedName name="RIZ1800EOS1" localSheetId="3">#REF!</definedName>
    <definedName name="RIZ1800EOS1" localSheetId="2">#REF!</definedName>
    <definedName name="RIZ1800EOS1" localSheetId="4">#REF!</definedName>
    <definedName name="RIZ1800EOS1">#REF!</definedName>
    <definedName name="RIZ900EOS1" localSheetId="3">#REF!</definedName>
    <definedName name="RIZ900EOS1" localSheetId="2">#REF!</definedName>
    <definedName name="RIZ900EOS1" localSheetId="4">#REF!</definedName>
    <definedName name="RIZ900EOS1">#REF!</definedName>
    <definedName name="RIZCL1800" localSheetId="3">#REF!</definedName>
    <definedName name="RIZCL1800" localSheetId="2">#REF!</definedName>
    <definedName name="RIZCL1800" localSheetId="4">#REF!</definedName>
    <definedName name="RIZCL1800">#REF!</definedName>
    <definedName name="RNC安装材料" localSheetId="3" hidden="1">#REF!</definedName>
    <definedName name="RNC安装材料" localSheetId="2" hidden="1">#REF!</definedName>
    <definedName name="RNC安装材料" localSheetId="4" hidden="1">#REF!</definedName>
    <definedName name="RNC安装材料" hidden="1">#REF!</definedName>
    <definedName name="RNC技术资料" localSheetId="3" hidden="1">#REF!</definedName>
    <definedName name="RNC技术资料" localSheetId="2" hidden="1">#REF!</definedName>
    <definedName name="RNC技术资料" localSheetId="4" hidden="1">#REF!</definedName>
    <definedName name="RNC技术资料" hidden="1">#REF!</definedName>
    <definedName name="RNC硬件" localSheetId="3" hidden="1">#REF!</definedName>
    <definedName name="RNC硬件" localSheetId="2" hidden="1">#REF!</definedName>
    <definedName name="RNC硬件" localSheetId="4" hidden="1">#REF!</definedName>
    <definedName name="RNC硬件" hidden="1">#REF!</definedName>
    <definedName name="RNC软件" localSheetId="3" hidden="1">#REF!</definedName>
    <definedName name="RNC软件" localSheetId="2" hidden="1">#REF!</definedName>
    <definedName name="RNC软件" localSheetId="4" hidden="1">#REF!</definedName>
    <definedName name="RNC软件" hidden="1">#REF!</definedName>
    <definedName name="RollOut01Current">[2]RollOut!$C$25:'[2]RollOut'!$O$32</definedName>
    <definedName name="RollOut01Frozen">[2]RollOut!$C$35:'[2]RollOut'!$O$42</definedName>
    <definedName name="RollOut02Current">[2]RollOut!$T$25:'[2]RollOut'!$AE$32</definedName>
    <definedName name="RollOut02Frozen">[2]RollOut!$T$35:'[2]RollOut'!$AE$42</definedName>
    <definedName name="ROUTE" localSheetId="3">'[29]NORTH LUZON WEST-CLP'!#REF!</definedName>
    <definedName name="ROUTE" localSheetId="2">'[29]NORTH LUZON WEST-CLP'!#REF!</definedName>
    <definedName name="ROUTE" localSheetId="4">'[29]NORTH LUZON WEST-CLP'!#REF!</definedName>
    <definedName name="ROUTE">'[29]NORTH LUZON WEST-CLP'!#REF!</definedName>
    <definedName name="s" localSheetId="3" hidden="1">#REF!</definedName>
    <definedName name="s" localSheetId="2" hidden="1">#REF!</definedName>
    <definedName name="s" localSheetId="4" hidden="1">#REF!</definedName>
    <definedName name="s" hidden="1">#REF!</definedName>
    <definedName name="Sa" localSheetId="3">#REF!</definedName>
    <definedName name="Sa" localSheetId="2">#REF!</definedName>
    <definedName name="Sa" localSheetId="4">#REF!</definedName>
    <definedName name="Sa">#REF!</definedName>
    <definedName name="saha" localSheetId="3">#REF!</definedName>
    <definedName name="saha" localSheetId="2">#REF!</definedName>
    <definedName name="saha" localSheetId="4">#REF!</definedName>
    <definedName name="saha">#REF!</definedName>
    <definedName name="Sales_Margin" localSheetId="3">[2]PLStat!#REF!</definedName>
    <definedName name="Sales_Margin" localSheetId="2">[2]PLStat!#REF!</definedName>
    <definedName name="Sales_Margin" localSheetId="4">[2]PLStat!#REF!</definedName>
    <definedName name="Sales_Margin">[2]PLStat!#REF!</definedName>
    <definedName name="Sb" localSheetId="3">#REF!</definedName>
    <definedName name="Sb" localSheetId="2">#REF!</definedName>
    <definedName name="Sb" localSheetId="4">#REF!</definedName>
    <definedName name="Sb">#REF!</definedName>
    <definedName name="Sc" localSheetId="3">#REF!</definedName>
    <definedName name="Sc" localSheetId="2">#REF!</definedName>
    <definedName name="Sc" localSheetId="4">#REF!</definedName>
    <definedName name="Sc">#REF!</definedName>
    <definedName name="SCRATCH" localSheetId="3">#REF!</definedName>
    <definedName name="SCRATCH" localSheetId="2">#REF!</definedName>
    <definedName name="SCRATCH" localSheetId="4">#REF!</definedName>
    <definedName name="SCRATCH">#REF!</definedName>
    <definedName name="Sd" localSheetId="3">#REF!</definedName>
    <definedName name="Sd" localSheetId="2">#REF!</definedName>
    <definedName name="Sd" localSheetId="4">#REF!</definedName>
    <definedName name="Sd">#REF!</definedName>
    <definedName name="sdhmux_cost">'[30]Price template'!$A$2:$B$24</definedName>
    <definedName name="Se" localSheetId="3">#REF!</definedName>
    <definedName name="Se" localSheetId="2">#REF!</definedName>
    <definedName name="Se" localSheetId="4">#REF!</definedName>
    <definedName name="Se">#REF!</definedName>
    <definedName name="Sf" localSheetId="3">#REF!</definedName>
    <definedName name="Sf" localSheetId="2">#REF!</definedName>
    <definedName name="Sf" localSheetId="4">#REF!</definedName>
    <definedName name="Sf">#REF!</definedName>
    <definedName name="sheet2aaaa" localSheetId="3" hidden="1">#REF!</definedName>
    <definedName name="sheet2aaaa" localSheetId="2" hidden="1">#REF!</definedName>
    <definedName name="sheet2aaaa" localSheetId="4" hidden="1">#REF!</definedName>
    <definedName name="sheet2aaaa" hidden="1">#REF!</definedName>
    <definedName name="sheet2bbb" localSheetId="3" hidden="1">#REF!</definedName>
    <definedName name="sheet2bbb" localSheetId="2" hidden="1">#REF!</definedName>
    <definedName name="sheet2bbb" localSheetId="4" hidden="1">#REF!</definedName>
    <definedName name="sheet2bbb" hidden="1">#REF!</definedName>
    <definedName name="sheet2ddd" localSheetId="3" hidden="1">#REF!</definedName>
    <definedName name="sheet2ddd" localSheetId="2" hidden="1">#REF!</definedName>
    <definedName name="sheet2ddd" localSheetId="4" hidden="1">#REF!</definedName>
    <definedName name="sheet2ddd" hidden="1">#REF!</definedName>
    <definedName name="SITE" localSheetId="3">77.2+20*LOG(fr)</definedName>
    <definedName name="SITE" localSheetId="2">77.2+20*LOG(fr)</definedName>
    <definedName name="SITE">77.2+20*LOG(fr)</definedName>
    <definedName name="Site_Class">[31]!Table1[[#All],[Site Class]]</definedName>
    <definedName name="Site_Name">[32]Lookup!$C$4:$D$1440</definedName>
    <definedName name="Site1" localSheetId="3">#REF!</definedName>
    <definedName name="Site1" localSheetId="2">#REF!</definedName>
    <definedName name="Site1" localSheetId="4">#REF!</definedName>
    <definedName name="Site1">#REF!</definedName>
    <definedName name="Sites" localSheetId="3">77.2+20*LOG(fr)</definedName>
    <definedName name="Sites" localSheetId="2">77.2+20*LOG(fr)</definedName>
    <definedName name="Sites">77.2+20*LOG(fr)</definedName>
    <definedName name="SlopeOH">3.38</definedName>
    <definedName name="SlopeWI">3.8</definedName>
    <definedName name="SLZ" localSheetId="3">#REF!</definedName>
    <definedName name="SLZ" localSheetId="2">#REF!</definedName>
    <definedName name="SLZ" localSheetId="4">#REF!</definedName>
    <definedName name="SLZ">#REF!</definedName>
    <definedName name="SLZ1800EOS1" localSheetId="3">#REF!</definedName>
    <definedName name="SLZ1800EOS1" localSheetId="2">#REF!</definedName>
    <definedName name="SLZ1800EOS1" localSheetId="4">#REF!</definedName>
    <definedName name="SLZ1800EOS1">#REF!</definedName>
    <definedName name="SLZ900EEOS1" localSheetId="3">#REF!</definedName>
    <definedName name="SLZ900EEOS1" localSheetId="2">#REF!</definedName>
    <definedName name="SLZ900EEOS1" localSheetId="4">#REF!</definedName>
    <definedName name="SLZ900EEOS1">#REF!</definedName>
    <definedName name="SLZ900NEWEOS1" localSheetId="3">#REF!</definedName>
    <definedName name="SLZ900NEWEOS1" localSheetId="2">#REF!</definedName>
    <definedName name="SLZ900NEWEOS1" localSheetId="4">#REF!</definedName>
    <definedName name="SLZ900NEWEOS1">#REF!</definedName>
    <definedName name="SLZBSC" localSheetId="3">#REF!</definedName>
    <definedName name="SLZBSC" localSheetId="2">#REF!</definedName>
    <definedName name="SLZBSC" localSheetId="4">#REF!</definedName>
    <definedName name="SLZBSC">#REF!</definedName>
    <definedName name="SLZBTS">[9]UPDATE!$A$2:$D$1463</definedName>
    <definedName name="SLZCL1800" localSheetId="3">#REF!</definedName>
    <definedName name="SLZCL1800" localSheetId="2">#REF!</definedName>
    <definedName name="SLZCL1800" localSheetId="4">#REF!</definedName>
    <definedName name="SLZCL1800">#REF!</definedName>
    <definedName name="slzupgrade" localSheetId="3">#REF!</definedName>
    <definedName name="slzupgrade" localSheetId="2">#REF!</definedName>
    <definedName name="slzupgrade" localSheetId="4">#REF!</definedName>
    <definedName name="slzupgrade">#REF!</definedName>
    <definedName name="Sort" localSheetId="3">#REF!</definedName>
    <definedName name="Sort" localSheetId="2">#REF!</definedName>
    <definedName name="Sort" localSheetId="4">#REF!</definedName>
    <definedName name="Sort">#REF!</definedName>
    <definedName name="SPU金额" localSheetId="3" hidden="1">[18]硬件IBM!#REF!</definedName>
    <definedName name="SPU金额" localSheetId="2" hidden="1">[18]硬件IBM!#REF!</definedName>
    <definedName name="SPU金额" localSheetId="4" hidden="1">[18]硬件IBM!#REF!</definedName>
    <definedName name="SPU金额" hidden="1">[18]硬件IBM!#REF!</definedName>
    <definedName name="SSP_IP硬件金额" localSheetId="3" hidden="1">[33]硬件!#REF!</definedName>
    <definedName name="SSP_IP硬件金额" localSheetId="2" hidden="1">[33]硬件!#REF!</definedName>
    <definedName name="SSP_IP硬件金额" localSheetId="4" hidden="1">[33]硬件!#REF!</definedName>
    <definedName name="SSP_IP硬件金额" hidden="1">[33]硬件!#REF!</definedName>
    <definedName name="ssp_ip软件金额" localSheetId="3" hidden="1">#REF!</definedName>
    <definedName name="ssp_ip软件金额" localSheetId="2" hidden="1">#REF!</definedName>
    <definedName name="ssp_ip软件金额" localSheetId="4" hidden="1">#REF!</definedName>
    <definedName name="ssp_ip软件金额" hidden="1">#REF!</definedName>
    <definedName name="SSP工程费金额" localSheetId="3" hidden="1">[18]费用_技术资料_备件_培训!#REF!</definedName>
    <definedName name="SSP工程费金额" localSheetId="2" hidden="1">[18]费用_技术资料_备件_培训!#REF!</definedName>
    <definedName name="SSP工程费金额" localSheetId="4" hidden="1">[18]费用_技术资料_备件_培训!#REF!</definedName>
    <definedName name="SSP工程费金额" hidden="1">[18]费用_技术资料_备件_培训!#REF!</definedName>
    <definedName name="STATUS" localSheetId="3">#REF!</definedName>
    <definedName name="STATUS" localSheetId="2">#REF!</definedName>
    <definedName name="STATUS" localSheetId="4">#REF!</definedName>
    <definedName name="STATUS">#REF!</definedName>
    <definedName name="statusLight" localSheetId="3">IF(projectStatus="red",redLight,IF(projectStatus="amber",amberLight,greenLight))</definedName>
    <definedName name="statusLight" localSheetId="2">IF(projectStatus="red",redLight,IF(projectStatus="amber",amberLight,greenLight))</definedName>
    <definedName name="statusLight">IF(projectStatus="red",redLight,IF(projectStatus="amber",amberLight,greenLight))</definedName>
    <definedName name="sub">[34]Sheet2!$A$1:$B$29</definedName>
    <definedName name="SUBSx" localSheetId="3">#REF!</definedName>
    <definedName name="SUBSx" localSheetId="2">#REF!</definedName>
    <definedName name="SUBSx" localSheetId="4">#REF!</definedName>
    <definedName name="SUBSx">#REF!</definedName>
    <definedName name="SUBSy" localSheetId="3">#REF!</definedName>
    <definedName name="SUBSy" localSheetId="2">#REF!</definedName>
    <definedName name="SUBSy" localSheetId="4">#REF!</definedName>
    <definedName name="SUBSy">#REF!</definedName>
    <definedName name="Tower_Load" localSheetId="4">#REF!</definedName>
    <definedName name="Tower_Load">#REF!</definedName>
    <definedName name="Tower_Load_AC_DC">'System Design Results'!$H$5:$H$111</definedName>
    <definedName name="Tower_Load_Batch1">Batch1!$F$2:$F$59</definedName>
    <definedName name="Tower_load_Batch1_AC_DC">Batch1!$E$2:$E$59</definedName>
    <definedName name="Tower_Load_Batch1_Design">Batch1_DG_PV_Battery_Hybrid!$F$5:$F$64</definedName>
    <definedName name="Tower_Load_Batch1_Design_AC_DC">Batch1_DG_PV_Battery_Hybrid!$E$4:$E$61</definedName>
    <definedName name="Tower_Load_Batch2">Batch2!$E$3:$E$53</definedName>
    <definedName name="Tower_load_Batch2_AC_DC">Batch2!$D$3:$D$53</definedName>
    <definedName name="Tower_Load_Batch2_AC_DC_Cal">Batch2_DG_PV_Battery_Hybrid!$C$4:$C$54</definedName>
    <definedName name="Tower_Load_Batch2_Design">Batch2_DG_PV_Battery_Hybrid!$D$5:$D$54</definedName>
    <definedName name="Tower_Load_R">'System Design Results'!$C$5:$C$111</definedName>
    <definedName name="TYPE">'[35]NORTH_LUZON DB'!$A$2:$G$397</definedName>
    <definedName name="what" hidden="1">{#N/A,#N/A,FALSE,"Profit &amp; Loss statement"}</definedName>
    <definedName name="wrn.apt1." hidden="1">{#N/A,#N/A,FALSE,"Summary"}</definedName>
    <definedName name="wrn.msc._.sw._.feat._.summary." hidden="1">{"msc sw feat summary",#N/A,FALSE,"MSC SW Features v. 1.1."}</definedName>
    <definedName name="wrn.plstatement." hidden="1">{#N/A,#N/A,FALSE,"Profit &amp; Loss statement"}</definedName>
    <definedName name="XTION">'[19]legend&amp;myth'!$B$3:$B$16</definedName>
    <definedName name="xxx">[36]ALL!$B$5:$BB$2041</definedName>
    <definedName name="Years" localSheetId="3">[7]Demographics!#REF!</definedName>
    <definedName name="Years" localSheetId="2">[7]Demographics!#REF!</definedName>
    <definedName name="Years" localSheetId="4">[7]Demographics!#REF!</definedName>
    <definedName name="Years">[7]Demographics!#REF!</definedName>
    <definedName name="yyy" localSheetId="3">#REF!</definedName>
    <definedName name="yyy" localSheetId="2">#REF!</definedName>
    <definedName name="yyy" localSheetId="4">#REF!</definedName>
    <definedName name="yyy">#REF!</definedName>
    <definedName name="zzz" localSheetId="3">#REF!</definedName>
    <definedName name="zzz" localSheetId="2">#REF!</definedName>
    <definedName name="zzz" localSheetId="4">#REF!</definedName>
    <definedName name="zzz">#REF!</definedName>
    <definedName name="任选设备金额" localSheetId="3" hidden="1">'[5]L4-NODEB3802C'!#REF!</definedName>
    <definedName name="任选设备金额" localSheetId="2" hidden="1">'[5]L4-NODEB3802C'!#REF!</definedName>
    <definedName name="任选设备金额" localSheetId="4" hidden="1">'[5]L4-NODEB3802C'!#REF!</definedName>
    <definedName name="任选设备金额" hidden="1">'[5]L4-NODEB3802C'!#REF!</definedName>
    <definedName name="原用户数" localSheetId="3" hidden="1">[3]组网图!#REF!</definedName>
    <definedName name="原用户数" localSheetId="2" hidden="1">[3]组网图!#REF!</definedName>
    <definedName name="原用户数" localSheetId="4" hidden="1">[3]组网图!#REF!</definedName>
    <definedName name="原用户数" hidden="1">[3]组网图!#REF!</definedName>
    <definedName name="原端口数" localSheetId="3" hidden="1">[18]组网图!#REF!</definedName>
    <definedName name="原端口数" localSheetId="2" hidden="1">[18]组网图!#REF!</definedName>
    <definedName name="原端口数" localSheetId="4" hidden="1">[18]组网图!#REF!</definedName>
    <definedName name="原端口数" hidden="1">[18]组网图!#REF!</definedName>
    <definedName name="培训金额" localSheetId="3" hidden="1">#REF!</definedName>
    <definedName name="培训金额" localSheetId="2" hidden="1">#REF!</definedName>
    <definedName name="培训金额" localSheetId="4" hidden="1">#REF!</definedName>
    <definedName name="培训金额" hidden="1">#REF!</definedName>
    <definedName name="基本设备金额" hidden="1">[33]硬件!$I$86</definedName>
    <definedName name="基本软件金额" localSheetId="3" hidden="1">'[5]L4-NODEB3802C'!#REF!</definedName>
    <definedName name="基本软件金额" localSheetId="2" hidden="1">'[5]L4-NODEB3802C'!#REF!</definedName>
    <definedName name="基本软件金额" localSheetId="4" hidden="1">'[5]L4-NODEB3802C'!#REF!</definedName>
    <definedName name="基本软件金额" hidden="1">'[5]L4-NODEB3802C'!#REF!</definedName>
    <definedName name="增强业务软件金额" localSheetId="3" hidden="1">'[5]L4-NODEB3802C'!#REF!</definedName>
    <definedName name="增强业务软件金额" localSheetId="2" hidden="1">'[5]L4-NODEB3802C'!#REF!</definedName>
    <definedName name="增强业务软件金额" localSheetId="4" hidden="1">'[5]L4-NODEB3802C'!#REF!</definedName>
    <definedName name="增强业务软件金额" hidden="1">'[5]L4-NODEB3802C'!#REF!</definedName>
    <definedName name="备板备件金额" localSheetId="3" hidden="1">#REF!</definedName>
    <definedName name="备板备件金额" localSheetId="2" hidden="1">#REF!</definedName>
    <definedName name="备板备件金额" localSheetId="4" hidden="1">#REF!</definedName>
    <definedName name="备板备件金额" hidden="1">#REF!</definedName>
    <definedName name="安装材料金额" hidden="1">[33]硬件!$I$96</definedName>
    <definedName name="宏蜂窝主设备价格" localSheetId="3" hidden="1">#REF!</definedName>
    <definedName name="宏蜂窝主设备价格" localSheetId="2" hidden="1">#REF!</definedName>
    <definedName name="宏蜂窝主设备价格" localSheetId="4" hidden="1">#REF!</definedName>
    <definedName name="宏蜂窝主设备价格" hidden="1">#REF!</definedName>
    <definedName name="宏蜂窝天馈安装材料" localSheetId="3" hidden="1">#REF!</definedName>
    <definedName name="宏蜂窝天馈安装材料" localSheetId="2" hidden="1">#REF!</definedName>
    <definedName name="宏蜂窝天馈安装材料" localSheetId="4" hidden="1">#REF!</definedName>
    <definedName name="宏蜂窝天馈安装材料" hidden="1">#REF!</definedName>
    <definedName name="宏蜂窝设备安装材料" localSheetId="3" hidden="1">#REF!</definedName>
    <definedName name="宏蜂窝设备安装材料" localSheetId="2" hidden="1">#REF!</definedName>
    <definedName name="宏蜂窝设备安装材料" localSheetId="4" hidden="1">#REF!</definedName>
    <definedName name="宏蜂窝设备安装材料" hidden="1">#REF!</definedName>
    <definedName name="宏蜂窝辅助材料" localSheetId="3" hidden="1">#REF!</definedName>
    <definedName name="宏蜂窝辅助材料" localSheetId="2" hidden="1">#REF!</definedName>
    <definedName name="宏蜂窝辅助材料" localSheetId="4" hidden="1">#REF!</definedName>
    <definedName name="宏蜂窝辅助材料" hidden="1">#REF!</definedName>
    <definedName name="工程" localSheetId="3" hidden="1">#REF!</definedName>
    <definedName name="工程" localSheetId="2" hidden="1">#REF!</definedName>
    <definedName name="工程" localSheetId="4" hidden="1">#REF!</definedName>
    <definedName name="工程" hidden="1">#REF!</definedName>
    <definedName name="工程服务费金额" localSheetId="3" hidden="1">[18]费用_技术资料_备件_培训!#REF!</definedName>
    <definedName name="工程服务费金额" localSheetId="2" hidden="1">[18]费用_技术资料_备件_培训!#REF!</definedName>
    <definedName name="工程服务费金额" localSheetId="4" hidden="1">[18]费用_技术资料_备件_培训!#REF!</definedName>
    <definedName name="工程服务费金额" hidden="1">[18]费用_技术资料_备件_培训!#REF!</definedName>
    <definedName name="微基站主设备" localSheetId="3" hidden="1">#REF!</definedName>
    <definedName name="微基站主设备" localSheetId="2" hidden="1">#REF!</definedName>
    <definedName name="微基站主设备" localSheetId="4" hidden="1">#REF!</definedName>
    <definedName name="微基站主设备" hidden="1">#REF!</definedName>
    <definedName name="微基站天馈安装材料" localSheetId="3" hidden="1">#REF!</definedName>
    <definedName name="微基站天馈安装材料" localSheetId="2" hidden="1">#REF!</definedName>
    <definedName name="微基站天馈安装材料" localSheetId="4" hidden="1">#REF!</definedName>
    <definedName name="微基站天馈安装材料" hidden="1">#REF!</definedName>
    <definedName name="微基站安装材料" localSheetId="3" hidden="1">#REF!</definedName>
    <definedName name="微基站安装材料" localSheetId="2" hidden="1">#REF!</definedName>
    <definedName name="微基站安装材料" localSheetId="4" hidden="1">#REF!</definedName>
    <definedName name="微基站安装材料" hidden="1">#REF!</definedName>
    <definedName name="微基站辅助材料" localSheetId="3" hidden="1">#REF!</definedName>
    <definedName name="微基站辅助材料" localSheetId="2" hidden="1">#REF!</definedName>
    <definedName name="微基站辅助材料" localSheetId="4" hidden="1">#REF!</definedName>
    <definedName name="微基站辅助材料" hidden="1">#REF!</definedName>
    <definedName name="微基站辅助设备" localSheetId="3" hidden="1">#REF!</definedName>
    <definedName name="微基站辅助设备" localSheetId="2" hidden="1">#REF!</definedName>
    <definedName name="微基站辅助设备" localSheetId="4" hidden="1">#REF!</definedName>
    <definedName name="微基站辅助设备" hidden="1">#REF!</definedName>
    <definedName name="总用户数" localSheetId="3" hidden="1">[3]组网图!#REF!</definedName>
    <definedName name="总用户数" localSheetId="2" hidden="1">[3]组网图!#REF!</definedName>
    <definedName name="总用户数" localSheetId="4" hidden="1">[3]组网图!#REF!</definedName>
    <definedName name="总用户数" hidden="1">[3]组网图!#REF!</definedName>
    <definedName name="总端口数" localSheetId="3" hidden="1">[18]组网图!#REF!</definedName>
    <definedName name="总端口数" localSheetId="2" hidden="1">[18]组网图!#REF!</definedName>
    <definedName name="总端口数" localSheetId="4" hidden="1">[18]组网图!#REF!</definedName>
    <definedName name="总端口数" hidden="1">[18]组网图!#REF!</definedName>
    <definedName name="技术资料金额" localSheetId="3" hidden="1">'[5]L4-NODEB3802C'!#REF!</definedName>
    <definedName name="技术资料金额" localSheetId="2" hidden="1">'[5]L4-NODEB3802C'!#REF!</definedName>
    <definedName name="技术资料金额" localSheetId="4" hidden="1">'[5]L4-NODEB3802C'!#REF!</definedName>
    <definedName name="技术资料金额" hidden="1">'[5]L4-NODEB3802C'!#REF!</definedName>
    <definedName name="智能用户数" localSheetId="3" hidden="1">[3]组网图!#REF!</definedName>
    <definedName name="智能用户数" localSheetId="2" hidden="1">[3]组网图!#REF!</definedName>
    <definedName name="智能用户数" localSheetId="4" hidden="1">[3]组网图!#REF!</definedName>
    <definedName name="智能用户数" hidden="1">[3]组网图!#REF!</definedName>
    <definedName name="督导调试费金额" localSheetId="3" hidden="1">'[5]L4-NODEB3802C'!#REF!</definedName>
    <definedName name="督导调试费金额" localSheetId="2" hidden="1">'[5]L4-NODEB3802C'!#REF!</definedName>
    <definedName name="督导调试费金额" localSheetId="4" hidden="1">'[5]L4-NODEB3802C'!#REF!</definedName>
    <definedName name="督导调试费金额" hidden="1">'[5]L4-NODEB3802C'!#REF!</definedName>
    <definedName name="退货清单金额" localSheetId="3" hidden="1">#REF!</definedName>
    <definedName name="退货清单金额" localSheetId="2" hidden="1">#REF!</definedName>
    <definedName name="退货清单金额" localSheetId="4" hidden="1">#REF!</definedName>
    <definedName name="退货清单金额" hidden="1">#REF!</definedName>
  </definedNames>
  <calcPr calcId="162913"/>
</workbook>
</file>

<file path=xl/calcChain.xml><?xml version="1.0" encoding="utf-8"?>
<calcChain xmlns="http://schemas.openxmlformats.org/spreadsheetml/2006/main">
  <c r="E4" i="8" l="1"/>
  <c r="E3" i="8"/>
  <c r="E30" i="18" l="1"/>
  <c r="E31" i="18" s="1"/>
  <c r="D30" i="18"/>
  <c r="D31" i="18" s="1"/>
  <c r="C30" i="18"/>
  <c r="C31" i="18" s="1"/>
  <c r="B30" i="18"/>
  <c r="B31" i="18" s="1"/>
  <c r="S10" i="18"/>
  <c r="R10" i="18"/>
  <c r="Q10" i="18"/>
  <c r="P10" i="18"/>
  <c r="O10" i="18"/>
  <c r="N10" i="18"/>
  <c r="M10" i="18"/>
  <c r="L10" i="18"/>
  <c r="K10" i="18"/>
  <c r="J10" i="18"/>
  <c r="I10" i="18"/>
  <c r="H10" i="18"/>
  <c r="G10" i="18"/>
  <c r="F10" i="18"/>
  <c r="E10" i="18"/>
  <c r="D10" i="18"/>
  <c r="C10" i="18"/>
  <c r="B10" i="18"/>
  <c r="T10" i="18" s="1"/>
  <c r="S9" i="18"/>
  <c r="R9" i="18"/>
  <c r="Q9" i="18"/>
  <c r="P9" i="18"/>
  <c r="O9" i="18"/>
  <c r="N9" i="18"/>
  <c r="M9" i="18"/>
  <c r="L9" i="18"/>
  <c r="K9" i="18"/>
  <c r="J9" i="18"/>
  <c r="I9" i="18"/>
  <c r="H9" i="18"/>
  <c r="G9" i="18"/>
  <c r="F9" i="18"/>
  <c r="E9" i="18"/>
  <c r="D9" i="18"/>
  <c r="T9" i="18" s="1"/>
  <c r="C9" i="18"/>
  <c r="B9" i="18"/>
  <c r="E5" i="8" l="1"/>
  <c r="E6" i="8"/>
  <c r="D15" i="17"/>
  <c r="E15" i="17"/>
  <c r="F15" i="17"/>
  <c r="G15" i="17"/>
  <c r="H15" i="17"/>
  <c r="I15" i="17"/>
  <c r="J15" i="17"/>
  <c r="K15" i="17"/>
  <c r="L15" i="17"/>
  <c r="M15" i="17"/>
  <c r="N15" i="17"/>
  <c r="C15" i="17"/>
  <c r="A13" i="17"/>
  <c r="K13" i="17"/>
  <c r="K14" i="17" s="1"/>
  <c r="I13" i="17"/>
  <c r="I14" i="17" s="1"/>
  <c r="G13" i="17"/>
  <c r="G14" i="17" s="1"/>
  <c r="E13" i="17"/>
  <c r="E14" i="17" s="1"/>
  <c r="C13" i="17"/>
  <c r="M12" i="17"/>
  <c r="M11" i="17"/>
  <c r="F11" i="17"/>
  <c r="M10" i="17"/>
  <c r="L10" i="17"/>
  <c r="F10" i="17"/>
  <c r="D10" i="17"/>
  <c r="N9" i="17"/>
  <c r="M9" i="17"/>
  <c r="W8" i="17"/>
  <c r="L11" i="17" s="1"/>
  <c r="U8" i="17"/>
  <c r="J10" i="17" s="1"/>
  <c r="S8" i="17"/>
  <c r="H11" i="17" s="1"/>
  <c r="Q8" i="17"/>
  <c r="F12" i="17" s="1"/>
  <c r="O8" i="17"/>
  <c r="D11" i="17" s="1"/>
  <c r="N8" i="17"/>
  <c r="M8" i="17"/>
  <c r="M7" i="17"/>
  <c r="L7" i="17"/>
  <c r="F7" i="17"/>
  <c r="M6" i="17"/>
  <c r="L6" i="17"/>
  <c r="J6" i="17"/>
  <c r="F6" i="17"/>
  <c r="D6" i="17"/>
  <c r="M5" i="17"/>
  <c r="W3" i="17"/>
  <c r="U3" i="17"/>
  <c r="S3" i="17"/>
  <c r="Q3" i="17"/>
  <c r="O3" i="17"/>
  <c r="M3" i="17"/>
  <c r="L3" i="17"/>
  <c r="J3" i="17"/>
  <c r="H3" i="17"/>
  <c r="F3" i="17"/>
  <c r="D3" i="17"/>
  <c r="Q3" i="10"/>
  <c r="S3" i="10"/>
  <c r="U3" i="10"/>
  <c r="W3" i="10"/>
  <c r="O3" i="10"/>
  <c r="N3" i="10"/>
  <c r="M6" i="10"/>
  <c r="M7" i="10"/>
  <c r="M8" i="10"/>
  <c r="N8" i="10"/>
  <c r="M9" i="10"/>
  <c r="N9" i="10"/>
  <c r="M10" i="10"/>
  <c r="M11" i="10"/>
  <c r="M12" i="10"/>
  <c r="M13" i="10"/>
  <c r="M14" i="10"/>
  <c r="M15" i="10"/>
  <c r="M16" i="10"/>
  <c r="M17" i="10"/>
  <c r="L15" i="10"/>
  <c r="L13" i="10"/>
  <c r="L11" i="10"/>
  <c r="L6" i="10"/>
  <c r="L5" i="10"/>
  <c r="D16" i="10"/>
  <c r="D15" i="10"/>
  <c r="D14" i="10"/>
  <c r="D13" i="10"/>
  <c r="D12" i="10"/>
  <c r="D11" i="10"/>
  <c r="D10" i="10"/>
  <c r="D17" i="10" s="1"/>
  <c r="D18" i="10" s="1"/>
  <c r="D19" i="10" s="1"/>
  <c r="D6" i="10"/>
  <c r="D7" i="10"/>
  <c r="H16" i="10"/>
  <c r="H15" i="10"/>
  <c r="H14" i="10"/>
  <c r="H12" i="10"/>
  <c r="H11" i="10"/>
  <c r="H10" i="10"/>
  <c r="H7" i="10"/>
  <c r="W8" i="10"/>
  <c r="L16" i="10" s="1"/>
  <c r="H5" i="10"/>
  <c r="D5" i="10"/>
  <c r="U8" i="10"/>
  <c r="J13" i="10" s="1"/>
  <c r="S8" i="10"/>
  <c r="H13" i="10" s="1"/>
  <c r="Q8" i="10"/>
  <c r="F13" i="10" s="1"/>
  <c r="O8" i="10"/>
  <c r="E17" i="10"/>
  <c r="G17" i="10"/>
  <c r="G18" i="10" s="1"/>
  <c r="G19" i="10" s="1"/>
  <c r="I17" i="10"/>
  <c r="K17" i="10"/>
  <c r="K18" i="10" s="1"/>
  <c r="K19" i="10" s="1"/>
  <c r="E18" i="10"/>
  <c r="I18" i="10"/>
  <c r="E19" i="10"/>
  <c r="I19" i="10"/>
  <c r="L3" i="10"/>
  <c r="J3" i="10"/>
  <c r="H3" i="10"/>
  <c r="F3" i="10"/>
  <c r="D3" i="10"/>
  <c r="H7" i="17" l="1"/>
  <c r="N10" i="17"/>
  <c r="H12" i="17"/>
  <c r="N3" i="17"/>
  <c r="H5" i="17"/>
  <c r="H13" i="17" s="1"/>
  <c r="H14" i="17" s="1"/>
  <c r="H6" i="17"/>
  <c r="N6" i="17" s="1"/>
  <c r="D7" i="17"/>
  <c r="H10" i="17"/>
  <c r="M13" i="17"/>
  <c r="M14" i="17" s="1"/>
  <c r="J5" i="17"/>
  <c r="J12" i="17"/>
  <c r="C14" i="17"/>
  <c r="D5" i="17"/>
  <c r="L5" i="17"/>
  <c r="J11" i="17"/>
  <c r="N11" i="17" s="1"/>
  <c r="D12" i="17"/>
  <c r="L12" i="17"/>
  <c r="F5" i="17"/>
  <c r="J7" i="17"/>
  <c r="N7" i="17" s="1"/>
  <c r="L10" i="10"/>
  <c r="L14" i="10"/>
  <c r="L7" i="10"/>
  <c r="L12" i="10"/>
  <c r="L17" i="10" s="1"/>
  <c r="L18" i="10" s="1"/>
  <c r="L19" i="10" s="1"/>
  <c r="J16" i="10"/>
  <c r="J12" i="10"/>
  <c r="J7" i="10"/>
  <c r="J15" i="10"/>
  <c r="J11" i="10"/>
  <c r="J6" i="10"/>
  <c r="J14" i="10"/>
  <c r="J5" i="10"/>
  <c r="J10" i="10"/>
  <c r="N13" i="10"/>
  <c r="H6" i="10"/>
  <c r="H17" i="10" s="1"/>
  <c r="H18" i="10" s="1"/>
  <c r="H19" i="10" s="1"/>
  <c r="F5" i="10"/>
  <c r="N5" i="10" s="1"/>
  <c r="F10" i="10"/>
  <c r="N10" i="10" s="1"/>
  <c r="F14" i="10"/>
  <c r="N14" i="10" s="1"/>
  <c r="F11" i="10"/>
  <c r="N11" i="10" s="1"/>
  <c r="F15" i="10"/>
  <c r="N15" i="10" s="1"/>
  <c r="F7" i="10"/>
  <c r="F12" i="10"/>
  <c r="N12" i="10" s="1"/>
  <c r="F16" i="10"/>
  <c r="N16" i="10" s="1"/>
  <c r="F6" i="10"/>
  <c r="N6" i="10" s="1"/>
  <c r="J17" i="10"/>
  <c r="J18" i="10" s="1"/>
  <c r="J19" i="10" s="1"/>
  <c r="E3" i="16"/>
  <c r="F3" i="16"/>
  <c r="G3" i="16"/>
  <c r="H3" i="16"/>
  <c r="I3" i="16"/>
  <c r="J3" i="16"/>
  <c r="K3" i="16"/>
  <c r="L3" i="16"/>
  <c r="M3" i="16"/>
  <c r="N3" i="16"/>
  <c r="O3" i="16"/>
  <c r="P3" i="16"/>
  <c r="Q3" i="16"/>
  <c r="R3" i="16"/>
  <c r="D3" i="16"/>
  <c r="K9" i="8"/>
  <c r="J9" i="8"/>
  <c r="I9" i="8"/>
  <c r="K6" i="8"/>
  <c r="J6" i="8"/>
  <c r="I6" i="8"/>
  <c r="J54" i="16"/>
  <c r="D54" i="16"/>
  <c r="O2" i="16"/>
  <c r="L2" i="16"/>
  <c r="K2" i="16"/>
  <c r="F61" i="15"/>
  <c r="Q2" i="15"/>
  <c r="U2" i="15"/>
  <c r="R2" i="15"/>
  <c r="N2" i="15"/>
  <c r="M2" i="15"/>
  <c r="L2" i="15"/>
  <c r="J13" i="17" l="1"/>
  <c r="J14" i="17" s="1"/>
  <c r="F13" i="17"/>
  <c r="F14" i="17" s="1"/>
  <c r="L13" i="17"/>
  <c r="L14" i="17" s="1"/>
  <c r="D13" i="17"/>
  <c r="N5" i="17"/>
  <c r="N12" i="17"/>
  <c r="N7" i="10"/>
  <c r="F17" i="10"/>
  <c r="S36" i="15"/>
  <c r="S5" i="15"/>
  <c r="S57" i="15"/>
  <c r="S55" i="15"/>
  <c r="S31" i="15"/>
  <c r="S49" i="15"/>
  <c r="S50" i="15"/>
  <c r="S21" i="15"/>
  <c r="S27" i="15"/>
  <c r="S8" i="15"/>
  <c r="S51" i="15"/>
  <c r="S59" i="15"/>
  <c r="S13" i="15"/>
  <c r="S52" i="15"/>
  <c r="S41" i="15"/>
  <c r="S54" i="15"/>
  <c r="S32" i="15"/>
  <c r="S39" i="15"/>
  <c r="S20" i="15"/>
  <c r="S10" i="15"/>
  <c r="S15" i="15"/>
  <c r="S37" i="15"/>
  <c r="S47" i="15"/>
  <c r="S60" i="15"/>
  <c r="S26" i="15"/>
  <c r="S28" i="15"/>
  <c r="S43" i="15"/>
  <c r="S40" i="15"/>
  <c r="S18" i="15"/>
  <c r="S45" i="15"/>
  <c r="S25" i="15"/>
  <c r="S30" i="15"/>
  <c r="S4" i="15"/>
  <c r="S48" i="15"/>
  <c r="S56" i="15"/>
  <c r="S34" i="15"/>
  <c r="S23" i="15"/>
  <c r="S9" i="15"/>
  <c r="S42" i="15"/>
  <c r="S58" i="15"/>
  <c r="S33" i="15"/>
  <c r="S46" i="15"/>
  <c r="S12" i="15"/>
  <c r="S38" i="15"/>
  <c r="S44" i="15"/>
  <c r="S17" i="15"/>
  <c r="S29" i="15"/>
  <c r="S7" i="15"/>
  <c r="S24" i="15"/>
  <c r="S35" i="15"/>
  <c r="S11" i="15"/>
  <c r="S14" i="15"/>
  <c r="S6" i="15"/>
  <c r="S22" i="15"/>
  <c r="S53" i="15"/>
  <c r="S16" i="15"/>
  <c r="S19" i="15"/>
  <c r="D14" i="17" l="1"/>
  <c r="N13" i="17"/>
  <c r="N14" i="17" s="1"/>
  <c r="F18" i="10"/>
  <c r="F19" i="10" s="1"/>
  <c r="N17" i="10"/>
  <c r="N18" i="10" s="1"/>
  <c r="N19" i="10" s="1"/>
  <c r="W2" i="8"/>
  <c r="I111" i="7" l="1"/>
  <c r="I109" i="7"/>
  <c r="I106" i="7"/>
  <c r="I105" i="7"/>
  <c r="I104" i="7"/>
  <c r="I102" i="7"/>
  <c r="I100" i="7"/>
  <c r="J100" i="7" s="1"/>
  <c r="M100" i="7" s="1"/>
  <c r="I99" i="7"/>
  <c r="I98" i="7"/>
  <c r="I97" i="7"/>
  <c r="I96" i="7"/>
  <c r="I94" i="7"/>
  <c r="I92" i="7"/>
  <c r="I83" i="7"/>
  <c r="I82" i="7"/>
  <c r="I80" i="7"/>
  <c r="I79" i="7"/>
  <c r="I78" i="7"/>
  <c r="J78" i="7" s="1"/>
  <c r="M78" i="7" s="1"/>
  <c r="I76" i="7"/>
  <c r="I74" i="7"/>
  <c r="I73" i="7"/>
  <c r="I69" i="7"/>
  <c r="I67" i="7"/>
  <c r="I66" i="7"/>
  <c r="I63" i="7"/>
  <c r="I58" i="7"/>
  <c r="I57" i="7"/>
  <c r="I51" i="7"/>
  <c r="I48" i="7"/>
  <c r="I43" i="7"/>
  <c r="I42" i="7"/>
  <c r="I40" i="7"/>
  <c r="I39" i="7"/>
  <c r="I38" i="7"/>
  <c r="I37" i="7"/>
  <c r="I36" i="7"/>
  <c r="I30" i="7"/>
  <c r="I20" i="7"/>
  <c r="I14" i="7"/>
  <c r="I11" i="7"/>
  <c r="I107" i="7"/>
  <c r="I75" i="7"/>
  <c r="I68" i="7"/>
  <c r="I61" i="7"/>
  <c r="I50" i="7"/>
  <c r="I29" i="7"/>
  <c r="I22" i="7"/>
  <c r="I19" i="7"/>
  <c r="I18" i="7"/>
  <c r="I5" i="7"/>
  <c r="S2" i="16"/>
  <c r="P2" i="16"/>
  <c r="J2" i="16"/>
  <c r="V18" i="7" l="1"/>
  <c r="W18" i="7"/>
  <c r="W107" i="7"/>
  <c r="V107" i="7"/>
  <c r="V30" i="7"/>
  <c r="W30" i="7"/>
  <c r="W39" i="7"/>
  <c r="V39" i="7"/>
  <c r="V48" i="7"/>
  <c r="W48" i="7"/>
  <c r="W63" i="7"/>
  <c r="V63" i="7"/>
  <c r="J73" i="7"/>
  <c r="M73" i="7" s="1"/>
  <c r="W73" i="7"/>
  <c r="V73" i="7"/>
  <c r="J83" i="7"/>
  <c r="M83" i="7" s="1"/>
  <c r="S83" i="7" s="1"/>
  <c r="W83" i="7"/>
  <c r="V83" i="7"/>
  <c r="J97" i="7"/>
  <c r="M97" i="7" s="1"/>
  <c r="W97" i="7"/>
  <c r="V97" i="7"/>
  <c r="W106" i="7"/>
  <c r="V106" i="7"/>
  <c r="J19" i="7"/>
  <c r="M19" i="7" s="1"/>
  <c r="S19" i="7" s="1"/>
  <c r="W19" i="7"/>
  <c r="V19" i="7"/>
  <c r="W61" i="7"/>
  <c r="V61" i="7"/>
  <c r="W11" i="7"/>
  <c r="V11" i="7"/>
  <c r="V36" i="7"/>
  <c r="W36" i="7"/>
  <c r="V40" i="7"/>
  <c r="W40" i="7"/>
  <c r="W51" i="7"/>
  <c r="V51" i="7"/>
  <c r="W66" i="7"/>
  <c r="V66" i="7"/>
  <c r="W74" i="7"/>
  <c r="V74" i="7"/>
  <c r="J79" i="7"/>
  <c r="M79" i="7" s="1"/>
  <c r="W79" i="7"/>
  <c r="V79" i="7"/>
  <c r="W92" i="7"/>
  <c r="V92" i="7"/>
  <c r="J98" i="7"/>
  <c r="M98" i="7" s="1"/>
  <c r="P98" i="7" s="1"/>
  <c r="W98" i="7"/>
  <c r="V98" i="7"/>
  <c r="W102" i="7"/>
  <c r="V102" i="7"/>
  <c r="W109" i="7"/>
  <c r="V109" i="7"/>
  <c r="V50" i="7"/>
  <c r="W50" i="7"/>
  <c r="V22" i="7"/>
  <c r="W22" i="7"/>
  <c r="W68" i="7"/>
  <c r="V68" i="7"/>
  <c r="V14" i="7"/>
  <c r="W14" i="7"/>
  <c r="W37" i="7"/>
  <c r="V37" i="7"/>
  <c r="V42" i="7"/>
  <c r="W42" i="7"/>
  <c r="J57" i="7"/>
  <c r="M57" i="7" s="1"/>
  <c r="W57" i="7"/>
  <c r="V57" i="7"/>
  <c r="W67" i="7"/>
  <c r="V67" i="7"/>
  <c r="W76" i="7"/>
  <c r="V76" i="7"/>
  <c r="W80" i="7"/>
  <c r="V80" i="7"/>
  <c r="W94" i="7"/>
  <c r="V94" i="7"/>
  <c r="W99" i="7"/>
  <c r="V99" i="7"/>
  <c r="W104" i="7"/>
  <c r="V104" i="7"/>
  <c r="W111" i="7"/>
  <c r="V111" i="7"/>
  <c r="V5" i="7"/>
  <c r="W5" i="7"/>
  <c r="W29" i="7"/>
  <c r="V29" i="7"/>
  <c r="J75" i="7"/>
  <c r="M75" i="7" s="1"/>
  <c r="S75" i="7" s="1"/>
  <c r="W75" i="7"/>
  <c r="V75" i="7"/>
  <c r="V20" i="7"/>
  <c r="W20" i="7"/>
  <c r="V38" i="7"/>
  <c r="W38" i="7"/>
  <c r="W43" i="7"/>
  <c r="V43" i="7"/>
  <c r="J58" i="7"/>
  <c r="M58" i="7" s="1"/>
  <c r="V58" i="7"/>
  <c r="W58" i="7"/>
  <c r="J69" i="7"/>
  <c r="M69" i="7" s="1"/>
  <c r="S69" i="7" s="1"/>
  <c r="W69" i="7"/>
  <c r="V69" i="7"/>
  <c r="W78" i="7"/>
  <c r="V78" i="7"/>
  <c r="W82" i="7"/>
  <c r="V82" i="7"/>
  <c r="W96" i="7"/>
  <c r="V96" i="7"/>
  <c r="W100" i="7"/>
  <c r="V100" i="7"/>
  <c r="J105" i="7"/>
  <c r="M105" i="7" s="1"/>
  <c r="W105" i="7"/>
  <c r="V105" i="7"/>
  <c r="J111" i="7"/>
  <c r="M111" i="7" s="1"/>
  <c r="S111" i="7" s="1"/>
  <c r="Q20" i="16"/>
  <c r="Q7" i="16"/>
  <c r="Q25" i="16"/>
  <c r="Q21" i="16"/>
  <c r="Q46" i="16"/>
  <c r="Q31" i="16"/>
  <c r="Q16" i="16"/>
  <c r="Q53" i="16"/>
  <c r="Q33" i="16"/>
  <c r="Q44" i="16"/>
  <c r="Q29" i="16"/>
  <c r="Q18" i="16"/>
  <c r="Q9" i="16"/>
  <c r="Q28" i="16"/>
  <c r="Q5" i="16"/>
  <c r="Q17" i="16"/>
  <c r="Q22" i="16"/>
  <c r="Q6" i="16"/>
  <c r="Q27" i="16"/>
  <c r="Q51" i="16"/>
  <c r="Q11" i="16"/>
  <c r="Q26" i="16"/>
  <c r="Q39" i="16"/>
  <c r="Q41" i="16"/>
  <c r="Q23" i="16"/>
  <c r="Q14" i="16"/>
  <c r="Q38" i="16"/>
  <c r="Q24" i="16"/>
  <c r="Q43" i="16"/>
  <c r="Q42" i="16"/>
  <c r="Q4" i="16"/>
  <c r="Q8" i="16"/>
  <c r="Q35" i="16"/>
  <c r="Q45" i="16"/>
  <c r="Q19" i="16"/>
  <c r="Q32" i="16"/>
  <c r="Q49" i="16"/>
  <c r="Q37" i="16"/>
  <c r="Q12" i="16"/>
  <c r="Q50" i="16"/>
  <c r="Q52" i="16"/>
  <c r="Q36" i="16"/>
  <c r="Q13" i="16"/>
  <c r="Q15" i="16"/>
  <c r="Q40" i="16"/>
  <c r="Q47" i="16"/>
  <c r="Q30" i="16"/>
  <c r="Q34" i="16"/>
  <c r="Q48" i="16"/>
  <c r="Q10" i="16"/>
  <c r="J22" i="7"/>
  <c r="M22" i="7" s="1"/>
  <c r="J29" i="7"/>
  <c r="M29" i="7" s="1"/>
  <c r="S29" i="7" s="1"/>
  <c r="J63" i="7"/>
  <c r="M63" i="7" s="1"/>
  <c r="S63" i="7" s="1"/>
  <c r="J37" i="7"/>
  <c r="M37" i="7" s="1"/>
  <c r="P37" i="7" s="1"/>
  <c r="J30" i="7"/>
  <c r="M30" i="7" s="1"/>
  <c r="S30" i="7" s="1"/>
  <c r="J51" i="7"/>
  <c r="M51" i="7" s="1"/>
  <c r="S51" i="7" s="1"/>
  <c r="J14" i="7"/>
  <c r="M14" i="7" s="1"/>
  <c r="S14" i="7" s="1"/>
  <c r="J48" i="7"/>
  <c r="M48" i="7" s="1"/>
  <c r="S48" i="7" s="1"/>
  <c r="J104" i="7"/>
  <c r="M104" i="7" s="1"/>
  <c r="J68" i="7"/>
  <c r="M68" i="7" s="1"/>
  <c r="S68" i="7" s="1"/>
  <c r="J36" i="7"/>
  <c r="M36" i="7" s="1"/>
  <c r="P36" i="7" s="1"/>
  <c r="J40" i="7"/>
  <c r="M40" i="7" s="1"/>
  <c r="J92" i="7"/>
  <c r="M92" i="7" s="1"/>
  <c r="J94" i="7"/>
  <c r="M94" i="7" s="1"/>
  <c r="P94" i="7" s="1"/>
  <c r="J11" i="7"/>
  <c r="M11" i="7" s="1"/>
  <c r="J76" i="7"/>
  <c r="M76" i="7" s="1"/>
  <c r="S76" i="7" s="1"/>
  <c r="J96" i="7"/>
  <c r="M96" i="7" s="1"/>
  <c r="S96" i="7" s="1"/>
  <c r="J61" i="7"/>
  <c r="M61" i="7" s="1"/>
  <c r="S61" i="7" s="1"/>
  <c r="J74" i="7"/>
  <c r="M74" i="7" s="1"/>
  <c r="J80" i="7"/>
  <c r="M80" i="7" s="1"/>
  <c r="P80" i="7" s="1"/>
  <c r="J106" i="7"/>
  <c r="M106" i="7" s="1"/>
  <c r="J102" i="7"/>
  <c r="M102" i="7" s="1"/>
  <c r="J109" i="7"/>
  <c r="M109" i="7" s="1"/>
  <c r="P97" i="7"/>
  <c r="S97" i="7"/>
  <c r="P105" i="7"/>
  <c r="S105" i="7"/>
  <c r="P100" i="7"/>
  <c r="S100" i="7"/>
  <c r="J99" i="7"/>
  <c r="M99" i="7" s="1"/>
  <c r="J82" i="7"/>
  <c r="M82" i="7" s="1"/>
  <c r="P83" i="7"/>
  <c r="P78" i="7"/>
  <c r="S78" i="7"/>
  <c r="P79" i="7"/>
  <c r="S79" i="7"/>
  <c r="P73" i="7"/>
  <c r="S73" i="7"/>
  <c r="J66" i="7"/>
  <c r="M66" i="7" s="1"/>
  <c r="J67" i="7"/>
  <c r="M67" i="7" s="1"/>
  <c r="P57" i="7"/>
  <c r="S57" i="7"/>
  <c r="P58" i="7"/>
  <c r="S58" i="7"/>
  <c r="J38" i="7"/>
  <c r="M38" i="7" s="1"/>
  <c r="J42" i="7"/>
  <c r="M42" i="7" s="1"/>
  <c r="J39" i="7"/>
  <c r="M39" i="7" s="1"/>
  <c r="J43" i="7"/>
  <c r="M43" i="7" s="1"/>
  <c r="J20" i="7"/>
  <c r="M20" i="7" s="1"/>
  <c r="J107" i="7"/>
  <c r="M107" i="7" s="1"/>
  <c r="S107" i="7" s="1"/>
  <c r="P75" i="7"/>
  <c r="J50" i="7"/>
  <c r="M50" i="7" s="1"/>
  <c r="S50" i="7" s="1"/>
  <c r="P19" i="7"/>
  <c r="J18" i="7"/>
  <c r="M18" i="7" s="1"/>
  <c r="S18" i="7" s="1"/>
  <c r="J5" i="7"/>
  <c r="M5" i="7" s="1"/>
  <c r="S5" i="7" s="1"/>
  <c r="T9" i="8"/>
  <c r="T6" i="8"/>
  <c r="F52" i="16"/>
  <c r="F43" i="16"/>
  <c r="F6" i="16"/>
  <c r="F16" i="16"/>
  <c r="F50" i="16"/>
  <c r="F24" i="16"/>
  <c r="F22" i="16"/>
  <c r="F40" i="16"/>
  <c r="F12" i="16"/>
  <c r="F38" i="16"/>
  <c r="F17" i="16"/>
  <c r="F15" i="16"/>
  <c r="F37" i="16"/>
  <c r="F14" i="16"/>
  <c r="F5" i="16"/>
  <c r="F13" i="16"/>
  <c r="F49" i="16"/>
  <c r="F23" i="16"/>
  <c r="F28" i="16"/>
  <c r="F31" i="16"/>
  <c r="F32" i="16"/>
  <c r="F41" i="16"/>
  <c r="F9" i="16"/>
  <c r="F36" i="16"/>
  <c r="F19" i="16"/>
  <c r="F39" i="16"/>
  <c r="F18" i="16"/>
  <c r="F46" i="16"/>
  <c r="F45" i="16"/>
  <c r="F26" i="16"/>
  <c r="F35" i="16"/>
  <c r="F44" i="16"/>
  <c r="F48" i="16"/>
  <c r="H2" i="16"/>
  <c r="P69" i="7" l="1"/>
  <c r="S98" i="7"/>
  <c r="P111" i="7"/>
  <c r="P61" i="7"/>
  <c r="P51" i="7"/>
  <c r="P14" i="7"/>
  <c r="P68" i="7"/>
  <c r="P63" i="7"/>
  <c r="P22" i="7"/>
  <c r="S22" i="7"/>
  <c r="P29" i="7"/>
  <c r="S94" i="7"/>
  <c r="S37" i="7"/>
  <c r="P76" i="7"/>
  <c r="S80" i="7"/>
  <c r="S40" i="7"/>
  <c r="P102" i="7"/>
  <c r="S11" i="7"/>
  <c r="P11" i="7"/>
  <c r="S36" i="7"/>
  <c r="P30" i="7"/>
  <c r="P40" i="7"/>
  <c r="S102" i="7"/>
  <c r="P48" i="7"/>
  <c r="S74" i="7"/>
  <c r="S104" i="7"/>
  <c r="P74" i="7"/>
  <c r="P104" i="7"/>
  <c r="P106" i="7"/>
  <c r="P92" i="7"/>
  <c r="S92" i="7"/>
  <c r="P96" i="7"/>
  <c r="S106" i="7"/>
  <c r="P109" i="7"/>
  <c r="S109" i="7"/>
  <c r="P99" i="7"/>
  <c r="S99" i="7"/>
  <c r="P82" i="7"/>
  <c r="S82" i="7"/>
  <c r="P66" i="7"/>
  <c r="S66" i="7"/>
  <c r="P67" i="7"/>
  <c r="S67" i="7"/>
  <c r="S43" i="7"/>
  <c r="P43" i="7"/>
  <c r="P38" i="7"/>
  <c r="S38" i="7"/>
  <c r="S39" i="7"/>
  <c r="P39" i="7"/>
  <c r="P42" i="7"/>
  <c r="S42" i="7"/>
  <c r="P20" i="7"/>
  <c r="S20" i="7"/>
  <c r="P107" i="7"/>
  <c r="P50" i="7"/>
  <c r="P18" i="7"/>
  <c r="P5" i="7"/>
  <c r="F29" i="16"/>
  <c r="F21" i="16"/>
  <c r="F11" i="16"/>
  <c r="F7" i="16"/>
  <c r="F33" i="16"/>
  <c r="F10" i="16"/>
  <c r="F51" i="16"/>
  <c r="F8" i="16"/>
  <c r="F25" i="16"/>
  <c r="F4" i="16"/>
  <c r="F42" i="16"/>
  <c r="F30" i="16"/>
  <c r="F20" i="16"/>
  <c r="F53" i="16"/>
  <c r="F27" i="16"/>
  <c r="F34" i="16"/>
  <c r="F47" i="16"/>
  <c r="H59" i="15"/>
  <c r="H54" i="15"/>
  <c r="H45" i="15"/>
  <c r="H44" i="15"/>
  <c r="H36" i="15"/>
  <c r="H32" i="15"/>
  <c r="H25" i="15"/>
  <c r="H17" i="15"/>
  <c r="H49" i="15"/>
  <c r="H39" i="15"/>
  <c r="H30" i="15"/>
  <c r="H29" i="15"/>
  <c r="H27" i="15"/>
  <c r="H20" i="15"/>
  <c r="H4" i="15"/>
  <c r="H7" i="15"/>
  <c r="H13" i="15"/>
  <c r="H10" i="15"/>
  <c r="H48" i="15"/>
  <c r="H24" i="15"/>
  <c r="H31" i="15"/>
  <c r="H15" i="15"/>
  <c r="H56" i="15"/>
  <c r="H35" i="15"/>
  <c r="H50" i="15"/>
  <c r="H37" i="15"/>
  <c r="H34" i="15"/>
  <c r="H11" i="15"/>
  <c r="H8" i="15"/>
  <c r="H47" i="15"/>
  <c r="H23" i="15"/>
  <c r="H14" i="15"/>
  <c r="H52" i="15"/>
  <c r="H60" i="15"/>
  <c r="H9" i="15"/>
  <c r="H6" i="15"/>
  <c r="H57" i="15"/>
  <c r="H26" i="15"/>
  <c r="H42" i="15"/>
  <c r="H22" i="15"/>
  <c r="H21" i="15"/>
  <c r="H28" i="15"/>
  <c r="H58" i="15"/>
  <c r="H53" i="15"/>
  <c r="H51" i="15"/>
  <c r="H43" i="15"/>
  <c r="H33" i="15"/>
  <c r="H16" i="15"/>
  <c r="H41" i="15"/>
  <c r="H40" i="15"/>
  <c r="H46" i="15"/>
  <c r="H19" i="15"/>
  <c r="H55" i="15"/>
  <c r="H18" i="15"/>
  <c r="H12" i="15"/>
  <c r="H5" i="15"/>
  <c r="J2" i="15"/>
  <c r="H38" i="15"/>
  <c r="F54" i="16" l="1"/>
  <c r="K64" i="15"/>
  <c r="K65" i="15"/>
  <c r="K63" i="15"/>
  <c r="C110" i="7"/>
  <c r="C108" i="7"/>
  <c r="C103" i="7"/>
  <c r="C101" i="7"/>
  <c r="C95" i="7"/>
  <c r="C93" i="7"/>
  <c r="C91" i="7"/>
  <c r="C90" i="7"/>
  <c r="C89" i="7"/>
  <c r="C88" i="7"/>
  <c r="C87" i="7"/>
  <c r="C86" i="7"/>
  <c r="C85" i="7"/>
  <c r="C84" i="7"/>
  <c r="C81" i="7"/>
  <c r="C77" i="7"/>
  <c r="C72" i="7"/>
  <c r="C71" i="7"/>
  <c r="C70" i="7"/>
  <c r="C65" i="7"/>
  <c r="C64" i="7"/>
  <c r="C62" i="7"/>
  <c r="C60" i="7"/>
  <c r="C59" i="7"/>
  <c r="C56" i="7"/>
  <c r="C55" i="7"/>
  <c r="C54" i="7"/>
  <c r="C53" i="7"/>
  <c r="C52" i="7"/>
  <c r="C49" i="7"/>
  <c r="C47" i="7"/>
  <c r="C46" i="7"/>
  <c r="C45" i="7"/>
  <c r="C44" i="7"/>
  <c r="C41" i="7"/>
  <c r="C35" i="7"/>
  <c r="C34" i="7"/>
  <c r="C33" i="7"/>
  <c r="C32" i="7"/>
  <c r="C31" i="7"/>
  <c r="C28" i="7"/>
  <c r="C27" i="7"/>
  <c r="C26" i="7"/>
  <c r="C25" i="7"/>
  <c r="C24" i="7"/>
  <c r="C23" i="7"/>
  <c r="C21" i="7"/>
  <c r="C17" i="7"/>
  <c r="C16" i="7"/>
  <c r="I16" i="7" s="1"/>
  <c r="C15" i="7"/>
  <c r="C13" i="7"/>
  <c r="C12" i="7"/>
  <c r="C10" i="7"/>
  <c r="C9" i="7"/>
  <c r="C8" i="7"/>
  <c r="R2" i="16"/>
  <c r="T2" i="15"/>
  <c r="S2" i="15"/>
  <c r="P2" i="15"/>
  <c r="O2" i="15"/>
  <c r="K2" i="15"/>
  <c r="J33" i="15" s="1"/>
  <c r="C7" i="7"/>
  <c r="T2" i="8"/>
  <c r="Q2" i="8"/>
  <c r="P2" i="8"/>
  <c r="O2" i="8"/>
  <c r="S2" i="8"/>
  <c r="R2" i="8"/>
  <c r="Q2" i="16"/>
  <c r="N2" i="16"/>
  <c r="M2" i="16"/>
  <c r="I2" i="16"/>
  <c r="H47" i="16" s="1"/>
  <c r="C6" i="7"/>
  <c r="L52" i="16"/>
  <c r="O52" i="16" s="1"/>
  <c r="L43" i="16"/>
  <c r="O43" i="16" s="1"/>
  <c r="L6" i="16"/>
  <c r="O6" i="16" s="1"/>
  <c r="L16" i="16"/>
  <c r="O16" i="16" s="1"/>
  <c r="L50" i="16"/>
  <c r="O50" i="16" s="1"/>
  <c r="L24" i="16"/>
  <c r="O24" i="16" s="1"/>
  <c r="L22" i="16"/>
  <c r="O22" i="16" s="1"/>
  <c r="L40" i="16"/>
  <c r="O40" i="16" s="1"/>
  <c r="L12" i="16"/>
  <c r="O12" i="16" s="1"/>
  <c r="L38" i="16"/>
  <c r="O38" i="16" s="1"/>
  <c r="L17" i="16"/>
  <c r="O17" i="16" s="1"/>
  <c r="L15" i="16"/>
  <c r="O15" i="16" s="1"/>
  <c r="L37" i="16"/>
  <c r="O37" i="16" s="1"/>
  <c r="L14" i="16"/>
  <c r="O14" i="16" s="1"/>
  <c r="L5" i="16"/>
  <c r="L13" i="16"/>
  <c r="L49" i="16"/>
  <c r="O49" i="16" s="1"/>
  <c r="L23" i="16"/>
  <c r="O23" i="16" s="1"/>
  <c r="L28" i="16"/>
  <c r="L31" i="16"/>
  <c r="L32" i="16"/>
  <c r="O32" i="16" s="1"/>
  <c r="L41" i="16"/>
  <c r="O41" i="16" s="1"/>
  <c r="L9" i="16"/>
  <c r="O9" i="16" s="1"/>
  <c r="L36" i="16"/>
  <c r="O36" i="16" s="1"/>
  <c r="L19" i="16"/>
  <c r="O19" i="16" s="1"/>
  <c r="L39" i="16"/>
  <c r="O39" i="16" s="1"/>
  <c r="L18" i="16"/>
  <c r="O18" i="16" s="1"/>
  <c r="L46" i="16"/>
  <c r="O46" i="16" s="1"/>
  <c r="L45" i="16"/>
  <c r="O45" i="16" s="1"/>
  <c r="L26" i="16"/>
  <c r="O26" i="16" s="1"/>
  <c r="L29" i="16"/>
  <c r="O29" i="16" s="1"/>
  <c r="L21" i="16"/>
  <c r="O21" i="16" s="1"/>
  <c r="L35" i="16"/>
  <c r="O35" i="16" s="1"/>
  <c r="L11" i="16"/>
  <c r="O11" i="16" s="1"/>
  <c r="L44" i="16"/>
  <c r="O44" i="16" s="1"/>
  <c r="L48" i="16"/>
  <c r="O48" i="16" s="1"/>
  <c r="L25" i="16"/>
  <c r="O25" i="16" s="1"/>
  <c r="L8" i="16"/>
  <c r="O8" i="16" s="1"/>
  <c r="L51" i="16"/>
  <c r="O51" i="16" s="1"/>
  <c r="L10" i="16"/>
  <c r="O10" i="16" s="1"/>
  <c r="L33" i="16"/>
  <c r="L7" i="16"/>
  <c r="L4" i="16"/>
  <c r="L34" i="16"/>
  <c r="O34" i="16" s="1"/>
  <c r="L27" i="16"/>
  <c r="O27" i="16" s="1"/>
  <c r="L53" i="16"/>
  <c r="L20" i="16"/>
  <c r="O20" i="16" s="1"/>
  <c r="L30" i="16"/>
  <c r="L42" i="16"/>
  <c r="O42" i="16" s="1"/>
  <c r="L47" i="16"/>
  <c r="O47" i="16" s="1"/>
  <c r="E2" i="16"/>
  <c r="F59" i="14"/>
  <c r="N59" i="15"/>
  <c r="N54" i="15"/>
  <c r="N45" i="15"/>
  <c r="N44" i="15"/>
  <c r="N36" i="15"/>
  <c r="N32" i="15"/>
  <c r="N25" i="15"/>
  <c r="N17" i="15"/>
  <c r="N49" i="15"/>
  <c r="N39" i="15"/>
  <c r="N30" i="15"/>
  <c r="N29" i="15"/>
  <c r="N27" i="15"/>
  <c r="N20" i="15"/>
  <c r="N4" i="15"/>
  <c r="N7" i="15"/>
  <c r="N13" i="15"/>
  <c r="Q13" i="15" s="1"/>
  <c r="N10" i="15"/>
  <c r="Q10" i="15" s="1"/>
  <c r="N48" i="15"/>
  <c r="N24" i="15"/>
  <c r="N31" i="15"/>
  <c r="N15" i="15"/>
  <c r="N56" i="15"/>
  <c r="N35" i="15"/>
  <c r="N50" i="15"/>
  <c r="N37" i="15"/>
  <c r="N34" i="15"/>
  <c r="N11" i="15"/>
  <c r="N8" i="15"/>
  <c r="N47" i="15"/>
  <c r="N23" i="15"/>
  <c r="N14" i="15"/>
  <c r="N52" i="15"/>
  <c r="N60" i="15"/>
  <c r="N9" i="15"/>
  <c r="N6" i="15"/>
  <c r="N57" i="15"/>
  <c r="N26" i="15"/>
  <c r="Q26" i="15" s="1"/>
  <c r="N42" i="15"/>
  <c r="N22" i="15"/>
  <c r="N21" i="15"/>
  <c r="N28" i="15"/>
  <c r="N58" i="15"/>
  <c r="N53" i="15"/>
  <c r="N51" i="15"/>
  <c r="N43" i="15"/>
  <c r="N33" i="15"/>
  <c r="N16" i="15"/>
  <c r="N41" i="15"/>
  <c r="N40" i="15"/>
  <c r="N46" i="15"/>
  <c r="N19" i="15"/>
  <c r="N55" i="15"/>
  <c r="N18" i="15"/>
  <c r="N12" i="15"/>
  <c r="Q64" i="15"/>
  <c r="N5" i="15"/>
  <c r="Q63" i="15"/>
  <c r="N38" i="15"/>
  <c r="G2" i="15"/>
  <c r="P39" i="15" s="1"/>
  <c r="J16" i="7" l="1"/>
  <c r="V16" i="7"/>
  <c r="W16" i="7"/>
  <c r="O4" i="16"/>
  <c r="L54" i="16"/>
  <c r="O30" i="16"/>
  <c r="O31" i="16"/>
  <c r="O53" i="16"/>
  <c r="O7" i="16"/>
  <c r="O33" i="16"/>
  <c r="O28" i="16"/>
  <c r="O13" i="16"/>
  <c r="O5" i="16"/>
  <c r="P26" i="15"/>
  <c r="Q38" i="15"/>
  <c r="Q18" i="15"/>
  <c r="Q58" i="15"/>
  <c r="Q42" i="15"/>
  <c r="Q57" i="15"/>
  <c r="Q48" i="15"/>
  <c r="Q39" i="15"/>
  <c r="Q49" i="15"/>
  <c r="Q12" i="15"/>
  <c r="Q46" i="15"/>
  <c r="Q40" i="15"/>
  <c r="Q51" i="15"/>
  <c r="Q21" i="15"/>
  <c r="Q52" i="15"/>
  <c r="Q14" i="15"/>
  <c r="Q11" i="15"/>
  <c r="Q5" i="15"/>
  <c r="Q33" i="15"/>
  <c r="Q43" i="15"/>
  <c r="Q28" i="15"/>
  <c r="Q9" i="15"/>
  <c r="Q60" i="15"/>
  <c r="Q23" i="15"/>
  <c r="Q47" i="15"/>
  <c r="Q8" i="15"/>
  <c r="Q56" i="15"/>
  <c r="Q15" i="15"/>
  <c r="Q31" i="15"/>
  <c r="Q4" i="15"/>
  <c r="Q20" i="15"/>
  <c r="Q27" i="15"/>
  <c r="Q29" i="15"/>
  <c r="Q55" i="15"/>
  <c r="Q37" i="15"/>
  <c r="Q50" i="15"/>
  <c r="Q25" i="15"/>
  <c r="Q32" i="15"/>
  <c r="Q36" i="15"/>
  <c r="Q54" i="15"/>
  <c r="Q59" i="15"/>
  <c r="P37" i="15"/>
  <c r="P43" i="15"/>
  <c r="P12" i="15"/>
  <c r="P23" i="15"/>
  <c r="P54" i="15"/>
  <c r="J46" i="15"/>
  <c r="J42" i="15"/>
  <c r="I12" i="7"/>
  <c r="I25" i="7"/>
  <c r="I31" i="7"/>
  <c r="I35" i="7"/>
  <c r="I46" i="7"/>
  <c r="I53" i="7"/>
  <c r="I59" i="7"/>
  <c r="I65" i="7"/>
  <c r="I77" i="7"/>
  <c r="I86" i="7"/>
  <c r="I90" i="7"/>
  <c r="I101" i="7"/>
  <c r="I8" i="7"/>
  <c r="I13" i="7"/>
  <c r="I21" i="7"/>
  <c r="I26" i="7"/>
  <c r="I32" i="7"/>
  <c r="I41" i="7"/>
  <c r="I47" i="7"/>
  <c r="I54" i="7"/>
  <c r="I60" i="7"/>
  <c r="I70" i="7"/>
  <c r="I81" i="7"/>
  <c r="I87" i="7"/>
  <c r="I91" i="7"/>
  <c r="I103" i="7"/>
  <c r="I7" i="7"/>
  <c r="I9" i="7"/>
  <c r="I15" i="7"/>
  <c r="I23" i="7"/>
  <c r="I27" i="7"/>
  <c r="I33" i="7"/>
  <c r="I44" i="7"/>
  <c r="I49" i="7"/>
  <c r="I55" i="7"/>
  <c r="I62" i="7"/>
  <c r="I71" i="7"/>
  <c r="I84" i="7"/>
  <c r="I88" i="7"/>
  <c r="I93" i="7"/>
  <c r="I108" i="7"/>
  <c r="I6" i="7"/>
  <c r="I10" i="7"/>
  <c r="I24" i="7"/>
  <c r="I28" i="7"/>
  <c r="I34" i="7"/>
  <c r="I45" i="7"/>
  <c r="I52" i="7"/>
  <c r="I56" i="7"/>
  <c r="I64" i="7"/>
  <c r="I72" i="7"/>
  <c r="I85" i="7"/>
  <c r="I89" i="7"/>
  <c r="I95" i="7"/>
  <c r="I110" i="7"/>
  <c r="I9" i="15"/>
  <c r="O9" i="15" s="1"/>
  <c r="R9" i="15" s="1"/>
  <c r="I54" i="15"/>
  <c r="O54" i="15" s="1"/>
  <c r="R54" i="15" s="1"/>
  <c r="H26" i="16"/>
  <c r="H41" i="16"/>
  <c r="H14" i="16"/>
  <c r="H24" i="16"/>
  <c r="H35" i="16"/>
  <c r="H9" i="16"/>
  <c r="H5" i="16"/>
  <c r="H22" i="16"/>
  <c r="G26" i="16"/>
  <c r="M26" i="16" s="1"/>
  <c r="G39" i="16"/>
  <c r="M39" i="16" s="1"/>
  <c r="G41" i="16"/>
  <c r="M41" i="16" s="1"/>
  <c r="G23" i="16"/>
  <c r="M23" i="16" s="1"/>
  <c r="G14" i="16"/>
  <c r="M14" i="16" s="1"/>
  <c r="G38" i="16"/>
  <c r="M38" i="16" s="1"/>
  <c r="G24" i="16"/>
  <c r="M24" i="16" s="1"/>
  <c r="G43" i="16"/>
  <c r="M43" i="16" s="1"/>
  <c r="G44" i="16"/>
  <c r="M44" i="16" s="1"/>
  <c r="H46" i="16"/>
  <c r="H31" i="16"/>
  <c r="H15" i="16"/>
  <c r="H16" i="16"/>
  <c r="H45" i="16"/>
  <c r="H32" i="16"/>
  <c r="H37" i="16"/>
  <c r="H50" i="16"/>
  <c r="G45" i="16"/>
  <c r="M45" i="16" s="1"/>
  <c r="G19" i="16"/>
  <c r="M19" i="16" s="1"/>
  <c r="G32" i="16"/>
  <c r="M32" i="16" s="1"/>
  <c r="G49" i="16"/>
  <c r="M49" i="16" s="1"/>
  <c r="G37" i="16"/>
  <c r="M37" i="16" s="1"/>
  <c r="G12" i="16"/>
  <c r="M12" i="16" s="1"/>
  <c r="G50" i="16"/>
  <c r="M50" i="16" s="1"/>
  <c r="G52" i="16"/>
  <c r="M52" i="16" s="1"/>
  <c r="H39" i="16"/>
  <c r="H23" i="16"/>
  <c r="H38" i="16"/>
  <c r="H43" i="16"/>
  <c r="H18" i="16"/>
  <c r="H28" i="16"/>
  <c r="H17" i="16"/>
  <c r="H6" i="16"/>
  <c r="G46" i="16"/>
  <c r="M46" i="16" s="1"/>
  <c r="G36" i="16"/>
  <c r="M36" i="16" s="1"/>
  <c r="G31" i="16"/>
  <c r="M31" i="16" s="1"/>
  <c r="G13" i="16"/>
  <c r="M13" i="16" s="1"/>
  <c r="G15" i="16"/>
  <c r="M15" i="16" s="1"/>
  <c r="G40" i="16"/>
  <c r="M40" i="16" s="1"/>
  <c r="G16" i="16"/>
  <c r="M16" i="16" s="1"/>
  <c r="G35" i="16"/>
  <c r="M35" i="16" s="1"/>
  <c r="H44" i="16"/>
  <c r="H36" i="16"/>
  <c r="H13" i="16"/>
  <c r="H40" i="16"/>
  <c r="H48" i="16"/>
  <c r="H19" i="16"/>
  <c r="H49" i="16"/>
  <c r="H12" i="16"/>
  <c r="H52" i="16"/>
  <c r="G18" i="16"/>
  <c r="M18" i="16" s="1"/>
  <c r="G9" i="16"/>
  <c r="M9" i="16" s="1"/>
  <c r="G28" i="16"/>
  <c r="M28" i="16" s="1"/>
  <c r="G5" i="16"/>
  <c r="M5" i="16" s="1"/>
  <c r="G17" i="16"/>
  <c r="M17" i="16" s="1"/>
  <c r="G22" i="16"/>
  <c r="M22" i="16" s="1"/>
  <c r="G6" i="16"/>
  <c r="M6" i="16" s="1"/>
  <c r="G48" i="16"/>
  <c r="M48" i="16" s="1"/>
  <c r="H29" i="16"/>
  <c r="H21" i="16"/>
  <c r="G29" i="16"/>
  <c r="M29" i="16" s="1"/>
  <c r="G21" i="16"/>
  <c r="M21" i="16" s="1"/>
  <c r="G7" i="16"/>
  <c r="M7" i="16" s="1"/>
  <c r="G33" i="16"/>
  <c r="M33" i="16" s="1"/>
  <c r="G10" i="16"/>
  <c r="M10" i="16" s="1"/>
  <c r="G51" i="16"/>
  <c r="M51" i="16" s="1"/>
  <c r="G8" i="16"/>
  <c r="M8" i="16" s="1"/>
  <c r="G25" i="16"/>
  <c r="M25" i="16" s="1"/>
  <c r="H4" i="16"/>
  <c r="G42" i="16"/>
  <c r="M42" i="16" s="1"/>
  <c r="G30" i="16"/>
  <c r="M30" i="16" s="1"/>
  <c r="G20" i="16"/>
  <c r="M20" i="16" s="1"/>
  <c r="G53" i="16"/>
  <c r="M53" i="16" s="1"/>
  <c r="G27" i="16"/>
  <c r="M27" i="16" s="1"/>
  <c r="G34" i="16"/>
  <c r="M34" i="16" s="1"/>
  <c r="H7" i="16"/>
  <c r="H33" i="16"/>
  <c r="H10" i="16"/>
  <c r="H51" i="16"/>
  <c r="H8" i="16"/>
  <c r="H25" i="16"/>
  <c r="G4" i="16"/>
  <c r="H42" i="16"/>
  <c r="H30" i="16"/>
  <c r="H20" i="16"/>
  <c r="H53" i="16"/>
  <c r="H27" i="16"/>
  <c r="H34" i="16"/>
  <c r="G47" i="16"/>
  <c r="M47" i="16" s="1"/>
  <c r="I34" i="15"/>
  <c r="O34" i="15" s="1"/>
  <c r="R34" i="15" s="1"/>
  <c r="G11" i="16"/>
  <c r="M11" i="16" s="1"/>
  <c r="I46" i="15"/>
  <c r="O46" i="15" s="1"/>
  <c r="J26" i="15"/>
  <c r="I56" i="15"/>
  <c r="O56" i="15" s="1"/>
  <c r="R56" i="15" s="1"/>
  <c r="H11" i="16"/>
  <c r="K50" i="16"/>
  <c r="I50" i="16" s="1"/>
  <c r="I12" i="15"/>
  <c r="I23" i="15"/>
  <c r="O23" i="15" s="1"/>
  <c r="I4" i="15"/>
  <c r="O4" i="15" s="1"/>
  <c r="J58" i="15"/>
  <c r="J28" i="15"/>
  <c r="I42" i="15"/>
  <c r="O42" i="15" s="1"/>
  <c r="R42" i="15" s="1"/>
  <c r="I14" i="15"/>
  <c r="O14" i="15" s="1"/>
  <c r="I48" i="15"/>
  <c r="J4" i="15"/>
  <c r="R23" i="15"/>
  <c r="J12" i="15"/>
  <c r="J55" i="15"/>
  <c r="I33" i="15"/>
  <c r="J9" i="15"/>
  <c r="J60" i="15"/>
  <c r="J14" i="15"/>
  <c r="I11" i="15"/>
  <c r="O11" i="15" s="1"/>
  <c r="J34" i="15"/>
  <c r="J56" i="15"/>
  <c r="J48" i="15"/>
  <c r="I30" i="15"/>
  <c r="O30" i="15" s="1"/>
  <c r="I25" i="15"/>
  <c r="O25" i="15" s="1"/>
  <c r="I45" i="15"/>
  <c r="O45" i="15" s="1"/>
  <c r="J38" i="15"/>
  <c r="J43" i="15"/>
  <c r="I58" i="15"/>
  <c r="O58" i="15" s="1"/>
  <c r="J11" i="15"/>
  <c r="I7" i="15"/>
  <c r="J30" i="15"/>
  <c r="J25" i="15"/>
  <c r="J45" i="15"/>
  <c r="N16" i="16"/>
  <c r="N40" i="16"/>
  <c r="N15" i="16"/>
  <c r="N13" i="16"/>
  <c r="N31" i="16"/>
  <c r="N36" i="16"/>
  <c r="N46" i="16"/>
  <c r="N20" i="16"/>
  <c r="N52" i="16"/>
  <c r="N50" i="16"/>
  <c r="N12" i="16"/>
  <c r="N37" i="16"/>
  <c r="N49" i="16"/>
  <c r="N32" i="16"/>
  <c r="N27" i="16"/>
  <c r="N33" i="16"/>
  <c r="N25" i="16"/>
  <c r="N35" i="16"/>
  <c r="N21" i="16"/>
  <c r="N26" i="16"/>
  <c r="N28" i="16"/>
  <c r="N23" i="16"/>
  <c r="N6" i="16"/>
  <c r="N43" i="16"/>
  <c r="N42" i="16"/>
  <c r="N30" i="16"/>
  <c r="N34" i="16"/>
  <c r="N10" i="16"/>
  <c r="N48" i="16"/>
  <c r="N18" i="16"/>
  <c r="N9" i="16"/>
  <c r="N41" i="16"/>
  <c r="N22" i="16"/>
  <c r="N24" i="16"/>
  <c r="N47" i="16"/>
  <c r="N4" i="16"/>
  <c r="N51" i="16"/>
  <c r="N44" i="16"/>
  <c r="N29" i="16"/>
  <c r="N45" i="16"/>
  <c r="N19" i="16"/>
  <c r="N17" i="16"/>
  <c r="N38" i="16"/>
  <c r="N53" i="16"/>
  <c r="N7" i="16"/>
  <c r="N8" i="16"/>
  <c r="N11" i="16"/>
  <c r="N39" i="16"/>
  <c r="N5" i="16"/>
  <c r="N14" i="16"/>
  <c r="Q53" i="15"/>
  <c r="I38" i="15"/>
  <c r="O38" i="15" s="1"/>
  <c r="J40" i="15"/>
  <c r="I40" i="15"/>
  <c r="P40" i="15"/>
  <c r="J51" i="15"/>
  <c r="I51" i="15"/>
  <c r="O51" i="15" s="1"/>
  <c r="J57" i="15"/>
  <c r="I57" i="15"/>
  <c r="O57" i="15" s="1"/>
  <c r="I37" i="15"/>
  <c r="O37" i="15" s="1"/>
  <c r="J37" i="15"/>
  <c r="Q16" i="15"/>
  <c r="I29" i="15"/>
  <c r="O29" i="15" s="1"/>
  <c r="J29" i="15"/>
  <c r="P44" i="15"/>
  <c r="P17" i="15"/>
  <c r="P29" i="15"/>
  <c r="P7" i="15"/>
  <c r="P24" i="15"/>
  <c r="P35" i="15"/>
  <c r="P45" i="15"/>
  <c r="P25" i="15"/>
  <c r="P30" i="15"/>
  <c r="P4" i="15"/>
  <c r="P48" i="15"/>
  <c r="P56" i="15"/>
  <c r="P34" i="15"/>
  <c r="P8" i="15"/>
  <c r="P52" i="15"/>
  <c r="P32" i="15"/>
  <c r="P27" i="15"/>
  <c r="P15" i="15"/>
  <c r="P11" i="15"/>
  <c r="P14" i="15"/>
  <c r="P57" i="15"/>
  <c r="P21" i="15"/>
  <c r="P51" i="15"/>
  <c r="P41" i="15"/>
  <c r="P55" i="15"/>
  <c r="P38" i="15"/>
  <c r="P6" i="15"/>
  <c r="P53" i="15"/>
  <c r="P19" i="15"/>
  <c r="P49" i="15"/>
  <c r="P10" i="15"/>
  <c r="P50" i="15"/>
  <c r="P22" i="15"/>
  <c r="P16" i="15"/>
  <c r="P36" i="15"/>
  <c r="P20" i="15"/>
  <c r="P31" i="15"/>
  <c r="P9" i="15"/>
  <c r="P42" i="15"/>
  <c r="P58" i="15"/>
  <c r="P33" i="15"/>
  <c r="I55" i="15"/>
  <c r="Q19" i="15"/>
  <c r="P46" i="15"/>
  <c r="Q41" i="15"/>
  <c r="P28" i="15"/>
  <c r="Q22" i="15"/>
  <c r="P60" i="15"/>
  <c r="Q34" i="15"/>
  <c r="P13" i="15"/>
  <c r="I39" i="15"/>
  <c r="O39" i="15" s="1"/>
  <c r="J39" i="15"/>
  <c r="Q6" i="15"/>
  <c r="J5" i="15"/>
  <c r="I5" i="15"/>
  <c r="O5" i="15" s="1"/>
  <c r="P5" i="15"/>
  <c r="J18" i="15"/>
  <c r="I18" i="15"/>
  <c r="P18" i="15"/>
  <c r="J21" i="15"/>
  <c r="I21" i="15"/>
  <c r="P47" i="15"/>
  <c r="Q7" i="15"/>
  <c r="Q30" i="15"/>
  <c r="P59" i="15"/>
  <c r="I20" i="15"/>
  <c r="O20" i="15" s="1"/>
  <c r="J20" i="15"/>
  <c r="I28" i="15"/>
  <c r="O28" i="15" s="1"/>
  <c r="I26" i="15"/>
  <c r="O26" i="15" s="1"/>
  <c r="I60" i="15"/>
  <c r="O60" i="15" s="1"/>
  <c r="Q24" i="15"/>
  <c r="I10" i="15"/>
  <c r="O10" i="15" s="1"/>
  <c r="J10" i="15"/>
  <c r="J7" i="15"/>
  <c r="Q44" i="15"/>
  <c r="Q45" i="15"/>
  <c r="I43" i="15"/>
  <c r="O43" i="15" s="1"/>
  <c r="J23" i="15"/>
  <c r="Q35" i="15"/>
  <c r="I15" i="15"/>
  <c r="O15" i="15" s="1"/>
  <c r="J15" i="15"/>
  <c r="Q17" i="15"/>
  <c r="I32" i="15"/>
  <c r="O32" i="15" s="1"/>
  <c r="J32" i="15"/>
  <c r="J54" i="15"/>
  <c r="M5" i="10"/>
  <c r="M3" i="10"/>
  <c r="C17" i="10"/>
  <c r="C18" i="10" s="1"/>
  <c r="C19" i="10" s="1"/>
  <c r="W110" i="7" l="1"/>
  <c r="V110" i="7"/>
  <c r="W72" i="7"/>
  <c r="V72" i="7"/>
  <c r="W45" i="7"/>
  <c r="V45" i="7"/>
  <c r="V10" i="7"/>
  <c r="W10" i="7"/>
  <c r="W88" i="7"/>
  <c r="V88" i="7"/>
  <c r="W55" i="7"/>
  <c r="V55" i="7"/>
  <c r="W27" i="7"/>
  <c r="V27" i="7"/>
  <c r="W7" i="7"/>
  <c r="V7" i="7"/>
  <c r="W81" i="7"/>
  <c r="V81" i="7"/>
  <c r="W47" i="7"/>
  <c r="V47" i="7"/>
  <c r="W21" i="7"/>
  <c r="V21" i="7"/>
  <c r="W90" i="7"/>
  <c r="V90" i="7"/>
  <c r="W59" i="7"/>
  <c r="V59" i="7"/>
  <c r="W31" i="7"/>
  <c r="V31" i="7"/>
  <c r="W95" i="7"/>
  <c r="V95" i="7"/>
  <c r="W64" i="7"/>
  <c r="V64" i="7"/>
  <c r="V34" i="7"/>
  <c r="W34" i="7"/>
  <c r="V6" i="7"/>
  <c r="W6" i="7"/>
  <c r="W84" i="7"/>
  <c r="V84" i="7"/>
  <c r="W49" i="7"/>
  <c r="V49" i="7"/>
  <c r="W23" i="7"/>
  <c r="V23" i="7"/>
  <c r="W103" i="7"/>
  <c r="V103" i="7"/>
  <c r="W70" i="7"/>
  <c r="V70" i="7"/>
  <c r="W41" i="7"/>
  <c r="V41" i="7"/>
  <c r="W13" i="7"/>
  <c r="V13" i="7"/>
  <c r="W86" i="7"/>
  <c r="V86" i="7"/>
  <c r="W53" i="7"/>
  <c r="V53" i="7"/>
  <c r="W25" i="7"/>
  <c r="V25" i="7"/>
  <c r="W89" i="7"/>
  <c r="V89" i="7"/>
  <c r="V56" i="7"/>
  <c r="W56" i="7"/>
  <c r="V28" i="7"/>
  <c r="W28" i="7"/>
  <c r="W108" i="7"/>
  <c r="V108" i="7"/>
  <c r="W71" i="7"/>
  <c r="V71" i="7"/>
  <c r="V44" i="7"/>
  <c r="W44" i="7"/>
  <c r="W15" i="7"/>
  <c r="V15" i="7"/>
  <c r="W91" i="7"/>
  <c r="V91" i="7"/>
  <c r="V60" i="7"/>
  <c r="W60" i="7"/>
  <c r="V32" i="7"/>
  <c r="W32" i="7"/>
  <c r="V8" i="7"/>
  <c r="W8" i="7"/>
  <c r="W77" i="7"/>
  <c r="V77" i="7"/>
  <c r="V46" i="7"/>
  <c r="W46" i="7"/>
  <c r="V12" i="7"/>
  <c r="W12" i="7"/>
  <c r="W85" i="7"/>
  <c r="V85" i="7"/>
  <c r="V52" i="7"/>
  <c r="W52" i="7"/>
  <c r="V24" i="7"/>
  <c r="W24" i="7"/>
  <c r="W93" i="7"/>
  <c r="V93" i="7"/>
  <c r="W62" i="7"/>
  <c r="V62" i="7"/>
  <c r="W33" i="7"/>
  <c r="V33" i="7"/>
  <c r="W9" i="7"/>
  <c r="V9" i="7"/>
  <c r="W87" i="7"/>
  <c r="V87" i="7"/>
  <c r="V54" i="7"/>
  <c r="W54" i="7"/>
  <c r="V26" i="7"/>
  <c r="W26" i="7"/>
  <c r="W101" i="7"/>
  <c r="V101" i="7"/>
  <c r="W65" i="7"/>
  <c r="V65" i="7"/>
  <c r="W35" i="7"/>
  <c r="V35" i="7"/>
  <c r="I10" i="8"/>
  <c r="R46" i="15"/>
  <c r="I7" i="8"/>
  <c r="M4" i="16"/>
  <c r="M54" i="16" s="1"/>
  <c r="G54" i="16"/>
  <c r="H54" i="16"/>
  <c r="K39" i="16"/>
  <c r="I39" i="16" s="1"/>
  <c r="K45" i="16"/>
  <c r="I45" i="16" s="1"/>
  <c r="K16" i="16"/>
  <c r="I16" i="16" s="1"/>
  <c r="K35" i="16"/>
  <c r="K25" i="16"/>
  <c r="I25" i="16" s="1"/>
  <c r="M46" i="15"/>
  <c r="K44" i="16"/>
  <c r="I44" i="16" s="1"/>
  <c r="K20" i="16"/>
  <c r="I20" i="16" s="1"/>
  <c r="M26" i="15"/>
  <c r="K26" i="15" s="1"/>
  <c r="M32" i="15"/>
  <c r="K32" i="15" s="1"/>
  <c r="K36" i="16"/>
  <c r="I36" i="16" s="1"/>
  <c r="K28" i="16"/>
  <c r="I28" i="16" s="1"/>
  <c r="M42" i="15"/>
  <c r="K42" i="15" s="1"/>
  <c r="K53" i="16"/>
  <c r="I53" i="16" s="1"/>
  <c r="K10" i="16"/>
  <c r="I10" i="16" s="1"/>
  <c r="K38" i="16"/>
  <c r="I38" i="16" s="1"/>
  <c r="K37" i="16"/>
  <c r="I37" i="16" s="1"/>
  <c r="M45" i="15"/>
  <c r="K45" i="15" s="1"/>
  <c r="K47" i="16"/>
  <c r="I47" i="16" s="1"/>
  <c r="K13" i="16"/>
  <c r="I13" i="16" s="1"/>
  <c r="K27" i="16"/>
  <c r="I27" i="16" s="1"/>
  <c r="K21" i="16"/>
  <c r="I21" i="16" s="1"/>
  <c r="M34" i="15"/>
  <c r="K34" i="15" s="1"/>
  <c r="M56" i="15"/>
  <c r="K56" i="15" s="1"/>
  <c r="K42" i="16"/>
  <c r="K6" i="16"/>
  <c r="I6" i="16" s="1"/>
  <c r="K29" i="16"/>
  <c r="I29" i="16" s="1"/>
  <c r="M54" i="15"/>
  <c r="K54" i="15" s="1"/>
  <c r="K31" i="16"/>
  <c r="I31" i="16" s="1"/>
  <c r="M37" i="15"/>
  <c r="K37" i="15" s="1"/>
  <c r="M28" i="15"/>
  <c r="K28" i="15" s="1"/>
  <c r="K8" i="16"/>
  <c r="I8" i="16" s="1"/>
  <c r="K32" i="16"/>
  <c r="I32" i="16" s="1"/>
  <c r="K9" i="16"/>
  <c r="I9" i="16" s="1"/>
  <c r="K43" i="16"/>
  <c r="I43" i="16" s="1"/>
  <c r="M30" i="15"/>
  <c r="K30" i="15" s="1"/>
  <c r="M39" i="15"/>
  <c r="K39" i="15" s="1"/>
  <c r="K33" i="16"/>
  <c r="I33" i="16" s="1"/>
  <c r="K40" i="16"/>
  <c r="I40" i="16" s="1"/>
  <c r="K22" i="16"/>
  <c r="I22" i="16" s="1"/>
  <c r="K23" i="16"/>
  <c r="I23" i="16" s="1"/>
  <c r="J85" i="7"/>
  <c r="M85" i="7" s="1"/>
  <c r="J28" i="7"/>
  <c r="M28" i="7" s="1"/>
  <c r="J24" i="7"/>
  <c r="M24" i="7" s="1"/>
  <c r="S24" i="7" s="1"/>
  <c r="J108" i="7"/>
  <c r="M108" i="7" s="1"/>
  <c r="J71" i="7"/>
  <c r="M71" i="7" s="1"/>
  <c r="J62" i="7"/>
  <c r="M62" i="7" s="1"/>
  <c r="J44" i="7"/>
  <c r="M44" i="7" s="1"/>
  <c r="J15" i="7"/>
  <c r="M15" i="7" s="1"/>
  <c r="J9" i="7"/>
  <c r="M9" i="7" s="1"/>
  <c r="J91" i="7"/>
  <c r="M91" i="7" s="1"/>
  <c r="J70" i="7"/>
  <c r="M70" i="7" s="1"/>
  <c r="J47" i="7"/>
  <c r="M47" i="7" s="1"/>
  <c r="J32" i="7"/>
  <c r="M32" i="7" s="1"/>
  <c r="J26" i="7"/>
  <c r="M26" i="7" s="1"/>
  <c r="S26" i="7" s="1"/>
  <c r="J8" i="7"/>
  <c r="M8" i="7" s="1"/>
  <c r="J90" i="7"/>
  <c r="M90" i="7" s="1"/>
  <c r="J86" i="7"/>
  <c r="M86" i="7" s="1"/>
  <c r="J35" i="7"/>
  <c r="M35" i="7" s="1"/>
  <c r="J31" i="7"/>
  <c r="M31" i="7" s="1"/>
  <c r="S31" i="7" s="1"/>
  <c r="J72" i="7"/>
  <c r="M72" i="7" s="1"/>
  <c r="J52" i="7"/>
  <c r="M52" i="7" s="1"/>
  <c r="J10" i="7"/>
  <c r="M10" i="7" s="1"/>
  <c r="J93" i="7"/>
  <c r="M93" i="7" s="1"/>
  <c r="S93" i="7" s="1"/>
  <c r="J33" i="7"/>
  <c r="M33" i="7" s="1"/>
  <c r="S33" i="7" s="1"/>
  <c r="J7" i="7"/>
  <c r="M7" i="7" s="1"/>
  <c r="J87" i="7"/>
  <c r="M87" i="7" s="1"/>
  <c r="J60" i="7"/>
  <c r="M60" i="7" s="1"/>
  <c r="S60" i="7" s="1"/>
  <c r="J21" i="7"/>
  <c r="M21" i="7" s="1"/>
  <c r="J95" i="7"/>
  <c r="M95" i="7" s="1"/>
  <c r="J89" i="7"/>
  <c r="M89" i="7" s="1"/>
  <c r="J56" i="7"/>
  <c r="M56" i="7" s="1"/>
  <c r="J6" i="7"/>
  <c r="M6" i="7" s="1"/>
  <c r="J84" i="7"/>
  <c r="M84" i="7" s="1"/>
  <c r="J49" i="7"/>
  <c r="M49" i="7" s="1"/>
  <c r="J23" i="7"/>
  <c r="M23" i="7" s="1"/>
  <c r="J103" i="7"/>
  <c r="M103" i="7" s="1"/>
  <c r="J13" i="7"/>
  <c r="M13" i="7" s="1"/>
  <c r="J101" i="7"/>
  <c r="M101" i="7" s="1"/>
  <c r="J65" i="7"/>
  <c r="M65" i="7" s="1"/>
  <c r="S65" i="7" s="1"/>
  <c r="J59" i="7"/>
  <c r="M59" i="7" s="1"/>
  <c r="J46" i="7"/>
  <c r="M46" i="7" s="1"/>
  <c r="J110" i="7"/>
  <c r="M110" i="7" s="1"/>
  <c r="J64" i="7"/>
  <c r="M64" i="7" s="1"/>
  <c r="S64" i="7" s="1"/>
  <c r="J45" i="7"/>
  <c r="M45" i="7" s="1"/>
  <c r="J34" i="7"/>
  <c r="M34" i="7" s="1"/>
  <c r="J88" i="7"/>
  <c r="M88" i="7" s="1"/>
  <c r="J55" i="7"/>
  <c r="M55" i="7" s="1"/>
  <c r="J27" i="7"/>
  <c r="M27" i="7" s="1"/>
  <c r="S27" i="7" s="1"/>
  <c r="J81" i="7"/>
  <c r="M81" i="7" s="1"/>
  <c r="J54" i="7"/>
  <c r="M54" i="7" s="1"/>
  <c r="J41" i="7"/>
  <c r="M41" i="7" s="1"/>
  <c r="J77" i="7"/>
  <c r="M77" i="7" s="1"/>
  <c r="J53" i="7"/>
  <c r="M53" i="7" s="1"/>
  <c r="S53" i="7" s="1"/>
  <c r="J25" i="7"/>
  <c r="M25" i="7" s="1"/>
  <c r="J12" i="7"/>
  <c r="M12" i="7" s="1"/>
  <c r="O48" i="15"/>
  <c r="R48" i="15" s="1"/>
  <c r="M51" i="15"/>
  <c r="K51" i="15" s="1"/>
  <c r="M58" i="15"/>
  <c r="K58" i="15" s="1"/>
  <c r="O7" i="15"/>
  <c r="R7" i="15" s="1"/>
  <c r="M25" i="15"/>
  <c r="K25" i="15" s="1"/>
  <c r="M15" i="15"/>
  <c r="K15" i="15" s="1"/>
  <c r="M57" i="15"/>
  <c r="K57" i="15" s="1"/>
  <c r="K30" i="16"/>
  <c r="I30" i="16" s="1"/>
  <c r="K41" i="16"/>
  <c r="I41" i="16" s="1"/>
  <c r="K24" i="16"/>
  <c r="I24" i="16" s="1"/>
  <c r="K19" i="16"/>
  <c r="K12" i="16"/>
  <c r="I12" i="16" s="1"/>
  <c r="M9" i="15"/>
  <c r="K9" i="15" s="1"/>
  <c r="M48" i="15"/>
  <c r="K48" i="15" s="1"/>
  <c r="M60" i="15"/>
  <c r="K60" i="15" s="1"/>
  <c r="M10" i="15"/>
  <c r="K10" i="15" s="1"/>
  <c r="M14" i="15"/>
  <c r="K14" i="15" s="1"/>
  <c r="M7" i="15"/>
  <c r="K7" i="15" s="1"/>
  <c r="K5" i="16"/>
  <c r="I5" i="16" s="1"/>
  <c r="K4" i="16"/>
  <c r="K34" i="16"/>
  <c r="I34" i="16" s="1"/>
  <c r="M23" i="15"/>
  <c r="K23" i="15" s="1"/>
  <c r="M4" i="15"/>
  <c r="M38" i="15"/>
  <c r="M20" i="15"/>
  <c r="K20" i="15" s="1"/>
  <c r="M5" i="15"/>
  <c r="K5" i="15" s="1"/>
  <c r="M43" i="15"/>
  <c r="K43" i="15" s="1"/>
  <c r="M11" i="15"/>
  <c r="K11" i="15" s="1"/>
  <c r="M29" i="15"/>
  <c r="K29" i="15" s="1"/>
  <c r="K46" i="16"/>
  <c r="I46" i="16" s="1"/>
  <c r="K15" i="16"/>
  <c r="I15" i="16" s="1"/>
  <c r="K11" i="16"/>
  <c r="I11" i="16" s="1"/>
  <c r="K18" i="16"/>
  <c r="I18" i="16" s="1"/>
  <c r="K17" i="16"/>
  <c r="I17" i="16" s="1"/>
  <c r="K51" i="16"/>
  <c r="I51" i="16" s="1"/>
  <c r="K26" i="16"/>
  <c r="I26" i="16" s="1"/>
  <c r="K14" i="16"/>
  <c r="I14" i="16" s="1"/>
  <c r="K7" i="16"/>
  <c r="I7" i="16" s="1"/>
  <c r="K48" i="16"/>
  <c r="I48" i="16" s="1"/>
  <c r="K49" i="16"/>
  <c r="I49" i="16" s="1"/>
  <c r="K52" i="16"/>
  <c r="I52" i="16" s="1"/>
  <c r="R14" i="15"/>
  <c r="M21" i="15"/>
  <c r="K21" i="15" s="1"/>
  <c r="O21" i="15"/>
  <c r="O18" i="15"/>
  <c r="R18" i="15" s="1"/>
  <c r="M18" i="15"/>
  <c r="K18" i="15" s="1"/>
  <c r="O33" i="15"/>
  <c r="R33" i="15" s="1"/>
  <c r="M33" i="15"/>
  <c r="K33" i="15" s="1"/>
  <c r="M55" i="15"/>
  <c r="K55" i="15" s="1"/>
  <c r="O55" i="15"/>
  <c r="R55" i="15" s="1"/>
  <c r="O40" i="15"/>
  <c r="R40" i="15" s="1"/>
  <c r="M40" i="15"/>
  <c r="K40" i="15" s="1"/>
  <c r="R58" i="15"/>
  <c r="O12" i="15"/>
  <c r="R12" i="15" s="1"/>
  <c r="M12" i="15"/>
  <c r="K12" i="15" s="1"/>
  <c r="R11" i="15"/>
  <c r="R4" i="15"/>
  <c r="R45" i="15"/>
  <c r="R30" i="15"/>
  <c r="R25" i="15"/>
  <c r="P41" i="16"/>
  <c r="P43" i="16"/>
  <c r="P14" i="16"/>
  <c r="P47" i="16"/>
  <c r="P24" i="16"/>
  <c r="P23" i="16"/>
  <c r="R43" i="15"/>
  <c r="I52" i="15"/>
  <c r="J52" i="15"/>
  <c r="J59" i="15"/>
  <c r="I59" i="15"/>
  <c r="J49" i="15"/>
  <c r="I49" i="15"/>
  <c r="J31" i="15"/>
  <c r="I31" i="15"/>
  <c r="I17" i="15"/>
  <c r="J17" i="15"/>
  <c r="R15" i="15"/>
  <c r="I44" i="15"/>
  <c r="J44" i="15"/>
  <c r="R38" i="15"/>
  <c r="I35" i="15"/>
  <c r="J35" i="15"/>
  <c r="R60" i="15"/>
  <c r="R28" i="15"/>
  <c r="R39" i="15"/>
  <c r="J19" i="15"/>
  <c r="I19" i="15"/>
  <c r="R37" i="15"/>
  <c r="J13" i="15"/>
  <c r="I13" i="15"/>
  <c r="J22" i="15"/>
  <c r="I22" i="15"/>
  <c r="R5" i="15"/>
  <c r="J27" i="15"/>
  <c r="I27" i="15"/>
  <c r="I8" i="15"/>
  <c r="J8" i="15"/>
  <c r="J6" i="15"/>
  <c r="I6" i="15"/>
  <c r="J53" i="15"/>
  <c r="I53" i="15"/>
  <c r="R32" i="15"/>
  <c r="J50" i="15"/>
  <c r="I50" i="15"/>
  <c r="J36" i="15"/>
  <c r="I36" i="15"/>
  <c r="R26" i="15"/>
  <c r="R20" i="15"/>
  <c r="J47" i="15"/>
  <c r="I47" i="15"/>
  <c r="R21" i="15"/>
  <c r="J16" i="15"/>
  <c r="I16" i="15"/>
  <c r="J41" i="15"/>
  <c r="I41" i="15"/>
  <c r="R29" i="15"/>
  <c r="R57" i="15"/>
  <c r="R51" i="15"/>
  <c r="I24" i="15"/>
  <c r="J24" i="15"/>
  <c r="M18" i="10"/>
  <c r="M19" i="10" s="1"/>
  <c r="S4" i="7"/>
  <c r="S3" i="7"/>
  <c r="S81" i="7" l="1"/>
  <c r="J2" i="8"/>
  <c r="K46" i="15"/>
  <c r="K7" i="8" s="1"/>
  <c r="J7" i="8"/>
  <c r="I35" i="16"/>
  <c r="K10" i="8" s="1"/>
  <c r="J10" i="8"/>
  <c r="I42" i="16"/>
  <c r="I4" i="16"/>
  <c r="K54" i="16"/>
  <c r="I19" i="16"/>
  <c r="K4" i="15"/>
  <c r="K38" i="15"/>
  <c r="S12" i="7"/>
  <c r="P12" i="7"/>
  <c r="S46" i="7"/>
  <c r="P46" i="7"/>
  <c r="S101" i="7"/>
  <c r="P101" i="7"/>
  <c r="S23" i="7"/>
  <c r="P23" i="7"/>
  <c r="S6" i="7"/>
  <c r="P6" i="7"/>
  <c r="S10" i="7"/>
  <c r="P10" i="7"/>
  <c r="S72" i="7"/>
  <c r="P72" i="7"/>
  <c r="S91" i="7"/>
  <c r="P91" i="7"/>
  <c r="S9" i="7"/>
  <c r="P9" i="7"/>
  <c r="S44" i="7"/>
  <c r="P44" i="7"/>
  <c r="P81" i="7"/>
  <c r="P65" i="7"/>
  <c r="S103" i="7"/>
  <c r="P103" i="7"/>
  <c r="S84" i="7"/>
  <c r="P84" i="7"/>
  <c r="S56" i="7"/>
  <c r="P56" i="7"/>
  <c r="S7" i="7"/>
  <c r="P7" i="7"/>
  <c r="S52" i="7"/>
  <c r="P52" i="7"/>
  <c r="S35" i="7"/>
  <c r="P35" i="7"/>
  <c r="S8" i="7"/>
  <c r="P8" i="7"/>
  <c r="S47" i="7"/>
  <c r="P47" i="7"/>
  <c r="S70" i="7"/>
  <c r="P70" i="7"/>
  <c r="S15" i="7"/>
  <c r="P15" i="7"/>
  <c r="S71" i="7"/>
  <c r="P71" i="7"/>
  <c r="P53" i="7"/>
  <c r="S77" i="7"/>
  <c r="P77" i="7"/>
  <c r="P41" i="7"/>
  <c r="S41" i="7"/>
  <c r="P64" i="7"/>
  <c r="P110" i="7"/>
  <c r="S110" i="7"/>
  <c r="S13" i="7"/>
  <c r="P13" i="7"/>
  <c r="S49" i="7"/>
  <c r="P49" i="7"/>
  <c r="S95" i="7"/>
  <c r="P95" i="7"/>
  <c r="S21" i="7"/>
  <c r="P21" i="7"/>
  <c r="S87" i="7"/>
  <c r="P87" i="7"/>
  <c r="P33" i="7"/>
  <c r="P93" i="7"/>
  <c r="P31" i="7"/>
  <c r="S108" i="7"/>
  <c r="P108" i="7"/>
  <c r="S28" i="7"/>
  <c r="P28" i="7"/>
  <c r="S25" i="7"/>
  <c r="P25" i="7"/>
  <c r="S54" i="7"/>
  <c r="P54" i="7"/>
  <c r="P27" i="7"/>
  <c r="S55" i="7"/>
  <c r="P55" i="7"/>
  <c r="S88" i="7"/>
  <c r="P88" i="7"/>
  <c r="S34" i="7"/>
  <c r="P34" i="7"/>
  <c r="S45" i="7"/>
  <c r="P45" i="7"/>
  <c r="S59" i="7"/>
  <c r="P59" i="7"/>
  <c r="S89" i="7"/>
  <c r="P89" i="7"/>
  <c r="P60" i="7"/>
  <c r="S86" i="7"/>
  <c r="P86" i="7"/>
  <c r="S90" i="7"/>
  <c r="P90" i="7"/>
  <c r="P26" i="7"/>
  <c r="P32" i="7"/>
  <c r="S32" i="7"/>
  <c r="S62" i="7"/>
  <c r="P62" i="7"/>
  <c r="P24" i="7"/>
  <c r="S85" i="7"/>
  <c r="P85" i="7"/>
  <c r="O6" i="15"/>
  <c r="M6" i="15"/>
  <c r="K6" i="15" s="1"/>
  <c r="O27" i="15"/>
  <c r="M27" i="15"/>
  <c r="O47" i="15"/>
  <c r="R47" i="15" s="1"/>
  <c r="M47" i="15"/>
  <c r="K47" i="15" s="1"/>
  <c r="O36" i="15"/>
  <c r="R36" i="15" s="1"/>
  <c r="M36" i="15"/>
  <c r="K36" i="15" s="1"/>
  <c r="O17" i="15"/>
  <c r="R17" i="15" s="1"/>
  <c r="M17" i="15"/>
  <c r="K17" i="15" s="1"/>
  <c r="O53" i="15"/>
  <c r="R53" i="15" s="1"/>
  <c r="M53" i="15"/>
  <c r="K53" i="15" s="1"/>
  <c r="O13" i="15"/>
  <c r="R13" i="15" s="1"/>
  <c r="M13" i="15"/>
  <c r="K13" i="15" s="1"/>
  <c r="O44" i="15"/>
  <c r="R44" i="15" s="1"/>
  <c r="M44" i="15"/>
  <c r="K44" i="15" s="1"/>
  <c r="O49" i="15"/>
  <c r="R49" i="15" s="1"/>
  <c r="M49" i="15"/>
  <c r="K49" i="15" s="1"/>
  <c r="O50" i="15"/>
  <c r="R50" i="15" s="1"/>
  <c r="M50" i="15"/>
  <c r="K50" i="15" s="1"/>
  <c r="O8" i="15"/>
  <c r="R8" i="15" s="1"/>
  <c r="M8" i="15"/>
  <c r="K8" i="15" s="1"/>
  <c r="O35" i="15"/>
  <c r="R35" i="15" s="1"/>
  <c r="M35" i="15"/>
  <c r="K35" i="15" s="1"/>
  <c r="O31" i="15"/>
  <c r="R31" i="15" s="1"/>
  <c r="M31" i="15"/>
  <c r="K31" i="15" s="1"/>
  <c r="O52" i="15"/>
  <c r="R52" i="15" s="1"/>
  <c r="M52" i="15"/>
  <c r="K52" i="15" s="1"/>
  <c r="O24" i="15"/>
  <c r="R24" i="15" s="1"/>
  <c r="M24" i="15"/>
  <c r="K24" i="15" s="1"/>
  <c r="O59" i="15"/>
  <c r="R59" i="15" s="1"/>
  <c r="M59" i="15"/>
  <c r="K59" i="15" s="1"/>
  <c r="M22" i="15"/>
  <c r="K22" i="15" s="1"/>
  <c r="O22" i="15"/>
  <c r="R22" i="15" s="1"/>
  <c r="M41" i="15"/>
  <c r="K41" i="15" s="1"/>
  <c r="O41" i="15"/>
  <c r="R41" i="15" s="1"/>
  <c r="M16" i="15"/>
  <c r="K16" i="15" s="1"/>
  <c r="O16" i="15"/>
  <c r="R16" i="15" s="1"/>
  <c r="M19" i="15"/>
  <c r="K19" i="15" s="1"/>
  <c r="O19" i="15"/>
  <c r="R19" i="15" s="1"/>
  <c r="R10" i="15"/>
  <c r="P27" i="16"/>
  <c r="P25" i="16"/>
  <c r="P15" i="16"/>
  <c r="P22" i="16"/>
  <c r="P10" i="16"/>
  <c r="P8" i="16"/>
  <c r="P39" i="16"/>
  <c r="P40" i="16"/>
  <c r="P6" i="16"/>
  <c r="P19" i="16"/>
  <c r="P38" i="16"/>
  <c r="P16" i="16"/>
  <c r="P51" i="16"/>
  <c r="P53" i="16"/>
  <c r="P49" i="16"/>
  <c r="P18" i="16"/>
  <c r="P29" i="16"/>
  <c r="P26" i="16"/>
  <c r="P30" i="16"/>
  <c r="P45" i="16"/>
  <c r="P48" i="16"/>
  <c r="P11" i="16"/>
  <c r="P33" i="16"/>
  <c r="P50" i="16"/>
  <c r="P9" i="16"/>
  <c r="P37" i="16"/>
  <c r="P28" i="16"/>
  <c r="P34" i="16"/>
  <c r="P44" i="16"/>
  <c r="P7" i="16"/>
  <c r="P52" i="16"/>
  <c r="P32" i="16"/>
  <c r="P31" i="16"/>
  <c r="P5" i="16"/>
  <c r="P12" i="16"/>
  <c r="P36" i="16"/>
  <c r="P46" i="16"/>
  <c r="P13" i="16"/>
  <c r="P17" i="16"/>
  <c r="P21" i="16"/>
  <c r="W4" i="7"/>
  <c r="V4" i="7"/>
  <c r="E9" i="8"/>
  <c r="K2" i="8" l="1"/>
  <c r="I54" i="16"/>
  <c r="M61" i="15"/>
  <c r="R6" i="15"/>
  <c r="O61" i="15"/>
  <c r="R27" i="15"/>
  <c r="K27" i="15"/>
  <c r="K61" i="15" s="1"/>
  <c r="R107" i="7"/>
  <c r="U107" i="7" s="1"/>
  <c r="R93" i="7"/>
  <c r="U93" i="7" s="1"/>
  <c r="R64" i="7"/>
  <c r="U64" i="7" s="1"/>
  <c r="R61" i="7"/>
  <c r="U61" i="7" s="1"/>
  <c r="R53" i="7"/>
  <c r="U53" i="7" s="1"/>
  <c r="R50" i="7"/>
  <c r="U50" i="7" s="1"/>
  <c r="R33" i="7"/>
  <c r="U33" i="7" s="1"/>
  <c r="R22" i="7"/>
  <c r="U22" i="7" s="1"/>
  <c r="R68" i="7"/>
  <c r="U68" i="7" s="1"/>
  <c r="R29" i="7"/>
  <c r="U29" i="7" s="1"/>
  <c r="R26" i="7"/>
  <c r="U26" i="7" s="1"/>
  <c r="R81" i="7"/>
  <c r="U81" i="7" s="1"/>
  <c r="R60" i="7"/>
  <c r="U60" i="7" s="1"/>
  <c r="R31" i="7"/>
  <c r="U31" i="7" s="1"/>
  <c r="R27" i="7"/>
  <c r="U27" i="7" s="1"/>
  <c r="R18" i="7"/>
  <c r="U18" i="7" s="1"/>
  <c r="R16" i="7"/>
  <c r="U16" i="7" s="1"/>
  <c r="R75" i="7"/>
  <c r="U75" i="7" s="1"/>
  <c r="R65" i="7"/>
  <c r="U65" i="7" s="1"/>
  <c r="R24" i="7"/>
  <c r="U24" i="7" s="1"/>
  <c r="R19" i="7"/>
  <c r="U19" i="7" s="1"/>
  <c r="R5" i="7"/>
  <c r="V2" i="8"/>
  <c r="R102" i="7"/>
  <c r="N100" i="7"/>
  <c r="R74" i="7"/>
  <c r="R36" i="7"/>
  <c r="N5" i="7"/>
  <c r="Q5" i="7" s="1"/>
  <c r="R92" i="7"/>
  <c r="U92" i="7" s="1"/>
  <c r="N80" i="7"/>
  <c r="N109" i="7"/>
  <c r="R100" i="7"/>
  <c r="R82" i="7"/>
  <c r="N75" i="7"/>
  <c r="Q75" i="7" s="1"/>
  <c r="T75" i="7" s="1"/>
  <c r="R40" i="7"/>
  <c r="R111" i="7"/>
  <c r="N63" i="7"/>
  <c r="R83" i="7"/>
  <c r="N30" i="7"/>
  <c r="N51" i="7"/>
  <c r="N50" i="7"/>
  <c r="Q50" i="7" s="1"/>
  <c r="N48" i="7"/>
  <c r="R104" i="7"/>
  <c r="N57" i="7"/>
  <c r="R78" i="7"/>
  <c r="N92" i="7"/>
  <c r="R94" i="7"/>
  <c r="N74" i="7"/>
  <c r="N96" i="7"/>
  <c r="N11" i="7"/>
  <c r="N83" i="7"/>
  <c r="N98" i="7"/>
  <c r="R97" i="7"/>
  <c r="U97" i="7" s="1"/>
  <c r="N105" i="7"/>
  <c r="R69" i="7"/>
  <c r="U69" i="7" s="1"/>
  <c r="N42" i="7"/>
  <c r="R43" i="7"/>
  <c r="U43" i="7" s="1"/>
  <c r="N82" i="7"/>
  <c r="N61" i="7"/>
  <c r="Q61" i="7" s="1"/>
  <c r="N107" i="7"/>
  <c r="Q107" i="7" s="1"/>
  <c r="R39" i="7"/>
  <c r="U39" i="7" s="1"/>
  <c r="R30" i="7"/>
  <c r="R51" i="7"/>
  <c r="N40" i="7"/>
  <c r="R67" i="7"/>
  <c r="U67" i="7" s="1"/>
  <c r="N68" i="7"/>
  <c r="Q68" i="7" s="1"/>
  <c r="R57" i="7"/>
  <c r="U57" i="7" s="1"/>
  <c r="N19" i="7"/>
  <c r="Q19" i="7" s="1"/>
  <c r="R96" i="7"/>
  <c r="R105" i="7"/>
  <c r="U105" i="7" s="1"/>
  <c r="N73" i="7"/>
  <c r="N58" i="7"/>
  <c r="N20" i="7"/>
  <c r="N18" i="7"/>
  <c r="Q18" i="7" s="1"/>
  <c r="R20" i="7"/>
  <c r="U20" i="7" s="1"/>
  <c r="R66" i="7"/>
  <c r="R99" i="7"/>
  <c r="U99" i="7" s="1"/>
  <c r="N29" i="7"/>
  <c r="Q29" i="7" s="1"/>
  <c r="T29" i="7" s="1"/>
  <c r="N43" i="7"/>
  <c r="N39" i="7"/>
  <c r="R14" i="7"/>
  <c r="N104" i="7"/>
  <c r="N22" i="7"/>
  <c r="Q22" i="7" s="1"/>
  <c r="N36" i="7"/>
  <c r="N67" i="7"/>
  <c r="N94" i="7"/>
  <c r="R11" i="7"/>
  <c r="U11" i="7" s="1"/>
  <c r="R106" i="7"/>
  <c r="N76" i="7"/>
  <c r="R37" i="7"/>
  <c r="U37" i="7" s="1"/>
  <c r="N14" i="7"/>
  <c r="R98" i="7"/>
  <c r="N38" i="7"/>
  <c r="R76" i="7"/>
  <c r="R80" i="7"/>
  <c r="N111" i="7"/>
  <c r="N79" i="7"/>
  <c r="N69" i="7"/>
  <c r="N66" i="7"/>
  <c r="N37" i="7"/>
  <c r="N102" i="7"/>
  <c r="R48" i="7"/>
  <c r="N78" i="7"/>
  <c r="N97" i="7"/>
  <c r="N99" i="7"/>
  <c r="R79" i="7"/>
  <c r="U79" i="7" s="1"/>
  <c r="R73" i="7"/>
  <c r="U73" i="7" s="1"/>
  <c r="R109" i="7"/>
  <c r="U109" i="7" s="1"/>
  <c r="R63" i="7"/>
  <c r="U63" i="7" s="1"/>
  <c r="N106" i="7"/>
  <c r="R58" i="7"/>
  <c r="R38" i="7"/>
  <c r="R42" i="7"/>
  <c r="N85" i="7"/>
  <c r="R28" i="7"/>
  <c r="U28" i="7" s="1"/>
  <c r="N24" i="7"/>
  <c r="Q24" i="7" s="1"/>
  <c r="T24" i="7" s="1"/>
  <c r="N108" i="7"/>
  <c r="N71" i="7"/>
  <c r="R15" i="7"/>
  <c r="U15" i="7" s="1"/>
  <c r="R32" i="7"/>
  <c r="U32" i="7" s="1"/>
  <c r="N8" i="7"/>
  <c r="R86" i="7"/>
  <c r="R35" i="7"/>
  <c r="U35" i="7" s="1"/>
  <c r="N31" i="7"/>
  <c r="Q31" i="7" s="1"/>
  <c r="N72" i="7"/>
  <c r="N10" i="7"/>
  <c r="N33" i="7"/>
  <c r="Q33" i="7" s="1"/>
  <c r="T33" i="7" s="1"/>
  <c r="R7" i="7"/>
  <c r="U7" i="7" s="1"/>
  <c r="N87" i="7"/>
  <c r="N21" i="7"/>
  <c r="N95" i="7"/>
  <c r="N56" i="7"/>
  <c r="R49" i="7"/>
  <c r="U49" i="7" s="1"/>
  <c r="N103" i="7"/>
  <c r="N110" i="7"/>
  <c r="R45" i="7"/>
  <c r="U45" i="7" s="1"/>
  <c r="R34" i="7"/>
  <c r="R55" i="7"/>
  <c r="U55" i="7" s="1"/>
  <c r="N27" i="7"/>
  <c r="Q27" i="7" s="1"/>
  <c r="T27" i="7" s="1"/>
  <c r="N81" i="7"/>
  <c r="Q81" i="7" s="1"/>
  <c r="T81" i="7" s="1"/>
  <c r="R54" i="7"/>
  <c r="R25" i="7"/>
  <c r="U25" i="7" s="1"/>
  <c r="R62" i="7"/>
  <c r="N32" i="7"/>
  <c r="R72" i="7"/>
  <c r="U72" i="7" s="1"/>
  <c r="R10" i="7"/>
  <c r="R21" i="7"/>
  <c r="U21" i="7" s="1"/>
  <c r="N6" i="7"/>
  <c r="Q6" i="7" s="1"/>
  <c r="R23" i="7"/>
  <c r="U23" i="7" s="1"/>
  <c r="N101" i="7"/>
  <c r="N46" i="7"/>
  <c r="N88" i="7"/>
  <c r="N77" i="7"/>
  <c r="N62" i="7"/>
  <c r="N26" i="7"/>
  <c r="Q26" i="7" s="1"/>
  <c r="T26" i="7" s="1"/>
  <c r="N89" i="7"/>
  <c r="N13" i="7"/>
  <c r="N41" i="7"/>
  <c r="R108" i="7"/>
  <c r="U108" i="7" s="1"/>
  <c r="R71" i="7"/>
  <c r="N44" i="7"/>
  <c r="N15" i="7"/>
  <c r="R91" i="7"/>
  <c r="R70" i="7"/>
  <c r="N47" i="7"/>
  <c r="N90" i="7"/>
  <c r="N86" i="7"/>
  <c r="N7" i="7"/>
  <c r="R56" i="7"/>
  <c r="R6" i="7"/>
  <c r="R84" i="7"/>
  <c r="U84" i="7" s="1"/>
  <c r="N49" i="7"/>
  <c r="N23" i="7"/>
  <c r="R13" i="7"/>
  <c r="U13" i="7" s="1"/>
  <c r="R101" i="7"/>
  <c r="U101" i="7" s="1"/>
  <c r="N65" i="7"/>
  <c r="Q65" i="7" s="1"/>
  <c r="R46" i="7"/>
  <c r="N64" i="7"/>
  <c r="Q64" i="7" s="1"/>
  <c r="N45" i="7"/>
  <c r="R88" i="7"/>
  <c r="U88" i="7" s="1"/>
  <c r="N55" i="7"/>
  <c r="N54" i="7"/>
  <c r="R77" i="7"/>
  <c r="U77" i="7" s="1"/>
  <c r="N53" i="7"/>
  <c r="Q53" i="7" s="1"/>
  <c r="N25" i="7"/>
  <c r="R12" i="7"/>
  <c r="N28" i="7"/>
  <c r="R44" i="7"/>
  <c r="R9" i="7"/>
  <c r="U9" i="7" s="1"/>
  <c r="N91" i="7"/>
  <c r="N70" i="7"/>
  <c r="R47" i="7"/>
  <c r="U47" i="7" s="1"/>
  <c r="R90" i="7"/>
  <c r="N35" i="7"/>
  <c r="N52" i="7"/>
  <c r="N93" i="7"/>
  <c r="Q93" i="7" s="1"/>
  <c r="N60" i="7"/>
  <c r="Q60" i="7" s="1"/>
  <c r="T60" i="7" s="1"/>
  <c r="R89" i="7"/>
  <c r="U89" i="7" s="1"/>
  <c r="N84" i="7"/>
  <c r="R103" i="7"/>
  <c r="U103" i="7" s="1"/>
  <c r="N59" i="7"/>
  <c r="R110" i="7"/>
  <c r="N34" i="7"/>
  <c r="R41" i="7"/>
  <c r="U41" i="7" s="1"/>
  <c r="R85" i="7"/>
  <c r="U85" i="7" s="1"/>
  <c r="N9" i="7"/>
  <c r="R8" i="7"/>
  <c r="R52" i="7"/>
  <c r="U52" i="7" s="1"/>
  <c r="R87" i="7"/>
  <c r="R95" i="7"/>
  <c r="U95" i="7" s="1"/>
  <c r="R59" i="7"/>
  <c r="U59" i="7" s="1"/>
  <c r="N12" i="7"/>
  <c r="P4" i="16"/>
  <c r="O4" i="7"/>
  <c r="R4" i="7"/>
  <c r="N4" i="7"/>
  <c r="M4" i="7"/>
  <c r="P4" i="7"/>
  <c r="I4" i="7"/>
  <c r="L4" i="7"/>
  <c r="K4" i="7"/>
  <c r="J4" i="7"/>
  <c r="T53" i="7" l="1"/>
  <c r="T19" i="7"/>
  <c r="T107" i="7"/>
  <c r="T18" i="7"/>
  <c r="T68" i="7"/>
  <c r="T93" i="7"/>
  <c r="T65" i="7"/>
  <c r="T64" i="7"/>
  <c r="U110" i="7"/>
  <c r="U12" i="7"/>
  <c r="U6" i="7"/>
  <c r="U76" i="7"/>
  <c r="U83" i="7"/>
  <c r="U44" i="7"/>
  <c r="U70" i="7"/>
  <c r="U71" i="7"/>
  <c r="T31" i="7"/>
  <c r="U38" i="7"/>
  <c r="U98" i="7"/>
  <c r="U106" i="7"/>
  <c r="U66" i="7"/>
  <c r="U111" i="7"/>
  <c r="U100" i="7"/>
  <c r="T5" i="7"/>
  <c r="U102" i="7"/>
  <c r="U8" i="7"/>
  <c r="U91" i="7"/>
  <c r="U62" i="7"/>
  <c r="U58" i="7"/>
  <c r="U80" i="7"/>
  <c r="T22" i="7"/>
  <c r="U51" i="7"/>
  <c r="T61" i="7"/>
  <c r="U94" i="7"/>
  <c r="U104" i="7"/>
  <c r="U40" i="7"/>
  <c r="U36" i="7"/>
  <c r="U10" i="7"/>
  <c r="U86" i="7"/>
  <c r="U48" i="7"/>
  <c r="U30" i="7"/>
  <c r="U74" i="7"/>
  <c r="U5" i="7"/>
  <c r="U87" i="7"/>
  <c r="U90" i="7"/>
  <c r="U46" i="7"/>
  <c r="U56" i="7"/>
  <c r="U54" i="7"/>
  <c r="U34" i="7"/>
  <c r="U42" i="7"/>
  <c r="U14" i="7"/>
  <c r="U96" i="7"/>
  <c r="U78" i="7"/>
  <c r="T50" i="7"/>
  <c r="U82" i="7"/>
  <c r="Y95" i="7"/>
  <c r="Y103" i="7"/>
  <c r="Q34" i="7"/>
  <c r="T34" i="7" s="1"/>
  <c r="O34" i="7"/>
  <c r="Q84" i="7"/>
  <c r="T84" i="7" s="1"/>
  <c r="O84" i="7"/>
  <c r="O52" i="7"/>
  <c r="Q52" i="7"/>
  <c r="T52" i="7" s="1"/>
  <c r="O70" i="7"/>
  <c r="Q70" i="7"/>
  <c r="T70" i="7" s="1"/>
  <c r="O53" i="7"/>
  <c r="Q55" i="7"/>
  <c r="T55" i="7" s="1"/>
  <c r="O55" i="7"/>
  <c r="O23" i="7"/>
  <c r="Q23" i="7"/>
  <c r="T23" i="7" s="1"/>
  <c r="Y23" i="7" s="1"/>
  <c r="O13" i="7"/>
  <c r="Q13" i="7"/>
  <c r="O62" i="7"/>
  <c r="Q62" i="7"/>
  <c r="T62" i="7" s="1"/>
  <c r="O101" i="7"/>
  <c r="Q101" i="7"/>
  <c r="T101" i="7" s="1"/>
  <c r="Q95" i="7"/>
  <c r="T95" i="7" s="1"/>
  <c r="O95" i="7"/>
  <c r="O59" i="7"/>
  <c r="Q59" i="7"/>
  <c r="T59" i="7" s="1"/>
  <c r="Y59" i="7" s="1"/>
  <c r="O60" i="7"/>
  <c r="O54" i="7"/>
  <c r="Q54" i="7"/>
  <c r="T54" i="7" s="1"/>
  <c r="O45" i="7"/>
  <c r="Q45" i="7"/>
  <c r="T45" i="7" s="1"/>
  <c r="Y45" i="7" s="1"/>
  <c r="Q90" i="7"/>
  <c r="T90" i="7" s="1"/>
  <c r="O90" i="7"/>
  <c r="Q15" i="7"/>
  <c r="O15" i="7"/>
  <c r="Q41" i="7"/>
  <c r="T41" i="7" s="1"/>
  <c r="Y41" i="7" s="1"/>
  <c r="O41" i="7"/>
  <c r="O88" i="7"/>
  <c r="Q88" i="7"/>
  <c r="T88" i="7" s="1"/>
  <c r="Y88" i="7" s="1"/>
  <c r="O6" i="7"/>
  <c r="O32" i="7"/>
  <c r="Q32" i="7"/>
  <c r="T32" i="7" s="1"/>
  <c r="O81" i="7"/>
  <c r="Q87" i="7"/>
  <c r="T87" i="7" s="1"/>
  <c r="O87" i="7"/>
  <c r="O72" i="7"/>
  <c r="Q72" i="7"/>
  <c r="T72" i="7" s="1"/>
  <c r="Y72" i="7" s="1"/>
  <c r="O8" i="7"/>
  <c r="Q8" i="7"/>
  <c r="Q71" i="7"/>
  <c r="T71" i="7" s="1"/>
  <c r="O71" i="7"/>
  <c r="O85" i="7"/>
  <c r="Q85" i="7"/>
  <c r="T85" i="7" s="1"/>
  <c r="O106" i="7"/>
  <c r="Q106" i="7"/>
  <c r="T106" i="7" s="1"/>
  <c r="O69" i="7"/>
  <c r="Q69" i="7"/>
  <c r="T69" i="7" s="1"/>
  <c r="O76" i="7"/>
  <c r="Q76" i="7"/>
  <c r="T76" i="7" s="1"/>
  <c r="Q67" i="7"/>
  <c r="T67" i="7" s="1"/>
  <c r="O67" i="7"/>
  <c r="Q20" i="7"/>
  <c r="T20" i="7" s="1"/>
  <c r="O20" i="7"/>
  <c r="Q82" i="7"/>
  <c r="T82" i="7" s="1"/>
  <c r="O82" i="7"/>
  <c r="O83" i="7"/>
  <c r="Q83" i="7"/>
  <c r="T83" i="7" s="1"/>
  <c r="Q30" i="7"/>
  <c r="T30" i="7" s="1"/>
  <c r="O30" i="7"/>
  <c r="O75" i="7"/>
  <c r="O9" i="7"/>
  <c r="Q9" i="7"/>
  <c r="O93" i="7"/>
  <c r="Q25" i="7"/>
  <c r="T25" i="7" s="1"/>
  <c r="O25" i="7"/>
  <c r="O64" i="7"/>
  <c r="Q47" i="7"/>
  <c r="T47" i="7" s="1"/>
  <c r="Y47" i="7" s="1"/>
  <c r="O47" i="7"/>
  <c r="O44" i="7"/>
  <c r="Q44" i="7"/>
  <c r="T44" i="7" s="1"/>
  <c r="O26" i="7"/>
  <c r="O46" i="7"/>
  <c r="Q46" i="7"/>
  <c r="T46" i="7" s="1"/>
  <c r="O27" i="7"/>
  <c r="Q110" i="7"/>
  <c r="T110" i="7" s="1"/>
  <c r="O110" i="7"/>
  <c r="O56" i="7"/>
  <c r="Q56" i="7"/>
  <c r="T56" i="7" s="1"/>
  <c r="O31" i="7"/>
  <c r="O108" i="7"/>
  <c r="Q108" i="7"/>
  <c r="T108" i="7" s="1"/>
  <c r="Y108" i="7" s="1"/>
  <c r="O99" i="7"/>
  <c r="Q99" i="7"/>
  <c r="T99" i="7" s="1"/>
  <c r="O102" i="7"/>
  <c r="Q102" i="7"/>
  <c r="T102" i="7" s="1"/>
  <c r="O79" i="7"/>
  <c r="Q79" i="7"/>
  <c r="T79" i="7" s="1"/>
  <c r="O36" i="7"/>
  <c r="Q36" i="7"/>
  <c r="T36" i="7" s="1"/>
  <c r="O39" i="7"/>
  <c r="Q39" i="7"/>
  <c r="T39" i="7" s="1"/>
  <c r="O58" i="7"/>
  <c r="Q58" i="7"/>
  <c r="T58" i="7" s="1"/>
  <c r="O19" i="7"/>
  <c r="Q40" i="7"/>
  <c r="T40" i="7" s="1"/>
  <c r="O40" i="7"/>
  <c r="O107" i="7"/>
  <c r="Q105" i="7"/>
  <c r="T105" i="7" s="1"/>
  <c r="O105" i="7"/>
  <c r="O11" i="7"/>
  <c r="Q11" i="7"/>
  <c r="O92" i="7"/>
  <c r="Q92" i="7"/>
  <c r="T92" i="7" s="1"/>
  <c r="Q48" i="7"/>
  <c r="T48" i="7" s="1"/>
  <c r="O48" i="7"/>
  <c r="O80" i="7"/>
  <c r="Q80" i="7"/>
  <c r="T80" i="7" s="1"/>
  <c r="O33" i="7"/>
  <c r="O24" i="7"/>
  <c r="Q97" i="7"/>
  <c r="T97" i="7" s="1"/>
  <c r="O97" i="7"/>
  <c r="O37" i="7"/>
  <c r="Q37" i="7"/>
  <c r="T37" i="7" s="1"/>
  <c r="O111" i="7"/>
  <c r="Q111" i="7"/>
  <c r="T111" i="7" s="1"/>
  <c r="O14" i="7"/>
  <c r="Q14" i="7"/>
  <c r="O22" i="7"/>
  <c r="O43" i="7"/>
  <c r="Q43" i="7"/>
  <c r="T43" i="7" s="1"/>
  <c r="O73" i="7"/>
  <c r="Q73" i="7"/>
  <c r="T73" i="7" s="1"/>
  <c r="Q96" i="7"/>
  <c r="T96" i="7" s="1"/>
  <c r="O96" i="7"/>
  <c r="O50" i="7"/>
  <c r="O12" i="7"/>
  <c r="Q12" i="7"/>
  <c r="O35" i="7"/>
  <c r="Q35" i="7"/>
  <c r="T35" i="7" s="1"/>
  <c r="Y35" i="7" s="1"/>
  <c r="Q91" i="7"/>
  <c r="T91" i="7" s="1"/>
  <c r="O91" i="7"/>
  <c r="O28" i="7"/>
  <c r="Q28" i="7"/>
  <c r="T28" i="7" s="1"/>
  <c r="Y28" i="7" s="1"/>
  <c r="O65" i="7"/>
  <c r="O49" i="7"/>
  <c r="Q49" i="7"/>
  <c r="T49" i="7" s="1"/>
  <c r="O7" i="7"/>
  <c r="Q7" i="7"/>
  <c r="Q86" i="7"/>
  <c r="T86" i="7" s="1"/>
  <c r="Y86" i="7" s="1"/>
  <c r="O86" i="7"/>
  <c r="O89" i="7"/>
  <c r="Q89" i="7"/>
  <c r="T89" i="7" s="1"/>
  <c r="O77" i="7"/>
  <c r="Q77" i="7"/>
  <c r="T77" i="7" s="1"/>
  <c r="Y77" i="7" s="1"/>
  <c r="O103" i="7"/>
  <c r="Q103" i="7"/>
  <c r="T103" i="7" s="1"/>
  <c r="O21" i="7"/>
  <c r="Q21" i="7"/>
  <c r="T21" i="7" s="1"/>
  <c r="Y21" i="7" s="1"/>
  <c r="O10" i="7"/>
  <c r="Q10" i="7"/>
  <c r="Q78" i="7"/>
  <c r="T78" i="7" s="1"/>
  <c r="O78" i="7"/>
  <c r="Q66" i="7"/>
  <c r="T66" i="7" s="1"/>
  <c r="O66" i="7"/>
  <c r="Q38" i="7"/>
  <c r="T38" i="7" s="1"/>
  <c r="O38" i="7"/>
  <c r="O94" i="7"/>
  <c r="Q94" i="7"/>
  <c r="T94" i="7" s="1"/>
  <c r="Q104" i="7"/>
  <c r="T104" i="7" s="1"/>
  <c r="O104" i="7"/>
  <c r="O29" i="7"/>
  <c r="O18" i="7"/>
  <c r="O68" i="7"/>
  <c r="O61" i="7"/>
  <c r="Q42" i="7"/>
  <c r="T42" i="7" s="1"/>
  <c r="O42" i="7"/>
  <c r="O98" i="7"/>
  <c r="Q98" i="7"/>
  <c r="T98" i="7" s="1"/>
  <c r="Q74" i="7"/>
  <c r="T74" i="7" s="1"/>
  <c r="O74" i="7"/>
  <c r="Q57" i="7"/>
  <c r="T57" i="7" s="1"/>
  <c r="O57" i="7"/>
  <c r="O51" i="7"/>
  <c r="Q51" i="7"/>
  <c r="T51" i="7" s="1"/>
  <c r="O63" i="7"/>
  <c r="Q63" i="7"/>
  <c r="T63" i="7" s="1"/>
  <c r="Q109" i="7"/>
  <c r="T109" i="7" s="1"/>
  <c r="O109" i="7"/>
  <c r="O5" i="7"/>
  <c r="Q100" i="7"/>
  <c r="T100" i="7" s="1"/>
  <c r="O100" i="7"/>
  <c r="E17" i="8"/>
  <c r="E16" i="8"/>
  <c r="E15" i="8"/>
  <c r="N16" i="7"/>
  <c r="O16" i="7" s="1"/>
  <c r="I17" i="7"/>
  <c r="C112" i="7"/>
  <c r="D112" i="7"/>
  <c r="E112" i="7"/>
  <c r="F112" i="7"/>
  <c r="W17" i="7" l="1"/>
  <c r="V17" i="7"/>
  <c r="Y110" i="7"/>
  <c r="Y44" i="7"/>
  <c r="Y62" i="7"/>
  <c r="Y34" i="7"/>
  <c r="I2" i="8"/>
  <c r="Y82" i="7"/>
  <c r="Y78" i="7"/>
  <c r="Y43" i="7"/>
  <c r="Y67" i="7"/>
  <c r="Y99" i="7"/>
  <c r="Y63" i="7"/>
  <c r="Y49" i="7"/>
  <c r="Y54" i="7"/>
  <c r="Y46" i="7"/>
  <c r="Y90" i="7"/>
  <c r="Y85" i="7"/>
  <c r="Y74" i="7"/>
  <c r="Y83" i="7"/>
  <c r="Y37" i="7"/>
  <c r="Y48" i="7"/>
  <c r="Y25" i="7"/>
  <c r="Y89" i="7"/>
  <c r="Y36" i="7"/>
  <c r="Y104" i="7"/>
  <c r="Y69" i="7"/>
  <c r="Y51" i="7"/>
  <c r="Y20" i="7"/>
  <c r="Y73" i="7"/>
  <c r="Y84" i="7"/>
  <c r="Y102" i="7"/>
  <c r="Y100" i="7"/>
  <c r="Y66" i="7"/>
  <c r="Y98" i="7"/>
  <c r="Y38" i="7"/>
  <c r="Y32" i="7"/>
  <c r="Y70" i="7"/>
  <c r="Z5" i="7"/>
  <c r="Y92" i="7"/>
  <c r="Y97" i="7"/>
  <c r="Y39" i="7"/>
  <c r="Y96" i="7"/>
  <c r="Y42" i="7"/>
  <c r="Y56" i="7"/>
  <c r="Y87" i="7"/>
  <c r="Y30" i="7"/>
  <c r="Y105" i="7"/>
  <c r="Y76" i="7"/>
  <c r="Y79" i="7"/>
  <c r="Y55" i="7"/>
  <c r="Y40" i="7"/>
  <c r="Y94" i="7"/>
  <c r="Y57" i="7"/>
  <c r="Y80" i="7"/>
  <c r="Y58" i="7"/>
  <c r="Y91" i="7"/>
  <c r="Y101" i="7"/>
  <c r="Y111" i="7"/>
  <c r="Y106" i="7"/>
  <c r="Y109" i="7"/>
  <c r="Y71" i="7"/>
  <c r="Y52" i="7"/>
  <c r="AA63" i="7"/>
  <c r="X63" i="7"/>
  <c r="X98" i="7"/>
  <c r="AA98" i="7"/>
  <c r="AA21" i="7"/>
  <c r="X21" i="7"/>
  <c r="AA49" i="7"/>
  <c r="X49" i="7"/>
  <c r="AA35" i="7"/>
  <c r="X35" i="7"/>
  <c r="X73" i="7"/>
  <c r="AA73" i="7"/>
  <c r="X79" i="7"/>
  <c r="AA79" i="7"/>
  <c r="X46" i="7"/>
  <c r="AA46" i="7"/>
  <c r="X106" i="7"/>
  <c r="AA106" i="7"/>
  <c r="X72" i="7"/>
  <c r="AA72" i="7"/>
  <c r="T6" i="7"/>
  <c r="AA54" i="7"/>
  <c r="X54" i="7"/>
  <c r="AA59" i="7"/>
  <c r="X59" i="7"/>
  <c r="AA101" i="7"/>
  <c r="X101" i="7"/>
  <c r="T13" i="7"/>
  <c r="X70" i="7"/>
  <c r="AA70" i="7"/>
  <c r="AA104" i="7"/>
  <c r="X104" i="7"/>
  <c r="X38" i="7"/>
  <c r="AA38" i="7"/>
  <c r="AA86" i="7"/>
  <c r="X86" i="7"/>
  <c r="AA97" i="7"/>
  <c r="X97" i="7"/>
  <c r="AA48" i="7"/>
  <c r="X48" i="7"/>
  <c r="X110" i="7"/>
  <c r="AA110" i="7"/>
  <c r="X20" i="7"/>
  <c r="AA20" i="7"/>
  <c r="X71" i="7"/>
  <c r="AA71" i="7"/>
  <c r="X41" i="7"/>
  <c r="AA41" i="7"/>
  <c r="AA90" i="7"/>
  <c r="X90" i="7"/>
  <c r="X55" i="7"/>
  <c r="AA55" i="7"/>
  <c r="AA84" i="7"/>
  <c r="X84" i="7"/>
  <c r="AA51" i="7"/>
  <c r="X51" i="7"/>
  <c r="AA94" i="7"/>
  <c r="X94" i="7"/>
  <c r="T10" i="7"/>
  <c r="AA103" i="7"/>
  <c r="X103" i="7"/>
  <c r="AA89" i="7"/>
  <c r="X89" i="7"/>
  <c r="T7" i="7"/>
  <c r="T12" i="7"/>
  <c r="X43" i="7"/>
  <c r="AA43" i="7"/>
  <c r="T14" i="7"/>
  <c r="X37" i="7"/>
  <c r="AA37" i="7"/>
  <c r="AA80" i="7"/>
  <c r="X80" i="7"/>
  <c r="AA92" i="7"/>
  <c r="X92" i="7"/>
  <c r="X58" i="7"/>
  <c r="AA58" i="7"/>
  <c r="AA36" i="7"/>
  <c r="X36" i="7"/>
  <c r="AA102" i="7"/>
  <c r="X102" i="7"/>
  <c r="X108" i="7"/>
  <c r="AA108" i="7"/>
  <c r="AA56" i="7"/>
  <c r="X56" i="7"/>
  <c r="T9" i="7"/>
  <c r="AA69" i="7"/>
  <c r="X69" i="7"/>
  <c r="AA85" i="7"/>
  <c r="X85" i="7"/>
  <c r="T8" i="7"/>
  <c r="X32" i="7"/>
  <c r="AA32" i="7"/>
  <c r="X88" i="7"/>
  <c r="AA88" i="7"/>
  <c r="X45" i="7"/>
  <c r="AA45" i="7"/>
  <c r="AA62" i="7"/>
  <c r="X62" i="7"/>
  <c r="AA23" i="7"/>
  <c r="X23" i="7"/>
  <c r="X52" i="7"/>
  <c r="AA52" i="7"/>
  <c r="AA77" i="7"/>
  <c r="X77" i="7"/>
  <c r="AA28" i="7"/>
  <c r="X28" i="7"/>
  <c r="X111" i="7"/>
  <c r="AA111" i="7"/>
  <c r="T11" i="7"/>
  <c r="AA39" i="7"/>
  <c r="X39" i="7"/>
  <c r="X99" i="7"/>
  <c r="AA99" i="7"/>
  <c r="AA44" i="7"/>
  <c r="X44" i="7"/>
  <c r="X83" i="7"/>
  <c r="AA83" i="7"/>
  <c r="X76" i="7"/>
  <c r="AA76" i="7"/>
  <c r="AA57" i="7"/>
  <c r="X57" i="7"/>
  <c r="X78" i="7"/>
  <c r="AA78" i="7"/>
  <c r="AA100" i="7"/>
  <c r="X100" i="7"/>
  <c r="AA109" i="7"/>
  <c r="X109" i="7"/>
  <c r="X74" i="7"/>
  <c r="AA74" i="7"/>
  <c r="X42" i="7"/>
  <c r="AA42" i="7"/>
  <c r="AA66" i="7"/>
  <c r="X66" i="7"/>
  <c r="X91" i="7"/>
  <c r="AA91" i="7"/>
  <c r="AA96" i="7"/>
  <c r="X96" i="7"/>
  <c r="X105" i="7"/>
  <c r="AA105" i="7"/>
  <c r="AA40" i="7"/>
  <c r="X40" i="7"/>
  <c r="AA47" i="7"/>
  <c r="X47" i="7"/>
  <c r="X25" i="7"/>
  <c r="AA25" i="7"/>
  <c r="AA30" i="7"/>
  <c r="X30" i="7"/>
  <c r="AA82" i="7"/>
  <c r="X82" i="7"/>
  <c r="AA67" i="7"/>
  <c r="X67" i="7"/>
  <c r="X87" i="7"/>
  <c r="AA87" i="7"/>
  <c r="T15" i="7"/>
  <c r="X95" i="7"/>
  <c r="AA95" i="7"/>
  <c r="X34" i="7"/>
  <c r="AA34" i="7"/>
  <c r="N17" i="7"/>
  <c r="O17" i="7" s="1"/>
  <c r="R17" i="7"/>
  <c r="U17" i="7" s="1"/>
  <c r="Q16" i="7"/>
  <c r="T16" i="7" s="1"/>
  <c r="M16" i="7"/>
  <c r="S16" i="7" s="1"/>
  <c r="J17" i="7"/>
  <c r="M17" i="7" s="1"/>
  <c r="S17" i="7" s="1"/>
  <c r="Q17" i="7" l="1"/>
  <c r="T17" i="7" s="1"/>
  <c r="AA11" i="7"/>
  <c r="AA8" i="7"/>
  <c r="AA14" i="7"/>
  <c r="AA12" i="7"/>
  <c r="AA10" i="7"/>
  <c r="AA13" i="7"/>
  <c r="AA6" i="7"/>
  <c r="AA7" i="7"/>
  <c r="Z87" i="7"/>
  <c r="Z25" i="7"/>
  <c r="Z105" i="7"/>
  <c r="Z74" i="7"/>
  <c r="Z76" i="7"/>
  <c r="Z45" i="7"/>
  <c r="Z43" i="7"/>
  <c r="Z71" i="7"/>
  <c r="Z110" i="7"/>
  <c r="Z70" i="7"/>
  <c r="Z72" i="7"/>
  <c r="Z73" i="7"/>
  <c r="Z98" i="7"/>
  <c r="Z82" i="7"/>
  <c r="Z100" i="7"/>
  <c r="Z44" i="7"/>
  <c r="Z39" i="7"/>
  <c r="Z28" i="7"/>
  <c r="Z23" i="7"/>
  <c r="Z85" i="7"/>
  <c r="Z9" i="7"/>
  <c r="Z56" i="7"/>
  <c r="Z102" i="7"/>
  <c r="Z80" i="7"/>
  <c r="Z89" i="7"/>
  <c r="Z10" i="7"/>
  <c r="Z84" i="7"/>
  <c r="Z90" i="7"/>
  <c r="Z48" i="7"/>
  <c r="Z97" i="7"/>
  <c r="Z101" i="7"/>
  <c r="Z54" i="7"/>
  <c r="Z49" i="7"/>
  <c r="Z34" i="7"/>
  <c r="Z95" i="7"/>
  <c r="Z15" i="7"/>
  <c r="Z42" i="7"/>
  <c r="Z78" i="7"/>
  <c r="Z83" i="7"/>
  <c r="Z99" i="7"/>
  <c r="Z11" i="7"/>
  <c r="Z52" i="7"/>
  <c r="Z88" i="7"/>
  <c r="Z8" i="7"/>
  <c r="Z108" i="7"/>
  <c r="Z7" i="7"/>
  <c r="Z55" i="7"/>
  <c r="Z41" i="7"/>
  <c r="Z20" i="7"/>
  <c r="Z106" i="7"/>
  <c r="Z46" i="7"/>
  <c r="Z79" i="7"/>
  <c r="Z91" i="7"/>
  <c r="Z111" i="7"/>
  <c r="Z32" i="7"/>
  <c r="Z58" i="7"/>
  <c r="Z37" i="7"/>
  <c r="Z38" i="7"/>
  <c r="Z67" i="7"/>
  <c r="Z30" i="7"/>
  <c r="Z47" i="7"/>
  <c r="Z40" i="7"/>
  <c r="Z96" i="7"/>
  <c r="Z66" i="7"/>
  <c r="Z109" i="7"/>
  <c r="Z57" i="7"/>
  <c r="Z77" i="7"/>
  <c r="Z62" i="7"/>
  <c r="Z69" i="7"/>
  <c r="Z36" i="7"/>
  <c r="Z92" i="7"/>
  <c r="Z14" i="7"/>
  <c r="Z12" i="7"/>
  <c r="Z103" i="7"/>
  <c r="Z94" i="7"/>
  <c r="Z51" i="7"/>
  <c r="Z86" i="7"/>
  <c r="Z104" i="7"/>
  <c r="Z13" i="7"/>
  <c r="Z59" i="7"/>
  <c r="Z6" i="7"/>
  <c r="Z35" i="7"/>
  <c r="Z21" i="7"/>
  <c r="Z63" i="7"/>
  <c r="P16" i="7"/>
  <c r="P17" i="7"/>
  <c r="X17" i="7" l="1"/>
  <c r="X15" i="7"/>
  <c r="Y15" i="7"/>
  <c r="Y9" i="7"/>
  <c r="X9" i="7"/>
  <c r="Y6" i="7"/>
  <c r="X6" i="7"/>
  <c r="Y10" i="7"/>
  <c r="X10" i="7"/>
  <c r="Y14" i="7"/>
  <c r="X14" i="7"/>
  <c r="X11" i="7"/>
  <c r="Y11" i="7"/>
  <c r="AA9" i="7"/>
  <c r="Y7" i="7"/>
  <c r="X7" i="7"/>
  <c r="Y13" i="7"/>
  <c r="X13" i="7"/>
  <c r="Y12" i="7"/>
  <c r="X12" i="7"/>
  <c r="Y8" i="7"/>
  <c r="X8" i="7"/>
  <c r="AA15" i="7"/>
  <c r="Z17" i="7"/>
  <c r="AA17" i="7"/>
  <c r="Y17" i="7"/>
  <c r="Y5" i="7"/>
  <c r="AA5" i="7"/>
  <c r="X5" i="7"/>
  <c r="AA68" i="7"/>
  <c r="Z68" i="7"/>
  <c r="X68" i="7"/>
  <c r="Y68" i="7"/>
  <c r="Z64" i="7"/>
  <c r="Z93" i="7"/>
  <c r="Z75" i="7"/>
  <c r="Y64" i="7"/>
  <c r="Z61" i="7"/>
  <c r="AA61" i="7"/>
  <c r="Y93" i="7"/>
  <c r="Y65" i="7"/>
  <c r="Z65" i="7"/>
  <c r="Y107" i="7"/>
  <c r="Z107" i="7"/>
  <c r="Z81" i="7"/>
  <c r="Z60" i="7"/>
  <c r="Y60" i="7"/>
  <c r="X81" i="7" l="1"/>
  <c r="X65" i="7"/>
  <c r="X64" i="7"/>
  <c r="Y81" i="7"/>
  <c r="AA81" i="7"/>
  <c r="X61" i="7"/>
  <c r="Y61" i="7"/>
  <c r="AA60" i="7"/>
  <c r="X75" i="7"/>
  <c r="AA75" i="7"/>
  <c r="Y75" i="7"/>
  <c r="AA65" i="7"/>
  <c r="X93" i="7"/>
  <c r="X60" i="7"/>
  <c r="X107" i="7"/>
  <c r="AA93" i="7"/>
  <c r="AA64" i="7"/>
  <c r="AA107" i="7"/>
  <c r="Z24" i="7"/>
  <c r="Y19" i="7"/>
  <c r="X24" i="7"/>
  <c r="Z27" i="7"/>
  <c r="Z33" i="7"/>
  <c r="Z22" i="7"/>
  <c r="Y16" i="7"/>
  <c r="Z29" i="7"/>
  <c r="Z53" i="7"/>
  <c r="X18" i="7"/>
  <c r="Z16" i="7"/>
  <c r="X16" i="7"/>
  <c r="AA29" i="7"/>
  <c r="X27" i="7"/>
  <c r="AA53" i="7"/>
  <c r="Y53" i="7"/>
  <c r="Z26" i="7"/>
  <c r="Y26" i="7"/>
  <c r="X33" i="7"/>
  <c r="Y33" i="7"/>
  <c r="Z18" i="7"/>
  <c r="AA18" i="7"/>
  <c r="Z50" i="7"/>
  <c r="X50" i="7"/>
  <c r="Z19" i="7"/>
  <c r="X19" i="7"/>
  <c r="Z31" i="7"/>
  <c r="Y31" i="7"/>
  <c r="Y22" i="7"/>
  <c r="AA33" i="7" l="1"/>
  <c r="X22" i="7"/>
  <c r="X53" i="7"/>
  <c r="AA16" i="7"/>
  <c r="AA50" i="7"/>
  <c r="AA19" i="7"/>
  <c r="AA24" i="7"/>
  <c r="Y29" i="7"/>
  <c r="Y18" i="7"/>
  <c r="Y24" i="7"/>
  <c r="X31" i="7"/>
  <c r="AA31" i="7"/>
  <c r="Y27" i="7"/>
  <c r="X29" i="7"/>
  <c r="Y50" i="7"/>
  <c r="X26" i="7"/>
  <c r="AA22" i="7"/>
  <c r="AA27" i="7"/>
  <c r="AA26" i="7"/>
</calcChain>
</file>

<file path=xl/sharedStrings.xml><?xml version="1.0" encoding="utf-8"?>
<sst xmlns="http://schemas.openxmlformats.org/spreadsheetml/2006/main" count="1242" uniqueCount="439">
  <si>
    <t>Battery Bank 48V (Ah)</t>
  </si>
  <si>
    <t>Genset (kVA)</t>
  </si>
  <si>
    <t>1 Ph</t>
  </si>
  <si>
    <t>Tower Load</t>
  </si>
  <si>
    <t>3 Ph</t>
  </si>
  <si>
    <t>DOD</t>
  </si>
  <si>
    <t>Sno.</t>
  </si>
  <si>
    <t>PV (kWp)</t>
  </si>
  <si>
    <t>Genset Type</t>
  </si>
  <si>
    <t>Tower Load Servicing (in Hrs)</t>
  </si>
  <si>
    <t>Rectifier Charging Efficiency</t>
  </si>
  <si>
    <t>Battery Contribution to service tower load as per the PV syst (Avg.) (in %)</t>
  </si>
  <si>
    <t>Battery DOD (in %)</t>
  </si>
  <si>
    <t>Battery WH Efficiency (in %)</t>
  </si>
  <si>
    <t>Battery AH Efficiency (in %)</t>
  </si>
  <si>
    <t>&gt;95%</t>
  </si>
  <si>
    <t>Battery Bank Voltage (in Volts)</t>
  </si>
  <si>
    <t>Tower Profile</t>
  </si>
  <si>
    <t>Battery Profile</t>
  </si>
  <si>
    <t>PV Profile</t>
  </si>
  <si>
    <t>MPPT Charging Efficiency</t>
  </si>
  <si>
    <t>PV Loss due to temperature as per the PV Syst (in%)</t>
  </si>
  <si>
    <t>Inverter Efficiency</t>
  </si>
  <si>
    <t>PV Syst Profile</t>
  </si>
  <si>
    <t>Battery Bank Charging Voltage (in Volts)</t>
  </si>
  <si>
    <t>Battery Bank charging Current (in %)</t>
  </si>
  <si>
    <t>PV Design Factor</t>
  </si>
  <si>
    <t>Mismatch/ Ohmic /Degradation Loss (in %)</t>
  </si>
  <si>
    <t>DG Profile</t>
  </si>
  <si>
    <t>DG Contribution to service tower load as per the PV syst (Avg.) (in %)</t>
  </si>
  <si>
    <t>PV table of 330Wp*8 (in kWp)</t>
  </si>
  <si>
    <t>PV table of 325Wp*8 (in kWp)</t>
  </si>
  <si>
    <t>PV table of 340Wp*8 (in kWp)</t>
  </si>
  <si>
    <t>Contribution</t>
  </si>
  <si>
    <t>Efficiency</t>
  </si>
  <si>
    <t>Battery Sizing (in kwh) @</t>
  </si>
  <si>
    <t>Load Hrs</t>
  </si>
  <si>
    <t>DG Sizing in KVA with contribution of kwh</t>
  </si>
  <si>
    <t>Total Energy Demand of site in KWH (O/P of Inverter -AC)</t>
  </si>
  <si>
    <t>Volts</t>
  </si>
  <si>
    <t xml:space="preserve">Battery AH </t>
  </si>
  <si>
    <t>DG Design Factor (in%)</t>
  </si>
  <si>
    <t xml:space="preserve">PV (kWp) </t>
  </si>
  <si>
    <t>Battery Ah</t>
  </si>
  <si>
    <t>PV Size (kWp)</t>
  </si>
  <si>
    <t>DG (kva)</t>
  </si>
  <si>
    <t>Tower Load (Kw)</t>
  </si>
  <si>
    <t>System Profile Inputs</t>
  </si>
  <si>
    <t>Indicators:-</t>
  </si>
  <si>
    <t>System Design Results</t>
  </si>
  <si>
    <t>System Profile Inputs through Drop-Downs</t>
  </si>
  <si>
    <t>Hard Coded</t>
  </si>
  <si>
    <t>Percentage_File</t>
  </si>
  <si>
    <t>PV Contribution to service tower load as per the PV syst (Avg.) (in %) (DIRECT) (Rest of the total will be through Battery)</t>
  </si>
  <si>
    <t>Rest of the data</t>
  </si>
  <si>
    <t>PV to MPPT O/p (kwh)</t>
  </si>
  <si>
    <t>MPPT to Load (kwh)</t>
  </si>
  <si>
    <t>MPPT to Battery (kwh)</t>
  </si>
  <si>
    <t>Battery to Load (kwh)</t>
  </si>
  <si>
    <t>DG to Load (kwh)</t>
  </si>
  <si>
    <t>DG to Battery (kwh)</t>
  </si>
  <si>
    <t>Validation</t>
  </si>
  <si>
    <t>MPPT to Battery (Rate of Charging) (kwh/Hr)</t>
  </si>
  <si>
    <t xml:space="preserve">Contribution </t>
  </si>
  <si>
    <t>PV Sizing for DIRECT contribution of KWH @ (65% will be through Battey)</t>
  </si>
  <si>
    <t>Energy available at (MPPT+DG) O/p &gt; Load requirement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</si>
  <si>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</si>
  <si>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</si>
  <si>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</si>
  <si>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</si>
  <si>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</si>
  <si>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</si>
  <si>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</si>
  <si>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</si>
  <si>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</si>
  <si>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</si>
  <si>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</si>
  <si>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</si>
  <si>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Year</t>
  </si>
  <si>
    <t>E-Avail  kWh</t>
  </si>
  <si>
    <t>Month</t>
  </si>
  <si>
    <t>Site ID</t>
  </si>
  <si>
    <t>Specific Prod. (kWh/kWp/year</t>
  </si>
  <si>
    <t>Specific Yield (kWh/kWp/day)</t>
  </si>
  <si>
    <t>SGT30873</t>
  </si>
  <si>
    <t>SGM00953</t>
  </si>
  <si>
    <t>SGT20912</t>
  </si>
  <si>
    <t>Average</t>
  </si>
  <si>
    <t>Days</t>
  </si>
  <si>
    <t>SGT20514</t>
  </si>
  <si>
    <t>SGT20906</t>
  </si>
  <si>
    <t>(4.5*Rate of charge of battery from (MPPT+DG) - Energy supplied by Battery per day) &gt; 0</t>
  </si>
  <si>
    <t>UnUsed Energy (4.5*Rate of Charge-MPPT to Battery) &gt; 0</t>
  </si>
  <si>
    <t>PV Syst Monthly Generation Data (Expected)</t>
  </si>
  <si>
    <t>Batch2</t>
  </si>
  <si>
    <t>Batch1</t>
  </si>
  <si>
    <t>Sl.No</t>
  </si>
  <si>
    <t>Site Code</t>
  </si>
  <si>
    <t>CW batch</t>
  </si>
  <si>
    <t>Total BTS Load (KW)</t>
  </si>
  <si>
    <t>DC /AC  Solution</t>
  </si>
  <si>
    <t>PV (kWp) (330Wp*8nos=2.64kWp*n)</t>
  </si>
  <si>
    <t>Genset Type (1 Ph/ 3Ph)</t>
  </si>
  <si>
    <t>SGT21053</t>
  </si>
  <si>
    <t>Batch 2</t>
  </si>
  <si>
    <t>AC</t>
  </si>
  <si>
    <t>SGT20775</t>
  </si>
  <si>
    <t>SGT31022</t>
  </si>
  <si>
    <t>SAO10169</t>
  </si>
  <si>
    <t>SGT20815</t>
  </si>
  <si>
    <t>SGT20800</t>
  </si>
  <si>
    <t>SGT21066</t>
  </si>
  <si>
    <t>SAO10182</t>
  </si>
  <si>
    <t>DC</t>
  </si>
  <si>
    <t>SGM00892</t>
  </si>
  <si>
    <t>SGT30494</t>
  </si>
  <si>
    <t>SGM00790</t>
  </si>
  <si>
    <t>SAO10098</t>
  </si>
  <si>
    <t>SGM00947</t>
  </si>
  <si>
    <t>SGT30770</t>
  </si>
  <si>
    <t>SAO10097</t>
  </si>
  <si>
    <t>SAO10191</t>
  </si>
  <si>
    <t>SGM00914</t>
  </si>
  <si>
    <t>SGT20422</t>
  </si>
  <si>
    <t>SGM00887</t>
  </si>
  <si>
    <t>SGT20929</t>
  </si>
  <si>
    <t>SGT31004</t>
  </si>
  <si>
    <t>SGT30699</t>
  </si>
  <si>
    <t>SGT20420</t>
  </si>
  <si>
    <t>SGT20856</t>
  </si>
  <si>
    <t>SAO10145</t>
  </si>
  <si>
    <t>SAO10167</t>
  </si>
  <si>
    <t>SAO10190</t>
  </si>
  <si>
    <t>SGM00921</t>
  </si>
  <si>
    <t>SGT20424</t>
  </si>
  <si>
    <t>SGT20503</t>
  </si>
  <si>
    <t>SGT20822</t>
  </si>
  <si>
    <t>SGT31055</t>
  </si>
  <si>
    <t>SAO10185</t>
  </si>
  <si>
    <t>SAO10144</t>
  </si>
  <si>
    <t>SGM00880</t>
  </si>
  <si>
    <t>SGM00949</t>
  </si>
  <si>
    <t>SGT21055</t>
  </si>
  <si>
    <t>SAO10041</t>
  </si>
  <si>
    <t>SAO10045</t>
  </si>
  <si>
    <t>SAO10082</t>
  </si>
  <si>
    <t>SGT10870</t>
  </si>
  <si>
    <t>SGT20817</t>
  </si>
  <si>
    <t>SGT20898</t>
  </si>
  <si>
    <t>SGTR21029</t>
  </si>
  <si>
    <t>SGM00903</t>
  </si>
  <si>
    <t>SGT20915</t>
  </si>
  <si>
    <t>SAO10199</t>
  </si>
  <si>
    <t>SGT20776</t>
  </si>
  <si>
    <t>For Array of 8 Modules (2.72kWp)</t>
  </si>
  <si>
    <t>Customer Code</t>
  </si>
  <si>
    <t>YMP Site Code</t>
  </si>
  <si>
    <t>PV (kWp) (340Wp*8nos=2.72kWp*n)</t>
  </si>
  <si>
    <t>Genset Type (1 Ph/ 3Ph) (Recommended)</t>
  </si>
  <si>
    <t>DC Distribution</t>
  </si>
  <si>
    <t>SGT20943</t>
  </si>
  <si>
    <t>WSG22-MK-SGT20943</t>
  </si>
  <si>
    <t>SAO10146</t>
  </si>
  <si>
    <t>WSG02-ML-SAO10146</t>
  </si>
  <si>
    <t>SGM00881</t>
  </si>
  <si>
    <t>CSG28-WL-SGM00881</t>
  </si>
  <si>
    <t>SAO10154</t>
  </si>
  <si>
    <t>CSG37-KU-SAO10154</t>
  </si>
  <si>
    <t>SGT20777</t>
  </si>
  <si>
    <t>NSG25-HG-SGT20777</t>
  </si>
  <si>
    <t>SGM00891</t>
  </si>
  <si>
    <t>WSG12-KL-SGM00891</t>
  </si>
  <si>
    <t>SGT31048</t>
  </si>
  <si>
    <t>CSG24-TZ-SGT31048</t>
  </si>
  <si>
    <t>SGT21073</t>
  </si>
  <si>
    <t>WSG11-PB-SGT21073</t>
  </si>
  <si>
    <t>SGT20875</t>
  </si>
  <si>
    <t>CSG51-SG-SGT20875</t>
  </si>
  <si>
    <t>SGM00722</t>
  </si>
  <si>
    <t>CSG50-KB-SGM00722</t>
  </si>
  <si>
    <t>SGT30692</t>
  </si>
  <si>
    <t>CSG47-KB-SGT30692</t>
  </si>
  <si>
    <t>SGT31017</t>
  </si>
  <si>
    <t>NSG06-KT-SGT31017</t>
  </si>
  <si>
    <t>SGT20908</t>
  </si>
  <si>
    <t>WSG10-KP-SGT20908</t>
  </si>
  <si>
    <t>SAO10140</t>
  </si>
  <si>
    <t>NSG12-KT-SAO10140</t>
  </si>
  <si>
    <t>SAO10161</t>
  </si>
  <si>
    <t>CSG57-PL-SAO10161</t>
  </si>
  <si>
    <t>SGT31005</t>
  </si>
  <si>
    <t>CSG33-KB-SGT31005</t>
  </si>
  <si>
    <t>SGM00991</t>
  </si>
  <si>
    <t>NSG07-HG-SGM00991</t>
  </si>
  <si>
    <t>SGM00901</t>
  </si>
  <si>
    <t>CSG35-KN-SGM00901</t>
  </si>
  <si>
    <t>SGT20746</t>
  </si>
  <si>
    <t>CSG__-PL-SGT20746</t>
  </si>
  <si>
    <t>SGT20506</t>
  </si>
  <si>
    <t>WSG14-KW-SGT20506</t>
  </si>
  <si>
    <t>SAO10022</t>
  </si>
  <si>
    <t>CSG11-MN-SAO10022</t>
  </si>
  <si>
    <t>SGM00938</t>
  </si>
  <si>
    <t>CSG25-YU-SGM00938</t>
  </si>
  <si>
    <t>SGM00937</t>
  </si>
  <si>
    <t>CSG40-AT-SGM00937</t>
  </si>
  <si>
    <t>SGT20936</t>
  </si>
  <si>
    <t>NSG16-IT-SGT20936</t>
  </si>
  <si>
    <t>NSG15-KT-SGT20514</t>
  </si>
  <si>
    <t>SAO10033</t>
  </si>
  <si>
    <t>CSG55-SL-SAO10033</t>
  </si>
  <si>
    <t>SAO10092</t>
  </si>
  <si>
    <t>CSG56-WL-SAO10092</t>
  </si>
  <si>
    <t>SGT20841</t>
  </si>
  <si>
    <t>CSG19-KB-SGT20841</t>
  </si>
  <si>
    <t>SGM00912</t>
  </si>
  <si>
    <t>CSG15-DY-SGM00912</t>
  </si>
  <si>
    <t>SGM00928</t>
  </si>
  <si>
    <t>CSG17-KN-SGM00928</t>
  </si>
  <si>
    <t>SGT31009</t>
  </si>
  <si>
    <t>CSG23-TZ-SGT31009</t>
  </si>
  <si>
    <t>SAO10181</t>
  </si>
  <si>
    <t>CSG54-MK-SAO10181</t>
  </si>
  <si>
    <t>WSG07-TM-SGT20906</t>
  </si>
  <si>
    <t>SAO10177</t>
  </si>
  <si>
    <t>NSG13-ID-SAO10177</t>
  </si>
  <si>
    <t>SAO10196</t>
  </si>
  <si>
    <t>CSG12-AD-SAO10196</t>
  </si>
  <si>
    <t>NSG21-KT-SGT30873</t>
  </si>
  <si>
    <t>SGT31033</t>
  </si>
  <si>
    <t>CSG31-KO-SGT31033</t>
  </si>
  <si>
    <t>SGT20927</t>
  </si>
  <si>
    <t>NSG04-IT-SGM20927</t>
  </si>
  <si>
    <t>SGT20958</t>
  </si>
  <si>
    <t>WSG28-TM-SGT20958</t>
  </si>
  <si>
    <t>SGM00896</t>
  </si>
  <si>
    <t>CSG14-BL-SGM00896</t>
  </si>
  <si>
    <t>SGM00743</t>
  </si>
  <si>
    <t>CSG__-KT-SGM00743</t>
  </si>
  <si>
    <t>SGT20879</t>
  </si>
  <si>
    <t>WSG06-KL-SGT20879</t>
  </si>
  <si>
    <t>SAO10087</t>
  </si>
  <si>
    <t>CSG34-DP-SAO10087</t>
  </si>
  <si>
    <t>SGM00859</t>
  </si>
  <si>
    <t>WSG__-KL-SGM00859</t>
  </si>
  <si>
    <t>SGT20512</t>
  </si>
  <si>
    <t>WSG15-KW-SGT20512</t>
  </si>
  <si>
    <t>SGT31032</t>
  </si>
  <si>
    <t>CSG49-KO-SGT31032</t>
  </si>
  <si>
    <t>SGT30474</t>
  </si>
  <si>
    <t>CSG41-KB-SGT30474</t>
  </si>
  <si>
    <t>SGT20508</t>
  </si>
  <si>
    <t>WSG24-KW-SGT20508</t>
  </si>
  <si>
    <t>SGT30725</t>
  </si>
  <si>
    <t>CSG43-TZ-SGT30725</t>
  </si>
  <si>
    <t>SGM00877</t>
  </si>
  <si>
    <t>CSG13-MP-SGM00877</t>
  </si>
  <si>
    <t>SGT31021</t>
  </si>
  <si>
    <t>NSG10-TY-SGT31021</t>
  </si>
  <si>
    <t>SGT30698</t>
  </si>
  <si>
    <t>CSG42-KB-SGT30698</t>
  </si>
  <si>
    <t>SGT31010</t>
  </si>
  <si>
    <t>CSG26-TZ-SGT31010</t>
  </si>
  <si>
    <t>SAO10156</t>
  </si>
  <si>
    <t>CSG38-DP-SAO10156</t>
  </si>
  <si>
    <t>SAO10180</t>
  </si>
  <si>
    <t>CSG27-KO-SAO10180</t>
  </si>
  <si>
    <t>SGT20500</t>
  </si>
  <si>
    <t>NSG19-KT-SGT20500</t>
  </si>
  <si>
    <t>SGT20911</t>
  </si>
  <si>
    <t>WSG08-KL-SGT20911</t>
  </si>
  <si>
    <t>sno.</t>
  </si>
  <si>
    <t>System Configuration</t>
  </si>
  <si>
    <t>340Wp</t>
  </si>
  <si>
    <t>330Wp</t>
  </si>
  <si>
    <t>325Wp</t>
  </si>
  <si>
    <t>Modules</t>
  </si>
  <si>
    <t>DG Contribution</t>
  </si>
  <si>
    <t>Array</t>
  </si>
  <si>
    <t>2.64kWp</t>
  </si>
  <si>
    <t>2.60kWp</t>
  </si>
  <si>
    <t>2.72kWp</t>
  </si>
  <si>
    <t>PV Table</t>
  </si>
  <si>
    <t>Battery AH</t>
  </si>
  <si>
    <t>DG factor</t>
  </si>
  <si>
    <t>DG contri</t>
  </si>
  <si>
    <t>Chg eff.</t>
  </si>
  <si>
    <t>Batt Volts</t>
  </si>
  <si>
    <t>Inv factor</t>
  </si>
  <si>
    <t xml:space="preserve">PV design </t>
  </si>
  <si>
    <t>rec factor</t>
  </si>
  <si>
    <t>WH Eff</t>
  </si>
  <si>
    <t>PV Losses</t>
  </si>
  <si>
    <t>Inv Eff</t>
  </si>
  <si>
    <t>MPPT Eff</t>
  </si>
  <si>
    <t>PV Hrs</t>
  </si>
  <si>
    <t>No.</t>
  </si>
  <si>
    <t>Tower_Total Load 
(Kw)</t>
  </si>
  <si>
    <t>DG (Recommended)</t>
  </si>
  <si>
    <t>Total Energy Demand of site in KWH</t>
  </si>
  <si>
    <t>Energy required from other source in KWH</t>
  </si>
  <si>
    <t>DG energy required</t>
  </si>
  <si>
    <t>DG rating Calculated in KVA</t>
  </si>
  <si>
    <t>DG rating proposed in KVA (Recommended)</t>
  </si>
  <si>
    <t xml:space="preserve">Battery Calculated
AH </t>
  </si>
  <si>
    <t>Battery Proposed AH (Recommended)</t>
  </si>
  <si>
    <t>PV Panel capacity Calculated in KW</t>
  </si>
  <si>
    <t>Actual PV Panel capacity Proposed in KW (Recommended)</t>
  </si>
  <si>
    <t>Rectifier</t>
  </si>
  <si>
    <t>SCC (Kw)</t>
  </si>
  <si>
    <t>Inverters Capacity Calculated (Kw)</t>
  </si>
  <si>
    <t>Inverters Capacity Proposed (Kw)</t>
  </si>
  <si>
    <t>CAT1</t>
  </si>
  <si>
    <t>Tower &lt; 60mtrs, No community load</t>
  </si>
  <si>
    <t>1ph</t>
  </si>
  <si>
    <t>CAT2</t>
  </si>
  <si>
    <t>Tower &gt; 60mtrs, No community load</t>
  </si>
  <si>
    <t>CAT3</t>
  </si>
  <si>
    <t>Tower &lt; 60mtrs with community load</t>
  </si>
  <si>
    <t>3ph</t>
  </si>
  <si>
    <t>CAT4</t>
  </si>
  <si>
    <t>Tower &gt; 60mtrs with community load</t>
  </si>
  <si>
    <t>Total</t>
  </si>
  <si>
    <t>Inv. Efficiency</t>
  </si>
  <si>
    <t>DG Design Factor</t>
  </si>
  <si>
    <t>Design Calculation</t>
  </si>
  <si>
    <t>PF</t>
  </si>
  <si>
    <t>PV Contribution Direct</t>
  </si>
  <si>
    <t>0.8_DC</t>
  </si>
  <si>
    <t>1.035_DC</t>
  </si>
  <si>
    <t>1.1_DC</t>
  </si>
  <si>
    <t>1.11_DC</t>
  </si>
  <si>
    <t>1.152_DC</t>
  </si>
  <si>
    <t>1.188_DC</t>
  </si>
  <si>
    <t>1.2_DC</t>
  </si>
  <si>
    <t>1.215_DC</t>
  </si>
  <si>
    <t>1.233_DC</t>
  </si>
  <si>
    <t>1.6_DC</t>
  </si>
  <si>
    <t>1.62_DC</t>
  </si>
  <si>
    <t>1.773_DC</t>
  </si>
  <si>
    <t>1.8_DC</t>
  </si>
  <si>
    <t>1.935_DC</t>
  </si>
  <si>
    <t>1.989_DC</t>
  </si>
  <si>
    <t>2.015_DC</t>
  </si>
  <si>
    <t>2.27_DC</t>
  </si>
  <si>
    <t>2.511_DC</t>
  </si>
  <si>
    <t>2.961_DC</t>
  </si>
  <si>
    <t>4.5_DC</t>
  </si>
  <si>
    <t>(MPPT to Battery*Battery Eff.+DG to Battery*Battery Eff. - Battery to Load) &gt; 0</t>
  </si>
  <si>
    <t>Specific Yield (kwh/kWp/day)</t>
  </si>
  <si>
    <t>Inverter Design Factor</t>
  </si>
  <si>
    <t>Rectifier Design Factor</t>
  </si>
  <si>
    <t>Tower Load Service Hrs</t>
  </si>
  <si>
    <t>System Design Output (Optimization)</t>
  </si>
  <si>
    <t>Tower Load AC/DC</t>
  </si>
  <si>
    <t>1.035_dc</t>
  </si>
  <si>
    <t>1.152_dc</t>
  </si>
  <si>
    <t>1.188_dc</t>
  </si>
  <si>
    <t>1.62_dc</t>
  </si>
  <si>
    <t>1.773_dc</t>
  </si>
  <si>
    <t>1.935_dc</t>
  </si>
  <si>
    <t>1.989_dc</t>
  </si>
  <si>
    <t>2.511_dc</t>
  </si>
  <si>
    <t>2.961_dc</t>
  </si>
  <si>
    <t>0.8_dc</t>
  </si>
  <si>
    <t>1.1_dc</t>
  </si>
  <si>
    <t>1.11_dc</t>
  </si>
  <si>
    <t>1.2_dc</t>
  </si>
  <si>
    <t>1.6_dc</t>
  </si>
  <si>
    <t>1.8_dc</t>
  </si>
  <si>
    <t>2.015_dc</t>
  </si>
  <si>
    <t>2.27_dc</t>
  </si>
  <si>
    <t>Tower_Total Load 
(Kw) AC/DC</t>
  </si>
  <si>
    <t>4.5_dc</t>
  </si>
  <si>
    <t>Batch1 (57 sites)</t>
  </si>
  <si>
    <t>Batch2 (50 Sites)</t>
  </si>
  <si>
    <t>Tower_Total Load 
(Kw)_AC/DC</t>
  </si>
  <si>
    <t>1.04_dc</t>
  </si>
  <si>
    <t>1.15_dc</t>
  </si>
  <si>
    <t>1.19_dc</t>
  </si>
  <si>
    <t>1.21_dc</t>
  </si>
  <si>
    <t>1.23_dc</t>
  </si>
  <si>
    <t>1.78_dc</t>
  </si>
  <si>
    <t>1.93_dc</t>
  </si>
  <si>
    <t>1.99_dc</t>
  </si>
  <si>
    <t>2.51_dc</t>
  </si>
  <si>
    <t>2.96_dc</t>
  </si>
  <si>
    <t>1.215_dc</t>
  </si>
  <si>
    <t>1.233_dc</t>
  </si>
  <si>
    <t>List for Drop Down</t>
  </si>
  <si>
    <t>Site Specifications - As Built</t>
  </si>
  <si>
    <t>Actual kWh</t>
  </si>
  <si>
    <t>PV Syst</t>
  </si>
  <si>
    <t>Actual</t>
  </si>
  <si>
    <t>Ratio Factor of Actual v/s PV Syst Generation</t>
  </si>
  <si>
    <t>Highlighted in RED</t>
  </si>
  <si>
    <t>To be validated once generation data received from ground.</t>
  </si>
  <si>
    <t>Actual  kWh</t>
  </si>
  <si>
    <t xml:space="preserve">New Sites PV  Monthly Generation Data </t>
  </si>
  <si>
    <t>PV (kWP)</t>
  </si>
  <si>
    <t xml:space="preserve">COD </t>
  </si>
  <si>
    <t xml:space="preserve"> kWh</t>
  </si>
  <si>
    <t>Mar'19</t>
  </si>
  <si>
    <t>Apr'19</t>
  </si>
  <si>
    <t>Avg for 18 sites</t>
  </si>
  <si>
    <t>May'19</t>
  </si>
  <si>
    <t>Specific Yield (kwh/kWp/day)_Apr19</t>
  </si>
  <si>
    <t>Specific Yield (kwh/kWp/day)_May19</t>
  </si>
  <si>
    <t>Pilot Sites PV syst Monthly Generation Data (Expected )</t>
  </si>
  <si>
    <t>SG1089</t>
  </si>
  <si>
    <t>SG1081</t>
  </si>
  <si>
    <t>SGG00905</t>
  </si>
  <si>
    <t>SGT21039</t>
  </si>
  <si>
    <t>Mar'2018</t>
  </si>
  <si>
    <t>Apr'2018</t>
  </si>
  <si>
    <t>May'2018</t>
  </si>
  <si>
    <t>Jun'2018</t>
  </si>
  <si>
    <t>Jul'2018</t>
  </si>
  <si>
    <t>Aug'2018</t>
  </si>
  <si>
    <t>Sep'2019</t>
  </si>
  <si>
    <t>Oct'2018</t>
  </si>
  <si>
    <t>Nov'2018</t>
  </si>
  <si>
    <t>Dec'2018</t>
  </si>
  <si>
    <t>Jan'2019</t>
  </si>
  <si>
    <t>Feb'2019</t>
  </si>
  <si>
    <t>Mar'2019</t>
  </si>
  <si>
    <t>Year (Mar- 2018 to Mar - 2019 )</t>
  </si>
  <si>
    <t>SAO10093</t>
  </si>
  <si>
    <t>SGT21041</t>
  </si>
  <si>
    <t>STC Irradiance (W/sqmtrs)</t>
  </si>
  <si>
    <t>STC Cell Temp (Deg C)</t>
  </si>
  <si>
    <t>NOCT  at 800w/sqm, Amb Temp 20degC, wind 1m/s (degC)</t>
  </si>
  <si>
    <t>LID (Light Induced Degradation)</t>
  </si>
  <si>
    <t>Annual Degradation (Linear)</t>
  </si>
  <si>
    <t>IAM (Incedent Angle Modifier) Loss</t>
  </si>
  <si>
    <t>Specific Production (kwh/kWp/Yr) - PV Syst</t>
  </si>
  <si>
    <t>Specific Yield (kwh/kWp/day) - PV Syst</t>
  </si>
  <si>
    <t>Specific Production (kwh/kWp/Yr) Actual best 8 months</t>
  </si>
  <si>
    <t>Specific Yield (kwh/kWp/day) Actual best 8 months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</si>
</sst>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43" formatCode="_(* #,##0.00_);_(* \(#,##0.00\);_(* &quot;-&quot;??_);_(@_)"/>
    <numFmt numFmtId="164" formatCode="_ * #,##0.00_ ;_ * \-#,##0.00_ ;_ * &quot;-&quot;??_ ;_ @_ "/>
    <numFmt numFmtId="165" formatCode="_ &quot;$&quot;\ * #,##0.00_ ;_ &quot;$&quot;\ * \-#,##0.00_ ;_ &quot;$&quot;\ * &quot;-&quot;??_ ;_ @_ "/>
    <numFmt numFmtId="166" formatCode="_-* #,##0.00\ &quot;€&quot;_-;\-* #,##0.00\ &quot;€&quot;_-;_-* &quot;-&quot;??\ &quot;€&quot;_-;_-@_-"/>
    <numFmt numFmtId="167" formatCode="_-[$$-409]* #,##0_ ;_-[$$-409]* \-#,##0\ ;_-[$$-409]* &quot;-&quot;??_ ;_-@_ "/>
    <numFmt numFmtId="168" formatCode="0.0"/>
    <numFmt numFmtId="169" formatCode="0.000"/>
    <numFmt numFmtId="170" formatCode="[$-409]dd\-mmm\-yy;@"/>
  </numFmts>
  <fonts count="2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2"/>
      <color theme="1"/>
      <name val="Calibri"/>
      <family val="2"/>
      <scheme val="minor"/>
    </font>
    <font>
      <sz val="10"/>
      <name val="Arial"/>
      <family val="2"/>
    </font>
    <font>
      <sz val="12"/>
      <name val="Times New Roman"/>
      <family val="1"/>
    </font>
    <font>
      <sz val="12"/>
      <color indexed="8"/>
      <name val="Calibri"/>
      <family val="2"/>
      <charset val="134"/>
    </font>
    <font>
      <sz val="11"/>
      <color indexed="8"/>
      <name val="Calibri"/>
      <family val="2"/>
      <charset val="134"/>
    </font>
    <font>
      <u/>
      <sz val="11"/>
      <color theme="10"/>
      <name val="Calibri"/>
      <family val="2"/>
    </font>
    <font>
      <b/>
      <sz val="9"/>
      <name val="Calibri"/>
      <family val="2"/>
      <scheme val="minor"/>
    </font>
    <font>
      <b/>
      <sz val="9"/>
      <name val="Calibri"/>
      <family val="2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sz val="1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sz val="1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  <font>
      <sz val="9"/>
      <color theme="0"/>
      <name val="Calibri"/>
      <family val="2"/>
      <scheme val="minor"/>
    </font>
    <font>
      <sz val="8"/>
      <color theme="1"/>
      <name val="Calibri"/>
      <family val="2"/>
      <scheme val="minor"/>
    </font>
  </fonts>
  <fills count="17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000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73">
    <xf numFmtId="0" fontId="0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6" fillId="0" borderId="0"/>
    <xf numFmtId="43" fontId="7" fillId="0" borderId="0" applyFont="0" applyFill="0" applyBorder="0" applyAlignment="0" applyProtection="0">
      <alignment vertical="center"/>
    </xf>
    <xf numFmtId="164" fontId="1" fillId="0" borderId="0" applyFont="0" applyFill="0" applyBorder="0" applyAlignment="0" applyProtection="0"/>
    <xf numFmtId="43" fontId="8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9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167" fontId="3" fillId="0" borderId="0"/>
    <xf numFmtId="0" fontId="8" fillId="0" borderId="0">
      <alignment vertical="center"/>
    </xf>
    <xf numFmtId="0" fontId="5" fillId="0" borderId="0"/>
    <xf numFmtId="167" fontId="4" fillId="0" borderId="0"/>
    <xf numFmtId="0" fontId="4" fillId="0" borderId="0"/>
    <xf numFmtId="0" fontId="4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" fillId="0" borderId="0"/>
    <xf numFmtId="0" fontId="1" fillId="0" borderId="0"/>
    <xf numFmtId="0" fontId="4" fillId="0" borderId="0"/>
    <xf numFmtId="0" fontId="1" fillId="0" borderId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</cellStyleXfs>
  <cellXfs count="214">
    <xf numFmtId="0" fontId="0" fillId="0" borderId="0" xfId="0"/>
    <xf numFmtId="0" fontId="0" fillId="0" borderId="1" xfId="0" applyBorder="1" applyAlignment="1">
      <alignment horizontal="center" vertical="center"/>
    </xf>
    <xf numFmtId="0" fontId="0" fillId="4" borderId="1" xfId="0" applyFill="1" applyBorder="1"/>
    <xf numFmtId="0" fontId="0" fillId="4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2" fontId="0" fillId="0" borderId="0" xfId="0" applyNumberFormat="1"/>
    <xf numFmtId="9" fontId="0" fillId="0" borderId="0" xfId="0" applyNumberFormat="1" applyAlignment="1">
      <alignment horizontal="center" vertical="center"/>
    </xf>
    <xf numFmtId="10" fontId="0" fillId="0" borderId="0" xfId="0" applyNumberFormat="1" applyAlignment="1">
      <alignment horizontal="center" vertical="center"/>
    </xf>
    <xf numFmtId="0" fontId="11" fillId="5" borderId="1" xfId="0" applyFont="1" applyFill="1" applyBorder="1" applyAlignment="1">
      <alignment horizontal="center" vertical="center" wrapText="1"/>
    </xf>
    <xf numFmtId="0" fontId="10" fillId="7" borderId="1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11" fillId="7" borderId="1" xfId="0" applyFont="1" applyFill="1" applyBorder="1" applyAlignment="1">
      <alignment horizontal="center" vertical="center" wrapText="1"/>
    </xf>
    <xf numFmtId="9" fontId="11" fillId="7" borderId="1" xfId="0" applyNumberFormat="1" applyFont="1" applyFill="1" applyBorder="1" applyAlignment="1">
      <alignment horizontal="center" vertical="center" wrapText="1"/>
    </xf>
    <xf numFmtId="0" fontId="11" fillId="7" borderId="1" xfId="0" applyFont="1" applyFill="1" applyBorder="1" applyAlignment="1">
      <alignment horizontal="center" vertical="center" wrapText="1"/>
    </xf>
    <xf numFmtId="9" fontId="10" fillId="7" borderId="1" xfId="0" applyNumberFormat="1" applyFont="1" applyFill="1" applyBorder="1" applyAlignment="1">
      <alignment horizontal="center" vertical="center" wrapText="1"/>
    </xf>
    <xf numFmtId="0" fontId="0" fillId="0" borderId="1" xfId="0" applyBorder="1"/>
    <xf numFmtId="2" fontId="0" fillId="0" borderId="1" xfId="0" applyNumberFormat="1" applyBorder="1"/>
    <xf numFmtId="1" fontId="0" fillId="0" borderId="1" xfId="0" applyNumberFormat="1" applyBorder="1"/>
    <xf numFmtId="2" fontId="0" fillId="0" borderId="1" xfId="0" quotePrefix="1" applyNumberFormat="1" applyBorder="1"/>
    <xf numFmtId="2" fontId="0" fillId="0" borderId="1" xfId="0" applyNumberFormat="1" applyBorder="1" applyAlignment="1">
      <alignment horizontal="center" vertical="center"/>
    </xf>
    <xf numFmtId="2" fontId="0" fillId="3" borderId="1" xfId="0" applyNumberFormat="1" applyFill="1" applyBorder="1" applyAlignment="1">
      <alignment horizontal="center" vertical="center"/>
    </xf>
    <xf numFmtId="9" fontId="0" fillId="0" borderId="0" xfId="0" applyNumberFormat="1"/>
    <xf numFmtId="0" fontId="2" fillId="7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2" fontId="0" fillId="4" borderId="1" xfId="0" applyNumberFormat="1" applyFill="1" applyBorder="1" applyAlignment="1">
      <alignment horizontal="center" vertical="center"/>
    </xf>
    <xf numFmtId="0" fontId="2" fillId="3" borderId="1" xfId="0" applyFont="1" applyFill="1" applyBorder="1"/>
    <xf numFmtId="9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wrapText="1"/>
    </xf>
    <xf numFmtId="9" fontId="0" fillId="2" borderId="1" xfId="0" applyNumberFormat="1" applyFill="1" applyBorder="1" applyAlignment="1">
      <alignment horizontal="center" vertical="center"/>
    </xf>
    <xf numFmtId="10" fontId="0" fillId="0" borderId="1" xfId="0" applyNumberFormat="1" applyBorder="1" applyAlignment="1">
      <alignment horizontal="center" vertical="center"/>
    </xf>
    <xf numFmtId="0" fontId="14" fillId="0" borderId="1" xfId="0" applyFont="1" applyBorder="1" applyAlignment="1">
      <alignment vertical="center"/>
    </xf>
    <xf numFmtId="0" fontId="0" fillId="2" borderId="1" xfId="0" applyFill="1" applyBorder="1"/>
    <xf numFmtId="0" fontId="0" fillId="4" borderId="1" xfId="0" applyFill="1" applyBorder="1" applyAlignment="1">
      <alignment horizontal="center" vertical="center" wrapText="1"/>
    </xf>
    <xf numFmtId="0" fontId="11" fillId="4" borderId="1" xfId="0" applyFont="1" applyFill="1" applyBorder="1" applyAlignment="1">
      <alignment horizontal="center" vertical="center" wrapText="1"/>
    </xf>
    <xf numFmtId="9" fontId="0" fillId="4" borderId="1" xfId="0" applyNumberFormat="1" applyFill="1" applyBorder="1" applyAlignment="1">
      <alignment horizontal="center" vertical="center" wrapText="1"/>
    </xf>
    <xf numFmtId="2" fontId="0" fillId="4" borderId="1" xfId="0" applyNumberFormat="1" applyFill="1" applyBorder="1" applyAlignment="1">
      <alignment horizontal="center" vertical="center" wrapText="1"/>
    </xf>
    <xf numFmtId="2" fontId="0" fillId="8" borderId="1" xfId="0" applyNumberFormat="1" applyFill="1" applyBorder="1" applyAlignment="1">
      <alignment horizontal="center" vertical="center"/>
    </xf>
    <xf numFmtId="1" fontId="0" fillId="8" borderId="1" xfId="0" applyNumberFormat="1" applyFill="1" applyBorder="1" applyAlignment="1">
      <alignment horizontal="center" vertical="center"/>
    </xf>
    <xf numFmtId="0" fontId="2" fillId="0" borderId="1" xfId="0" applyFont="1" applyBorder="1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2" fontId="2" fillId="2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2" fontId="0" fillId="2" borderId="0" xfId="0" applyNumberFormat="1" applyFill="1"/>
    <xf numFmtId="2" fontId="0" fillId="3" borderId="0" xfId="0" applyNumberFormat="1" applyFill="1"/>
    <xf numFmtId="0" fontId="0" fillId="0" borderId="0" xfId="0" applyFill="1"/>
    <xf numFmtId="0" fontId="2" fillId="3" borderId="0" xfId="0" applyFont="1" applyFill="1"/>
    <xf numFmtId="0" fontId="2" fillId="7" borderId="8" xfId="0" applyFont="1" applyFill="1" applyBorder="1" applyAlignment="1">
      <alignment horizontal="center" vertical="center" wrapText="1"/>
    </xf>
    <xf numFmtId="0" fontId="16" fillId="10" borderId="1" xfId="0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top"/>
    </xf>
    <xf numFmtId="0" fontId="18" fillId="0" borderId="2" xfId="0" applyFont="1" applyFill="1" applyBorder="1" applyAlignment="1">
      <alignment horizontal="center" vertical="top"/>
    </xf>
    <xf numFmtId="0" fontId="18" fillId="0" borderId="9" xfId="0" applyFont="1" applyFill="1" applyBorder="1" applyAlignment="1">
      <alignment horizontal="center" vertical="top"/>
    </xf>
    <xf numFmtId="0" fontId="18" fillId="0" borderId="10" xfId="0" applyFont="1" applyFill="1" applyBorder="1" applyAlignment="1">
      <alignment horizontal="center" vertical="top"/>
    </xf>
    <xf numFmtId="0" fontId="18" fillId="0" borderId="11" xfId="0" applyFont="1" applyFill="1" applyBorder="1" applyAlignment="1">
      <alignment horizontal="center" vertical="top"/>
    </xf>
    <xf numFmtId="0" fontId="19" fillId="3" borderId="1" xfId="0" applyFont="1" applyFill="1" applyBorder="1" applyAlignment="1">
      <alignment horizontal="center" vertical="top"/>
    </xf>
    <xf numFmtId="0" fontId="10" fillId="10" borderId="1" xfId="1" applyNumberFormat="1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168" fontId="18" fillId="0" borderId="1" xfId="0" applyNumberFormat="1" applyFont="1" applyFill="1" applyBorder="1" applyAlignment="1">
      <alignment horizontal="center" wrapText="1"/>
    </xf>
    <xf numFmtId="1" fontId="18" fillId="0" borderId="1" xfId="0" applyNumberFormat="1" applyFont="1" applyFill="1" applyBorder="1" applyAlignment="1">
      <alignment horizontal="center" wrapText="1"/>
    </xf>
    <xf numFmtId="168" fontId="18" fillId="9" borderId="1" xfId="0" applyNumberFormat="1" applyFont="1" applyFill="1" applyBorder="1" applyAlignment="1">
      <alignment horizontal="center" wrapText="1"/>
    </xf>
    <xf numFmtId="1" fontId="18" fillId="0" borderId="1" xfId="0" applyNumberFormat="1" applyFont="1" applyFill="1" applyBorder="1" applyAlignment="1">
      <alignment horizontal="center"/>
    </xf>
    <xf numFmtId="1" fontId="18" fillId="9" borderId="1" xfId="0" applyNumberFormat="1" applyFont="1" applyFill="1" applyBorder="1" applyAlignment="1">
      <alignment horizontal="center"/>
    </xf>
    <xf numFmtId="0" fontId="18" fillId="9" borderId="1" xfId="0" applyFont="1" applyFill="1" applyBorder="1" applyAlignment="1">
      <alignment horizontal="center"/>
    </xf>
    <xf numFmtId="1" fontId="18" fillId="4" borderId="1" xfId="0" applyNumberFormat="1" applyFont="1" applyFill="1" applyBorder="1" applyAlignment="1">
      <alignment horizontal="center"/>
    </xf>
    <xf numFmtId="0" fontId="18" fillId="4" borderId="1" xfId="0" applyFont="1" applyFill="1" applyBorder="1" applyAlignment="1">
      <alignment horizontal="center" wrapText="1"/>
    </xf>
    <xf numFmtId="168" fontId="18" fillId="0" borderId="1" xfId="0" applyNumberFormat="1" applyFont="1" applyFill="1" applyBorder="1" applyAlignment="1">
      <alignment horizontal="center"/>
    </xf>
    <xf numFmtId="0" fontId="18" fillId="0" borderId="2" xfId="0" applyFont="1" applyFill="1" applyBorder="1" applyAlignment="1">
      <alignment horizontal="center"/>
    </xf>
    <xf numFmtId="168" fontId="18" fillId="4" borderId="1" xfId="0" applyNumberFormat="1" applyFont="1" applyFill="1" applyBorder="1" applyAlignment="1">
      <alignment horizontal="center" wrapText="1"/>
    </xf>
    <xf numFmtId="0" fontId="18" fillId="4" borderId="1" xfId="0" applyFont="1" applyFill="1" applyBorder="1" applyAlignment="1">
      <alignment horizontal="center"/>
    </xf>
    <xf numFmtId="0" fontId="0" fillId="9" borderId="1" xfId="0" applyFill="1" applyBorder="1" applyAlignment="1">
      <alignment horizontal="center" vertical="center"/>
    </xf>
    <xf numFmtId="0" fontId="18" fillId="0" borderId="2" xfId="0" applyFont="1" applyFill="1" applyBorder="1" applyAlignment="1">
      <alignment horizontal="center" wrapText="1"/>
    </xf>
    <xf numFmtId="168" fontId="18" fillId="4" borderId="1" xfId="0" applyNumberFormat="1" applyFont="1" applyFill="1" applyBorder="1" applyAlignment="1">
      <alignment horizontal="center"/>
    </xf>
    <xf numFmtId="0" fontId="18" fillId="0" borderId="1" xfId="0" applyFont="1" applyFill="1" applyBorder="1" applyAlignment="1">
      <alignment horizontal="center"/>
    </xf>
    <xf numFmtId="0" fontId="20" fillId="0" borderId="1" xfId="0" applyNumberFormat="1" applyFont="1" applyFill="1" applyBorder="1" applyAlignment="1" applyProtection="1">
      <alignment horizontal="center" wrapText="1"/>
    </xf>
    <xf numFmtId="0" fontId="20" fillId="0" borderId="2" xfId="0" applyNumberFormat="1" applyFont="1" applyFill="1" applyBorder="1" applyAlignment="1" applyProtection="1">
      <alignment horizontal="center" wrapText="1"/>
    </xf>
    <xf numFmtId="0" fontId="18" fillId="0" borderId="1" xfId="0" applyFont="1" applyFill="1" applyBorder="1" applyAlignment="1">
      <alignment horizontal="left" wrapText="1"/>
    </xf>
    <xf numFmtId="0" fontId="12" fillId="0" borderId="1" xfId="0" applyFont="1" applyBorder="1" applyAlignment="1">
      <alignment horizontal="center" vertical="center"/>
    </xf>
    <xf numFmtId="0" fontId="12" fillId="4" borderId="1" xfId="0" applyFont="1" applyFill="1" applyBorder="1" applyAlignment="1">
      <alignment horizontal="center" vertical="center"/>
    </xf>
    <xf numFmtId="168" fontId="20" fillId="0" borderId="1" xfId="0" applyNumberFormat="1" applyFont="1" applyFill="1" applyBorder="1" applyAlignment="1">
      <alignment horizontal="center" wrapText="1"/>
    </xf>
    <xf numFmtId="168" fontId="20" fillId="9" borderId="1" xfId="0" applyNumberFormat="1" applyFont="1" applyFill="1" applyBorder="1" applyAlignment="1">
      <alignment horizontal="center" wrapText="1"/>
    </xf>
    <xf numFmtId="1" fontId="20" fillId="9" borderId="1" xfId="0" applyNumberFormat="1" applyFont="1" applyFill="1" applyBorder="1" applyAlignment="1">
      <alignment horizontal="center"/>
    </xf>
    <xf numFmtId="0" fontId="20" fillId="4" borderId="1" xfId="0" applyFont="1" applyFill="1" applyBorder="1" applyAlignment="1">
      <alignment horizontal="center"/>
    </xf>
    <xf numFmtId="1" fontId="20" fillId="4" borderId="1" xfId="0" applyNumberFormat="1" applyFont="1" applyFill="1" applyBorder="1" applyAlignment="1">
      <alignment horizontal="center"/>
    </xf>
    <xf numFmtId="168" fontId="20" fillId="4" borderId="1" xfId="0" applyNumberFormat="1" applyFont="1" applyFill="1" applyBorder="1" applyAlignment="1">
      <alignment horizontal="center"/>
    </xf>
    <xf numFmtId="0" fontId="12" fillId="0" borderId="0" xfId="0" applyFont="1"/>
    <xf numFmtId="2" fontId="18" fillId="0" borderId="1" xfId="0" applyNumberFormat="1" applyFont="1" applyFill="1" applyBorder="1" applyAlignment="1">
      <alignment horizontal="center"/>
    </xf>
    <xf numFmtId="0" fontId="0" fillId="0" borderId="0" xfId="0" applyFill="1" applyBorder="1" applyAlignment="1">
      <alignment horizontal="center" vertical="center"/>
    </xf>
    <xf numFmtId="2" fontId="0" fillId="0" borderId="14" xfId="0" applyNumberFormat="1" applyFill="1" applyBorder="1" applyAlignment="1">
      <alignment horizontal="center" vertical="center"/>
    </xf>
    <xf numFmtId="0" fontId="0" fillId="12" borderId="1" xfId="0" applyFill="1" applyBorder="1" applyAlignment="1">
      <alignment horizontal="center" vertical="center"/>
    </xf>
    <xf numFmtId="0" fontId="0" fillId="12" borderId="1" xfId="0" applyFill="1" applyBorder="1" applyAlignment="1">
      <alignment horizontal="left" vertical="center"/>
    </xf>
    <xf numFmtId="0" fontId="0" fillId="0" borderId="1" xfId="0" applyFont="1" applyFill="1" applyBorder="1" applyAlignment="1">
      <alignment horizontal="left"/>
    </xf>
    <xf numFmtId="2" fontId="18" fillId="4" borderId="1" xfId="0" applyNumberFormat="1" applyFont="1" applyFill="1" applyBorder="1" applyAlignment="1">
      <alignment horizontal="center"/>
    </xf>
    <xf numFmtId="2" fontId="0" fillId="6" borderId="1" xfId="0" applyNumberFormat="1" applyFill="1" applyBorder="1" applyAlignment="1">
      <alignment horizontal="center" vertical="center"/>
    </xf>
    <xf numFmtId="10" fontId="0" fillId="0" borderId="0" xfId="0" applyNumberFormat="1"/>
    <xf numFmtId="2" fontId="0" fillId="2" borderId="1" xfId="0" applyNumberFormat="1" applyFill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2" fontId="0" fillId="0" borderId="4" xfId="0" applyNumberFormat="1" applyBorder="1" applyAlignment="1">
      <alignment horizontal="center" vertical="center"/>
    </xf>
    <xf numFmtId="168" fontId="0" fillId="0" borderId="0" xfId="0" applyNumberFormat="1"/>
    <xf numFmtId="169" fontId="18" fillId="0" borderId="1" xfId="0" applyNumberFormat="1" applyFont="1" applyFill="1" applyBorder="1" applyAlignment="1">
      <alignment horizontal="center" wrapText="1"/>
    </xf>
    <xf numFmtId="9" fontId="19" fillId="3" borderId="1" xfId="0" applyNumberFormat="1" applyFont="1" applyFill="1" applyBorder="1" applyAlignment="1">
      <alignment horizontal="center" vertical="top"/>
    </xf>
    <xf numFmtId="9" fontId="12" fillId="0" borderId="0" xfId="0" applyNumberFormat="1" applyFont="1"/>
    <xf numFmtId="0" fontId="12" fillId="3" borderId="1" xfId="0" applyFont="1" applyFill="1" applyBorder="1" applyAlignment="1">
      <alignment horizontal="center" vertical="center"/>
    </xf>
    <xf numFmtId="0" fontId="12" fillId="6" borderId="1" xfId="0" applyFont="1" applyFill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169" fontId="0" fillId="6" borderId="1" xfId="0" applyNumberFormat="1" applyFill="1" applyBorder="1" applyAlignment="1">
      <alignment horizontal="center" vertical="center"/>
    </xf>
    <xf numFmtId="169" fontId="0" fillId="3" borderId="1" xfId="0" applyNumberForma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2" fontId="12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19" fillId="4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2" fillId="3" borderId="1" xfId="0" applyFont="1" applyFill="1" applyBorder="1" applyAlignment="1">
      <alignment horizontal="center" vertical="center"/>
    </xf>
    <xf numFmtId="0" fontId="0" fillId="0" borderId="0" xfId="0" applyAlignment="1"/>
    <xf numFmtId="0" fontId="21" fillId="0" borderId="1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/>
    </xf>
    <xf numFmtId="0" fontId="17" fillId="3" borderId="1" xfId="0" applyFont="1" applyFill="1" applyBorder="1" applyAlignment="1">
      <alignment horizontal="center" vertical="center"/>
    </xf>
    <xf numFmtId="0" fontId="19" fillId="3" borderId="1" xfId="0" applyNumberFormat="1" applyFont="1" applyFill="1" applyBorder="1" applyAlignment="1">
      <alignment horizontal="center" vertical="top"/>
    </xf>
    <xf numFmtId="0" fontId="18" fillId="0" borderId="1" xfId="0" applyFont="1" applyFill="1" applyBorder="1" applyAlignment="1">
      <alignment horizontal="center" wrapText="1"/>
    </xf>
    <xf numFmtId="0" fontId="20" fillId="0" borderId="1" xfId="0" applyFont="1" applyFill="1" applyBorder="1" applyAlignment="1">
      <alignment horizontal="center"/>
    </xf>
    <xf numFmtId="0" fontId="18" fillId="4" borderId="1" xfId="0" applyFont="1" applyFill="1" applyBorder="1" applyAlignment="1">
      <alignment horizontal="center" vertical="top"/>
    </xf>
    <xf numFmtId="0" fontId="17" fillId="3" borderId="1" xfId="1" applyNumberFormat="1" applyFont="1" applyFill="1" applyBorder="1" applyAlignment="1">
      <alignment vertical="center" wrapText="1"/>
    </xf>
    <xf numFmtId="0" fontId="17" fillId="3" borderId="1" xfId="1" applyNumberFormat="1" applyFont="1" applyFill="1" applyBorder="1" applyAlignment="1">
      <alignment vertical="center"/>
    </xf>
    <xf numFmtId="0" fontId="2" fillId="0" borderId="1" xfId="0" applyFont="1" applyBorder="1" applyAlignment="1"/>
    <xf numFmtId="0" fontId="0" fillId="0" borderId="15" xfId="0" applyBorder="1" applyAlignment="1">
      <alignment horizontal="center" vertical="center"/>
    </xf>
    <xf numFmtId="0" fontId="0" fillId="0" borderId="4" xfId="0" applyBorder="1" applyAlignment="1">
      <alignment horizontal="left" vertical="center"/>
    </xf>
    <xf numFmtId="1" fontId="18" fillId="0" borderId="4" xfId="0" applyNumberFormat="1" applyFont="1" applyFill="1" applyBorder="1" applyAlignment="1">
      <alignment horizontal="center"/>
    </xf>
    <xf numFmtId="1" fontId="18" fillId="4" borderId="4" xfId="0" applyNumberFormat="1" applyFont="1" applyFill="1" applyBorder="1" applyAlignment="1">
      <alignment horizontal="center"/>
    </xf>
    <xf numFmtId="0" fontId="18" fillId="4" borderId="4" xfId="0" applyFont="1" applyFill="1" applyBorder="1" applyAlignment="1">
      <alignment horizontal="center"/>
    </xf>
    <xf numFmtId="1" fontId="18" fillId="0" borderId="4" xfId="0" applyNumberFormat="1" applyFont="1" applyFill="1" applyBorder="1" applyAlignment="1">
      <alignment horizontal="center" wrapText="1"/>
    </xf>
    <xf numFmtId="0" fontId="18" fillId="4" borderId="4" xfId="0" applyFont="1" applyFill="1" applyBorder="1" applyAlignment="1">
      <alignment horizontal="center" wrapText="1"/>
    </xf>
    <xf numFmtId="168" fontId="18" fillId="0" borderId="4" xfId="0" applyNumberFormat="1" applyFont="1" applyFill="1" applyBorder="1" applyAlignment="1">
      <alignment horizontal="center"/>
    </xf>
    <xf numFmtId="168" fontId="18" fillId="0" borderId="2" xfId="0" applyNumberFormat="1" applyFont="1" applyFill="1" applyBorder="1" applyAlignment="1">
      <alignment horizontal="center"/>
    </xf>
    <xf numFmtId="0" fontId="0" fillId="0" borderId="2" xfId="0" applyBorder="1"/>
    <xf numFmtId="0" fontId="18" fillId="0" borderId="6" xfId="0" applyFont="1" applyFill="1" applyBorder="1" applyAlignment="1">
      <alignment horizontal="center"/>
    </xf>
    <xf numFmtId="2" fontId="0" fillId="0" borderId="0" xfId="0" applyNumberFormat="1" applyAlignment="1"/>
    <xf numFmtId="0" fontId="17" fillId="3" borderId="16" xfId="0" applyFont="1" applyFill="1" applyBorder="1" applyAlignment="1">
      <alignment horizontal="center" vertical="center"/>
    </xf>
    <xf numFmtId="0" fontId="19" fillId="3" borderId="13" xfId="0" applyFont="1" applyFill="1" applyBorder="1" applyAlignment="1">
      <alignment horizontal="center" vertical="top"/>
    </xf>
    <xf numFmtId="9" fontId="19" fillId="3" borderId="13" xfId="0" applyNumberFormat="1" applyFont="1" applyFill="1" applyBorder="1" applyAlignment="1">
      <alignment horizontal="center" vertical="top"/>
    </xf>
    <xf numFmtId="9" fontId="19" fillId="3" borderId="12" xfId="0" applyNumberFormat="1" applyFont="1" applyFill="1" applyBorder="1" applyAlignment="1">
      <alignment horizontal="center" vertical="top"/>
    </xf>
    <xf numFmtId="9" fontId="19" fillId="3" borderId="17" xfId="0" applyNumberFormat="1" applyFont="1" applyFill="1" applyBorder="1" applyAlignment="1">
      <alignment horizontal="center" vertical="top"/>
    </xf>
    <xf numFmtId="0" fontId="19" fillId="3" borderId="13" xfId="0" applyNumberFormat="1" applyFont="1" applyFill="1" applyBorder="1" applyAlignment="1">
      <alignment horizontal="center" vertical="top"/>
    </xf>
    <xf numFmtId="0" fontId="19" fillId="3" borderId="12" xfId="0" applyFont="1" applyFill="1" applyBorder="1" applyAlignment="1">
      <alignment horizontal="center" vertical="top"/>
    </xf>
    <xf numFmtId="0" fontId="0" fillId="4" borderId="4" xfId="0" applyFill="1" applyBorder="1" applyAlignment="1">
      <alignment horizontal="center" vertical="center"/>
    </xf>
    <xf numFmtId="168" fontId="18" fillId="0" borderId="4" xfId="0" applyNumberFormat="1" applyFont="1" applyFill="1" applyBorder="1" applyAlignment="1">
      <alignment horizontal="center" wrapText="1"/>
    </xf>
    <xf numFmtId="168" fontId="18" fillId="9" borderId="4" xfId="0" applyNumberFormat="1" applyFont="1" applyFill="1" applyBorder="1" applyAlignment="1">
      <alignment horizontal="center" wrapText="1"/>
    </xf>
    <xf numFmtId="0" fontId="0" fillId="11" borderId="1" xfId="0" applyFill="1" applyBorder="1" applyAlignment="1"/>
    <xf numFmtId="0" fontId="20" fillId="11" borderId="1" xfId="1" applyNumberFormat="1" applyFont="1" applyFill="1" applyBorder="1" applyAlignment="1">
      <alignment vertical="center" wrapText="1"/>
    </xf>
    <xf numFmtId="0" fontId="21" fillId="11" borderId="1" xfId="0" applyFont="1" applyFill="1" applyBorder="1" applyAlignment="1">
      <alignment horizontal="center" vertical="center" wrapText="1"/>
    </xf>
    <xf numFmtId="9" fontId="19" fillId="11" borderId="1" xfId="0" applyNumberFormat="1" applyFont="1" applyFill="1" applyBorder="1" applyAlignment="1">
      <alignment horizontal="center" vertical="top"/>
    </xf>
    <xf numFmtId="0" fontId="19" fillId="11" borderId="1" xfId="0" applyFont="1" applyFill="1" applyBorder="1" applyAlignment="1">
      <alignment horizontal="center" vertical="top"/>
    </xf>
    <xf numFmtId="0" fontId="0" fillId="0" borderId="0" xfId="0" applyFont="1" applyFill="1" applyBorder="1" applyAlignment="1">
      <alignment horizontal="left"/>
    </xf>
    <xf numFmtId="0" fontId="2" fillId="0" borderId="0" xfId="0" applyFont="1" applyBorder="1" applyAlignment="1">
      <alignment horizontal="center"/>
    </xf>
    <xf numFmtId="0" fontId="23" fillId="3" borderId="1" xfId="0" applyFont="1" applyFill="1" applyBorder="1" applyAlignment="1">
      <alignment horizontal="center" vertical="center"/>
    </xf>
    <xf numFmtId="1" fontId="22" fillId="3" borderId="1" xfId="0" applyNumberFormat="1" applyFont="1" applyFill="1" applyBorder="1" applyAlignment="1">
      <alignment horizontal="center" vertical="center"/>
    </xf>
    <xf numFmtId="1" fontId="23" fillId="3" borderId="1" xfId="0" applyNumberFormat="1" applyFont="1" applyFill="1" applyBorder="1" applyAlignment="1">
      <alignment horizontal="center" vertical="center"/>
    </xf>
    <xf numFmtId="0" fontId="22" fillId="0" borderId="0" xfId="0" applyFont="1"/>
    <xf numFmtId="2" fontId="2" fillId="3" borderId="1" xfId="0" applyNumberFormat="1" applyFont="1" applyFill="1" applyBorder="1" applyAlignment="1">
      <alignment horizontal="center" vertical="center"/>
    </xf>
    <xf numFmtId="0" fontId="18" fillId="2" borderId="4" xfId="0" applyFont="1" applyFill="1" applyBorder="1"/>
    <xf numFmtId="0" fontId="18" fillId="2" borderId="4" xfId="0" applyFont="1" applyFill="1" applyBorder="1" applyAlignment="1">
      <alignment horizontal="center" vertical="center"/>
    </xf>
    <xf numFmtId="0" fontId="18" fillId="4" borderId="1" xfId="0" applyFont="1" applyFill="1" applyBorder="1"/>
    <xf numFmtId="0" fontId="18" fillId="4" borderId="1" xfId="0" applyFont="1" applyFill="1" applyBorder="1" applyAlignment="1">
      <alignment horizontal="center" vertical="center"/>
    </xf>
    <xf numFmtId="0" fontId="18" fillId="10" borderId="1" xfId="0" applyFont="1" applyFill="1" applyBorder="1"/>
    <xf numFmtId="170" fontId="18" fillId="10" borderId="1" xfId="0" applyNumberFormat="1" applyFont="1" applyFill="1" applyBorder="1" applyAlignment="1">
      <alignment horizontal="center" vertical="center"/>
    </xf>
    <xf numFmtId="0" fontId="18" fillId="0" borderId="1" xfId="0" applyFont="1" applyBorder="1"/>
    <xf numFmtId="0" fontId="18" fillId="2" borderId="1" xfId="0" applyFont="1" applyFill="1" applyBorder="1" applyAlignment="1">
      <alignment horizontal="center"/>
    </xf>
    <xf numFmtId="0" fontId="18" fillId="0" borderId="2" xfId="0" applyFont="1" applyFill="1" applyBorder="1" applyAlignment="1">
      <alignment horizontal="center" vertical="center"/>
    </xf>
    <xf numFmtId="0" fontId="18" fillId="0" borderId="1" xfId="0" applyNumberFormat="1" applyFont="1" applyFill="1" applyBorder="1" applyAlignment="1">
      <alignment horizontal="center" vertical="center"/>
    </xf>
    <xf numFmtId="0" fontId="18" fillId="0" borderId="2" xfId="0" applyNumberFormat="1" applyFont="1" applyFill="1" applyBorder="1" applyAlignment="1">
      <alignment horizontal="center" vertical="center"/>
    </xf>
    <xf numFmtId="16" fontId="19" fillId="3" borderId="1" xfId="0" applyNumberFormat="1" applyFont="1" applyFill="1" applyBorder="1"/>
    <xf numFmtId="0" fontId="24" fillId="14" borderId="1" xfId="0" applyFont="1" applyFill="1" applyBorder="1"/>
    <xf numFmtId="0" fontId="24" fillId="14" borderId="1" xfId="0" applyFont="1" applyFill="1" applyBorder="1" applyAlignment="1">
      <alignment horizontal="center" vertical="center"/>
    </xf>
    <xf numFmtId="16" fontId="18" fillId="0" borderId="1" xfId="0" applyNumberFormat="1" applyFont="1" applyBorder="1"/>
    <xf numFmtId="2" fontId="18" fillId="12" borderId="1" xfId="0" applyNumberFormat="1" applyFont="1" applyFill="1" applyBorder="1" applyAlignment="1">
      <alignment horizontal="center"/>
    </xf>
    <xf numFmtId="2" fontId="18" fillId="2" borderId="1" xfId="0" applyNumberFormat="1" applyFont="1" applyFill="1" applyBorder="1" applyAlignment="1">
      <alignment horizontal="center"/>
    </xf>
    <xf numFmtId="2" fontId="2" fillId="3" borderId="1" xfId="0" applyNumberFormat="1" applyFont="1" applyFill="1" applyBorder="1"/>
    <xf numFmtId="0" fontId="25" fillId="15" borderId="1" xfId="0" applyFont="1" applyFill="1" applyBorder="1" applyAlignment="1">
      <alignment horizontal="center" vertical="center"/>
    </xf>
    <xf numFmtId="0" fontId="25" fillId="0" borderId="1" xfId="0" applyFont="1" applyBorder="1" applyAlignment="1">
      <alignment horizontal="center" vertical="center"/>
    </xf>
    <xf numFmtId="0" fontId="25" fillId="16" borderId="1" xfId="0" applyFont="1" applyFill="1" applyBorder="1" applyAlignment="1">
      <alignment horizontal="center" vertical="center"/>
    </xf>
    <xf numFmtId="0" fontId="25" fillId="0" borderId="1" xfId="0" applyFont="1" applyFill="1" applyBorder="1" applyAlignment="1">
      <alignment horizontal="center" vertical="center"/>
    </xf>
    <xf numFmtId="0" fontId="25" fillId="0" borderId="14" xfId="0" applyFont="1" applyFill="1" applyBorder="1" applyAlignment="1">
      <alignment horizontal="center" vertical="center"/>
    </xf>
    <xf numFmtId="0" fontId="0" fillId="0" borderId="1" xfId="0" applyFill="1" applyBorder="1"/>
    <xf numFmtId="9" fontId="0" fillId="0" borderId="1" xfId="0" applyNumberFormat="1" applyBorder="1"/>
    <xf numFmtId="10" fontId="0" fillId="0" borderId="1" xfId="0" applyNumberFormat="1" applyBorder="1"/>
    <xf numFmtId="0" fontId="0" fillId="0" borderId="1" xfId="0" applyBorder="1" applyAlignment="1">
      <alignment horizontal="left" vertical="center"/>
    </xf>
    <xf numFmtId="0" fontId="13" fillId="0" borderId="1" xfId="0" applyFont="1" applyBorder="1" applyAlignment="1">
      <alignment horizontal="left" vertical="center"/>
    </xf>
    <xf numFmtId="0" fontId="14" fillId="0" borderId="2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14" fillId="0" borderId="5" xfId="0" applyFont="1" applyBorder="1" applyAlignment="1">
      <alignment horizontal="center" vertical="center"/>
    </xf>
    <xf numFmtId="0" fontId="15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0" fillId="8" borderId="1" xfId="0" applyFill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/>
    </xf>
    <xf numFmtId="0" fontId="11" fillId="7" borderId="1" xfId="0" applyFont="1" applyFill="1" applyBorder="1" applyAlignment="1">
      <alignment horizontal="center" vertical="center" wrapText="1"/>
    </xf>
    <xf numFmtId="0" fontId="2" fillId="13" borderId="1" xfId="0" applyFont="1" applyFill="1" applyBorder="1" applyAlignment="1">
      <alignment horizontal="center"/>
    </xf>
    <xf numFmtId="0" fontId="2" fillId="8" borderId="6" xfId="0" applyFont="1" applyFill="1" applyBorder="1" applyAlignment="1">
      <alignment horizontal="center" vertical="center"/>
    </xf>
    <xf numFmtId="0" fontId="2" fillId="8" borderId="7" xfId="0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0" fillId="2" borderId="2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19" fillId="0" borderId="18" xfId="0" applyFont="1" applyBorder="1" applyAlignment="1">
      <alignment horizontal="center"/>
    </xf>
    <xf numFmtId="0" fontId="19" fillId="0" borderId="19" xfId="0" applyFont="1" applyBorder="1" applyAlignment="1">
      <alignment horizontal="center"/>
    </xf>
    <xf numFmtId="0" fontId="19" fillId="0" borderId="20" xfId="0" applyFont="1" applyBorder="1" applyAlignment="1">
      <alignment horizontal="center"/>
    </xf>
    <xf numFmtId="0" fontId="2" fillId="3" borderId="1" xfId="0" applyFont="1" applyFill="1" applyBorder="1" applyAlignment="1">
      <alignment horizontal="center" vertical="center" wrapText="1"/>
    </xf>
    <xf numFmtId="0" fontId="10" fillId="12" borderId="1" xfId="0" applyFont="1" applyFill="1" applyBorder="1" applyAlignment="1">
      <alignment horizontal="center"/>
    </xf>
  </cellXfs>
  <cellStyles count="73">
    <cellStyle name="0,0_x000d__x000a_NA_x000d__x000a_" xfId="5"/>
    <cellStyle name="Comma 2" xfId="6"/>
    <cellStyle name="Comma 2 2" xfId="7"/>
    <cellStyle name="Comma 3" xfId="8"/>
    <cellStyle name="Comma 4" xfId="9"/>
    <cellStyle name="Comma 5" xfId="10"/>
    <cellStyle name="Comma 6" xfId="11"/>
    <cellStyle name="Comma 7" xfId="12"/>
    <cellStyle name="Comma 8" xfId="13"/>
    <cellStyle name="Comma 8 2" xfId="14"/>
    <cellStyle name="Comma 9" xfId="15"/>
    <cellStyle name="Currency 2" xfId="16"/>
    <cellStyle name="Currency 3" xfId="17"/>
    <cellStyle name="Hyperlink 2" xfId="18"/>
    <cellStyle name="Normal" xfId="0" builtinId="0"/>
    <cellStyle name="Normal 10" xfId="19"/>
    <cellStyle name="Normal 11" xfId="20"/>
    <cellStyle name="Normal 12" xfId="21"/>
    <cellStyle name="Normal 13" xfId="4"/>
    <cellStyle name="Normal 14" xfId="22"/>
    <cellStyle name="Normal 15" xfId="23"/>
    <cellStyle name="Normal 15 2" xfId="24"/>
    <cellStyle name="Normal 152" xfId="25"/>
    <cellStyle name="Normal 16" xfId="26"/>
    <cellStyle name="Normal 17" xfId="27"/>
    <cellStyle name="Normal 18" xfId="28"/>
    <cellStyle name="Normal 2" xfId="1"/>
    <cellStyle name="Normal 2 2" xfId="2"/>
    <cellStyle name="Normal 2 2 2" xfId="29"/>
    <cellStyle name="Normal 2 2 2 2" xfId="30"/>
    <cellStyle name="Normal 2 2 2 2 2" xfId="31"/>
    <cellStyle name="Normal 2 2 2 3" xfId="32"/>
    <cellStyle name="Normal 2 2 2 4" xfId="33"/>
    <cellStyle name="Normal 2 2 2 5" xfId="34"/>
    <cellStyle name="Normal 2 2 3" xfId="35"/>
    <cellStyle name="Normal 2 2 3 2" xfId="36"/>
    <cellStyle name="Normal 2 2 4" xfId="37"/>
    <cellStyle name="Normal 2 2 5" xfId="38"/>
    <cellStyle name="Normal 2 2 6" xfId="39"/>
    <cellStyle name="Normal 2 3" xfId="40"/>
    <cellStyle name="Normal 2 4" xfId="41"/>
    <cellStyle name="Normal 2 4 2" xfId="42"/>
    <cellStyle name="Normal 2 4 2 2" xfId="43"/>
    <cellStyle name="Normal 2 4 3" xfId="44"/>
    <cellStyle name="Normal 2 4 4" xfId="45"/>
    <cellStyle name="Normal 2 5" xfId="46"/>
    <cellStyle name="Normal 2 5 2" xfId="47"/>
    <cellStyle name="Normal 2 6" xfId="48"/>
    <cellStyle name="Normal 2 7" xfId="49"/>
    <cellStyle name="Normal 24" xfId="50"/>
    <cellStyle name="Normal 3" xfId="51"/>
    <cellStyle name="Normal 3 2" xfId="52"/>
    <cellStyle name="Normal 3 2 2" xfId="53"/>
    <cellStyle name="Normal 3 3" xfId="54"/>
    <cellStyle name="Normal 39" xfId="55"/>
    <cellStyle name="Normal 4" xfId="3"/>
    <cellStyle name="Normal 4 2" xfId="56"/>
    <cellStyle name="Normal 4 2 2" xfId="57"/>
    <cellStyle name="Normal 4 3" xfId="58"/>
    <cellStyle name="Normal 4 4" xfId="59"/>
    <cellStyle name="Normal 5" xfId="60"/>
    <cellStyle name="Normal 5 2" xfId="61"/>
    <cellStyle name="Normal 5 2 2" xfId="62"/>
    <cellStyle name="Normal 6" xfId="63"/>
    <cellStyle name="Normal 7" xfId="64"/>
    <cellStyle name="Normal 7 2" xfId="65"/>
    <cellStyle name="Normal 8" xfId="66"/>
    <cellStyle name="Normal 9" xfId="67"/>
    <cellStyle name="Percent 2" xfId="68"/>
    <cellStyle name="Percent 3" xfId="69"/>
    <cellStyle name="Percent 4" xfId="70"/>
    <cellStyle name="Percent 5" xfId="71"/>
    <cellStyle name="Percent 6" xfId="7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3.xml"/><Relationship Id="rId18" Type="http://schemas.openxmlformats.org/officeDocument/2006/relationships/externalLink" Target="externalLinks/externalLink8.xml"/><Relationship Id="rId26" Type="http://schemas.openxmlformats.org/officeDocument/2006/relationships/externalLink" Target="externalLinks/externalLink16.xml"/><Relationship Id="rId39" Type="http://schemas.openxmlformats.org/officeDocument/2006/relationships/externalLink" Target="externalLinks/externalLink29.xml"/><Relationship Id="rId21" Type="http://schemas.openxmlformats.org/officeDocument/2006/relationships/externalLink" Target="externalLinks/externalLink11.xml"/><Relationship Id="rId34" Type="http://schemas.openxmlformats.org/officeDocument/2006/relationships/externalLink" Target="externalLinks/externalLink24.xml"/><Relationship Id="rId42" Type="http://schemas.openxmlformats.org/officeDocument/2006/relationships/externalLink" Target="externalLinks/externalLink32.xml"/><Relationship Id="rId47" Type="http://schemas.openxmlformats.org/officeDocument/2006/relationships/theme" Target="theme/theme1.xml"/><Relationship Id="rId50" Type="http://schemas.openxmlformats.org/officeDocument/2006/relationships/calcChain" Target="calcChain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6.xml"/><Relationship Id="rId29" Type="http://schemas.openxmlformats.org/officeDocument/2006/relationships/externalLink" Target="externalLinks/externalLink19.xml"/><Relationship Id="rId11" Type="http://schemas.openxmlformats.org/officeDocument/2006/relationships/externalLink" Target="externalLinks/externalLink1.xml"/><Relationship Id="rId24" Type="http://schemas.openxmlformats.org/officeDocument/2006/relationships/externalLink" Target="externalLinks/externalLink14.xml"/><Relationship Id="rId32" Type="http://schemas.openxmlformats.org/officeDocument/2006/relationships/externalLink" Target="externalLinks/externalLink22.xml"/><Relationship Id="rId37" Type="http://schemas.openxmlformats.org/officeDocument/2006/relationships/externalLink" Target="externalLinks/externalLink27.xml"/><Relationship Id="rId40" Type="http://schemas.openxmlformats.org/officeDocument/2006/relationships/externalLink" Target="externalLinks/externalLink30.xml"/><Relationship Id="rId45" Type="http://schemas.openxmlformats.org/officeDocument/2006/relationships/externalLink" Target="externalLinks/externalLink35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5.xml"/><Relationship Id="rId23" Type="http://schemas.openxmlformats.org/officeDocument/2006/relationships/externalLink" Target="externalLinks/externalLink13.xml"/><Relationship Id="rId28" Type="http://schemas.openxmlformats.org/officeDocument/2006/relationships/externalLink" Target="externalLinks/externalLink18.xml"/><Relationship Id="rId36" Type="http://schemas.openxmlformats.org/officeDocument/2006/relationships/externalLink" Target="externalLinks/externalLink26.xml"/><Relationship Id="rId49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9.xml"/><Relationship Id="rId31" Type="http://schemas.openxmlformats.org/officeDocument/2006/relationships/externalLink" Target="externalLinks/externalLink21.xml"/><Relationship Id="rId44" Type="http://schemas.openxmlformats.org/officeDocument/2006/relationships/externalLink" Target="externalLinks/externalLink3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4.xml"/><Relationship Id="rId22" Type="http://schemas.openxmlformats.org/officeDocument/2006/relationships/externalLink" Target="externalLinks/externalLink12.xml"/><Relationship Id="rId27" Type="http://schemas.openxmlformats.org/officeDocument/2006/relationships/externalLink" Target="externalLinks/externalLink17.xml"/><Relationship Id="rId30" Type="http://schemas.openxmlformats.org/officeDocument/2006/relationships/externalLink" Target="externalLinks/externalLink20.xml"/><Relationship Id="rId35" Type="http://schemas.openxmlformats.org/officeDocument/2006/relationships/externalLink" Target="externalLinks/externalLink25.xml"/><Relationship Id="rId43" Type="http://schemas.openxmlformats.org/officeDocument/2006/relationships/externalLink" Target="externalLinks/externalLink33.xml"/><Relationship Id="rId48" Type="http://schemas.openxmlformats.org/officeDocument/2006/relationships/styles" Target="styles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externalLink" Target="externalLinks/externalLink2.xml"/><Relationship Id="rId17" Type="http://schemas.openxmlformats.org/officeDocument/2006/relationships/externalLink" Target="externalLinks/externalLink7.xml"/><Relationship Id="rId25" Type="http://schemas.openxmlformats.org/officeDocument/2006/relationships/externalLink" Target="externalLinks/externalLink15.xml"/><Relationship Id="rId33" Type="http://schemas.openxmlformats.org/officeDocument/2006/relationships/externalLink" Target="externalLinks/externalLink23.xml"/><Relationship Id="rId38" Type="http://schemas.openxmlformats.org/officeDocument/2006/relationships/externalLink" Target="externalLinks/externalLink28.xml"/><Relationship Id="rId46" Type="http://schemas.openxmlformats.org/officeDocument/2006/relationships/externalLink" Target="externalLinks/externalLink36.xml"/><Relationship Id="rId20" Type="http://schemas.openxmlformats.org/officeDocument/2006/relationships/externalLink" Target="externalLinks/externalLink10.xml"/><Relationship Id="rId41" Type="http://schemas.openxmlformats.org/officeDocument/2006/relationships/externalLink" Target="externalLinks/externalLink3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\Desktop\~%20Yoma%20Micro%20Power\01%20Tracker\bhrtraffnlz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\Desktop\~%20Yoma%20Micro%20Power\01%20Tracker\TelkomselGPR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Admin\AppData\Local\Temp\SOFT-20060522&#65288;&#26080;lincense&#65289;&#35797;&#39564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Applications\Microsoft%20Office%202011\Microsoft%20Excel.app\Contents\MacOS\Project%20Management%20Dashboard%202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21103;&#26412;UTRAN&#27169;&#26495;ori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Admin\AppData\Local\Temp\Nemesis%20Project%20Management%20Dashboard%2020120208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\Desktop\~%20Yoma%20Micro%20Power\01%20Tracker\AIS030801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Admin\AppData\Local\Temp\aug16planedit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microsoft.com/office/2006/relationships/xlExternalLinkPath/xlPathMissing" Target="MEGMAN_SLZ_STEP1_2VER12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Admin\AppData\Local\Temp\on_air_sitesSeptember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manapar\Box%20Sync\SunEdison%20Frontier%20Power\11%20Technology\Sizing%20and%20Cost%20Analysis\Battery%20Simulation_Capex_Load_Rev1.12.xlsm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Admin\AppData\Local\Temp\OfferSummary_GPRS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manapar\AppData\Local\Microsoft\Windows\INetCache\Content.Outlook\NS53PAL3\2015.09.03_Revised%20OMC%20Model_v060.3_Sasan.xlsm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Applications\Microsoft%20Office%202011\Microsoft%20Excel.app\Contents\MacOS\TIN%20Globe%20Proj%20Mgmt%20Report_8%2005%2008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Applications\Microsoft%20Office%202011\Microsoft%20Excel.app\Contents\MacOS\Luzon%20CLP%20Phase%208_A%20Version%202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microsoft.com/office/2006/relationships/xlExternalLinkPath/xlPathMissing" Target="Channel%20Loading%20Plan%20Step%201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Admin\AppData\Local\Temp\wcs_1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22269;&#20869;&#31227;&#21160;HLR9820&#27169;&#26495;(IBM)-V1.5-20060518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ellenalisaca\Library\Containers\com.apple.mail\Data\Library\Mail%20Downloads\3A89823B-6C13-4F4D-8573-7795642B6DC5\FOC%20RESILIENCY%20PROJECT%20TRACKING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dubeyg\AppData\Local\Microsoft\Windows\Temporary%20Internet%20Files\Content.Outlook\EQJ0X2O2\OMC-%20revised%20financial%20model-%20mini%20grid%20revised.xlsx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ellenalisaca\Library\Containers\com.apple.mail\Data\Library\Mail%20Downloads\3A89823B-6C13-4F4D-8573-7795642B6DC5\P8%20NLZ%20BTS%20Data%201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Applications\Microsoft%20Office%202011\Microsoft%20Excel.app\Contents\MacOS\P8_LUZON_BSC%20ALLOC_SYTEMPLANV10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microsoft.com/office/2006/relationships/xlExternalLinkPath/xlPathMissing" Target="SLZ_MEGMANANTENNAv10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Admin\AppData\Local\Temp\p8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Admin\AppData\Local\Temp\P8_LUZON_BSC%20ALLOC_SYTEMPLANV11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microsoft.com/office/2006/relationships/xlExternalLinkPath/xlPathMissing" Target="2010_10_18_Access%20EUL_CO_Lists(2003VER)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microsoft.com/office/2006/relationships/xlExternalLinkPath/xlPathMissing" Target="MyPLPRC311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Admin\AppData\Local\Temp\Phase%208%20NCR%20MW%20BoQ%20A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\Desktop\~%20Yoma%20Micro%20Power\01%20Tracker\MM%20and%20Luzon%20P8A%20CLP%20Version%202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microsoft.com/office/2006/relationships/xlExternalLinkPath/xlPathMissing" Target="2010_10_18_Fringe%20SDH%20Mux%20EUL_CO_Lists.xlsx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Ajay_Chaturvedi\Downloads\IGT_site_list_with_initial_57_Potential_sites_as_of_14Aug2018.xlsx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Admin\AppData\Local\Temp\mm&amp;luzon%20P8A%20CLP%20Version%202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24320;&#23553;GMSC1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microsoft.com/office/2006/relationships/xlExternalLinkPath/xlPathMissing" Target="MSC_BSC_BTS%20EOP78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Applications\Microsoft%20Office%202011\Microsoft%20Excel.app\Contents\MacOS\LUZONCAPACITYPLANV2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Admin\AppData\Local\Temp\iuopla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bility_calculation (2)"/>
      <sheetName val="mobility_calculation"/>
      <sheetName val="SUMMARY"/>
      <sheetName val="mobility_calculation _2_"/>
      <sheetName val="UPDATE"/>
      <sheetName val="mobility_calculation_(2)"/>
      <sheetName val="mobility_calculation__2_"/>
      <sheetName val="WiMax_Common_File_-_NFI_1"/>
      <sheetName val="PwrBdgt"/>
      <sheetName val="Project_Plan_Gantt_Chart"/>
      <sheetName val="Calculations"/>
      <sheetName val="Network"/>
      <sheetName val="Query1BSC_NAME"/>
      <sheetName val="MEGA_MANILA900"/>
      <sheetName val="SORTED"/>
      <sheetName val="Exec_Summary"/>
      <sheetName val="List"/>
      <sheetName val="ERLANGB"/>
      <sheetName val="Site_Definition"/>
      <sheetName val="PWBGT"/>
      <sheetName val="Legend"/>
      <sheetName val="Sheet1"/>
      <sheetName val="NORTH-W_BSC_ALLOC"/>
      <sheetName val="NLZE_ALL_SITES"/>
      <sheetName val="OVERALL-P8_BASELINE"/>
      <sheetName val="P8_DATABASE"/>
      <sheetName val="Pricing_Template"/>
      <sheetName val="Data_(Overall)"/>
      <sheetName val="Parameters"/>
      <sheetName val="Price_template"/>
      <sheetName val="Lookup"/>
      <sheetName val="Sheet2"/>
      <sheetName val="NORTH_LUZON_DB"/>
      <sheetName val="ALL"/>
      <sheetName val="mobility_calculation_(2)1"/>
      <sheetName val="mobility_calculation__2_1"/>
    </sheetNames>
    <sheetDataSet>
      <sheetData sheetId="0" refreshError="1">
        <row r="1994">
          <cell r="B1994" t="str">
            <v>AGOO1</v>
          </cell>
          <cell r="C1994">
            <v>13</v>
          </cell>
          <cell r="D1994">
            <v>0.04</v>
          </cell>
          <cell r="E1994">
            <v>5.18</v>
          </cell>
          <cell r="F1994">
            <v>0</v>
          </cell>
          <cell r="G1994">
            <v>16</v>
          </cell>
          <cell r="H1994">
            <v>2</v>
          </cell>
          <cell r="I1994">
            <v>8.1999999999999993</v>
          </cell>
          <cell r="J1994" t="str">
            <v>TARLAC1</v>
          </cell>
        </row>
        <row r="1995">
          <cell r="B1995" t="str">
            <v>AGOO2</v>
          </cell>
          <cell r="C1995">
            <v>20</v>
          </cell>
          <cell r="D1995">
            <v>0</v>
          </cell>
          <cell r="E1995">
            <v>2.36</v>
          </cell>
          <cell r="F1995">
            <v>0</v>
          </cell>
          <cell r="G1995">
            <v>24</v>
          </cell>
          <cell r="H1995">
            <v>1</v>
          </cell>
          <cell r="I1995">
            <v>2.94</v>
          </cell>
          <cell r="J1995" t="str">
            <v>TARLAC1</v>
          </cell>
        </row>
        <row r="1996">
          <cell r="B1996" t="str">
            <v>ALAMINOS1</v>
          </cell>
          <cell r="C1996">
            <v>20</v>
          </cell>
          <cell r="D1996">
            <v>0</v>
          </cell>
          <cell r="E1996">
            <v>10.44</v>
          </cell>
          <cell r="F1996">
            <v>0</v>
          </cell>
          <cell r="G1996">
            <v>24</v>
          </cell>
          <cell r="H1996">
            <v>3</v>
          </cell>
          <cell r="I1996">
            <v>14</v>
          </cell>
          <cell r="J1996" t="str">
            <v>TARLAC1</v>
          </cell>
        </row>
        <row r="1997">
          <cell r="B1997" t="str">
            <v>ALAMINOS2</v>
          </cell>
          <cell r="C1997">
            <v>20</v>
          </cell>
          <cell r="D1997">
            <v>0</v>
          </cell>
          <cell r="E1997">
            <v>8.36</v>
          </cell>
          <cell r="F1997">
            <v>0</v>
          </cell>
          <cell r="G1997">
            <v>24</v>
          </cell>
          <cell r="H1997">
            <v>3</v>
          </cell>
          <cell r="I1997">
            <v>14</v>
          </cell>
          <cell r="J1997" t="str">
            <v>TARLAC1</v>
          </cell>
        </row>
        <row r="1998">
          <cell r="B1998" t="str">
            <v>ALAMINOS3</v>
          </cell>
          <cell r="C1998">
            <v>13</v>
          </cell>
          <cell r="D1998">
            <v>0.15</v>
          </cell>
          <cell r="E1998">
            <v>7.47</v>
          </cell>
          <cell r="F1998">
            <v>0</v>
          </cell>
          <cell r="G1998">
            <v>16</v>
          </cell>
          <cell r="H1998">
            <v>2</v>
          </cell>
          <cell r="I1998">
            <v>8.1999999999999993</v>
          </cell>
          <cell r="J1998" t="str">
            <v>TARLAC1</v>
          </cell>
        </row>
        <row r="1999">
          <cell r="B1999" t="str">
            <v>AMUNGAN1</v>
          </cell>
          <cell r="C1999">
            <v>12.75</v>
          </cell>
          <cell r="D1999">
            <v>0</v>
          </cell>
          <cell r="E1999">
            <v>1.34</v>
          </cell>
          <cell r="F1999">
            <v>0</v>
          </cell>
          <cell r="G1999">
            <v>15.7</v>
          </cell>
          <cell r="H1999">
            <v>1</v>
          </cell>
          <cell r="I1999">
            <v>2.94</v>
          </cell>
          <cell r="J1999" t="str">
            <v>MANILA2</v>
          </cell>
        </row>
        <row r="2000">
          <cell r="B2000" t="str">
            <v>AMUNGAN2</v>
          </cell>
          <cell r="C2000">
            <v>12.8</v>
          </cell>
          <cell r="D2000">
            <v>0</v>
          </cell>
          <cell r="E2000">
            <v>3.76</v>
          </cell>
          <cell r="F2000">
            <v>0</v>
          </cell>
          <cell r="G2000">
            <v>15.76</v>
          </cell>
          <cell r="H2000">
            <v>2</v>
          </cell>
          <cell r="I2000">
            <v>8.1999999999999993</v>
          </cell>
          <cell r="J2000" t="str">
            <v>MANILA2</v>
          </cell>
        </row>
        <row r="2001">
          <cell r="B2001" t="str">
            <v>AMUNGAN3</v>
          </cell>
          <cell r="C2001">
            <v>12.82</v>
          </cell>
          <cell r="D2001">
            <v>0</v>
          </cell>
          <cell r="E2001">
            <v>2.15</v>
          </cell>
          <cell r="F2001">
            <v>0</v>
          </cell>
          <cell r="G2001">
            <v>15.78</v>
          </cell>
          <cell r="H2001">
            <v>1</v>
          </cell>
          <cell r="I2001">
            <v>2.94</v>
          </cell>
          <cell r="J2001" t="str">
            <v>MANILA2</v>
          </cell>
        </row>
        <row r="2002">
          <cell r="B2002" t="str">
            <v>ANGELES1</v>
          </cell>
          <cell r="C2002">
            <v>20</v>
          </cell>
          <cell r="D2002">
            <v>1.1100000000000001</v>
          </cell>
          <cell r="E2002">
            <v>16.27</v>
          </cell>
          <cell r="F2002">
            <v>4</v>
          </cell>
          <cell r="G2002">
            <v>24</v>
          </cell>
          <cell r="H2002">
            <v>4</v>
          </cell>
          <cell r="I2002">
            <v>21</v>
          </cell>
          <cell r="J2002" t="str">
            <v>TARLAC2</v>
          </cell>
        </row>
        <row r="2003">
          <cell r="B2003" t="str">
            <v>ANGELES2</v>
          </cell>
          <cell r="C2003">
            <v>20</v>
          </cell>
          <cell r="D2003">
            <v>0</v>
          </cell>
          <cell r="E2003">
            <v>6.17</v>
          </cell>
          <cell r="F2003">
            <v>27</v>
          </cell>
          <cell r="G2003">
            <v>24</v>
          </cell>
          <cell r="H2003">
            <v>2</v>
          </cell>
          <cell r="I2003">
            <v>8.1999999999999993</v>
          </cell>
          <cell r="J2003" t="str">
            <v>TARLAC2</v>
          </cell>
        </row>
        <row r="2004">
          <cell r="B2004" t="str">
            <v>ANGELES3</v>
          </cell>
          <cell r="C2004">
            <v>20</v>
          </cell>
          <cell r="D2004">
            <v>0.62</v>
          </cell>
          <cell r="E2004">
            <v>15.77</v>
          </cell>
          <cell r="F2004">
            <v>14</v>
          </cell>
          <cell r="G2004">
            <v>24</v>
          </cell>
          <cell r="H2004">
            <v>4</v>
          </cell>
          <cell r="I2004">
            <v>21</v>
          </cell>
          <cell r="J2004" t="str">
            <v>TARLAC2</v>
          </cell>
        </row>
        <row r="2005">
          <cell r="B2005" t="str">
            <v>APARRI1</v>
          </cell>
          <cell r="C2005">
            <v>20</v>
          </cell>
          <cell r="D2005">
            <v>0.18</v>
          </cell>
          <cell r="E2005">
            <v>13.04</v>
          </cell>
          <cell r="F2005">
            <v>0</v>
          </cell>
          <cell r="G2005">
            <v>24</v>
          </cell>
          <cell r="H2005">
            <v>3</v>
          </cell>
          <cell r="I2005">
            <v>14</v>
          </cell>
          <cell r="J2005" t="str">
            <v>TARLAC2</v>
          </cell>
        </row>
        <row r="2006">
          <cell r="B2006" t="str">
            <v>APARRI2</v>
          </cell>
          <cell r="C2006">
            <v>20</v>
          </cell>
          <cell r="D2006">
            <v>0</v>
          </cell>
          <cell r="E2006">
            <v>10.87</v>
          </cell>
          <cell r="F2006">
            <v>0</v>
          </cell>
          <cell r="G2006">
            <v>24</v>
          </cell>
          <cell r="H2006">
            <v>3</v>
          </cell>
          <cell r="I2006">
            <v>14</v>
          </cell>
          <cell r="J2006" t="str">
            <v>TARLAC2</v>
          </cell>
        </row>
        <row r="2007">
          <cell r="B2007" t="str">
            <v>ARAYAT1</v>
          </cell>
          <cell r="C2007">
            <v>13</v>
          </cell>
          <cell r="D2007">
            <v>0</v>
          </cell>
          <cell r="E2007">
            <v>5.08</v>
          </cell>
          <cell r="F2007">
            <v>16</v>
          </cell>
          <cell r="G2007">
            <v>16</v>
          </cell>
          <cell r="H2007">
            <v>2</v>
          </cell>
          <cell r="I2007">
            <v>8.1999999999999993</v>
          </cell>
          <cell r="J2007" t="str">
            <v>TARLAC2</v>
          </cell>
        </row>
        <row r="2008">
          <cell r="B2008" t="str">
            <v>ARAYAT2</v>
          </cell>
          <cell r="C2008">
            <v>13</v>
          </cell>
          <cell r="D2008">
            <v>0</v>
          </cell>
          <cell r="E2008">
            <v>2.9</v>
          </cell>
          <cell r="F2008">
            <v>13</v>
          </cell>
          <cell r="G2008">
            <v>16</v>
          </cell>
          <cell r="H2008">
            <v>2</v>
          </cell>
          <cell r="I2008">
            <v>8.1999999999999993</v>
          </cell>
          <cell r="J2008" t="str">
            <v>TARLAC2</v>
          </cell>
        </row>
        <row r="2009">
          <cell r="B2009" t="str">
            <v>ARAYAT3</v>
          </cell>
          <cell r="C2009">
            <v>13</v>
          </cell>
          <cell r="D2009">
            <v>0</v>
          </cell>
          <cell r="E2009">
            <v>3.29</v>
          </cell>
          <cell r="F2009">
            <v>0</v>
          </cell>
          <cell r="G2009">
            <v>16</v>
          </cell>
          <cell r="H2009">
            <v>2</v>
          </cell>
          <cell r="I2009">
            <v>8.1999999999999993</v>
          </cell>
          <cell r="J2009" t="str">
            <v>TARLAC2</v>
          </cell>
        </row>
        <row r="2010">
          <cell r="B2010" t="str">
            <v>BAGUIO1</v>
          </cell>
          <cell r="C2010">
            <v>40.81</v>
          </cell>
          <cell r="D2010">
            <v>10.119999999999999</v>
          </cell>
          <cell r="E2010">
            <v>40.98</v>
          </cell>
          <cell r="F2010">
            <v>4</v>
          </cell>
          <cell r="G2010">
            <v>47.78</v>
          </cell>
          <cell r="H2010">
            <v>0</v>
          </cell>
          <cell r="I2010">
            <v>0</v>
          </cell>
          <cell r="J2010" t="str">
            <v>TARLAC1</v>
          </cell>
        </row>
        <row r="2011">
          <cell r="B2011" t="str">
            <v>BAGUIO2</v>
          </cell>
          <cell r="C2011">
            <v>40.94</v>
          </cell>
          <cell r="D2011">
            <v>1.68</v>
          </cell>
          <cell r="E2011">
            <v>39.14</v>
          </cell>
          <cell r="F2011">
            <v>0</v>
          </cell>
          <cell r="G2011">
            <v>47.93</v>
          </cell>
          <cell r="H2011">
            <v>0</v>
          </cell>
          <cell r="I2011">
            <v>0</v>
          </cell>
          <cell r="J2011" t="str">
            <v>TARLAC1</v>
          </cell>
        </row>
        <row r="2012">
          <cell r="B2012" t="str">
            <v>BAGUIO3</v>
          </cell>
          <cell r="C2012">
            <v>40.81</v>
          </cell>
          <cell r="D2012">
            <v>0.08</v>
          </cell>
          <cell r="E2012">
            <v>35.729999999999997</v>
          </cell>
          <cell r="F2012">
            <v>0</v>
          </cell>
          <cell r="G2012">
            <v>47.78</v>
          </cell>
          <cell r="H2012">
            <v>0</v>
          </cell>
          <cell r="I2012">
            <v>0</v>
          </cell>
          <cell r="J2012" t="str">
            <v>TARLAC1</v>
          </cell>
        </row>
        <row r="2013">
          <cell r="B2013" t="str">
            <v>BAGUIOCC1</v>
          </cell>
          <cell r="C2013">
            <v>12.96</v>
          </cell>
          <cell r="D2013">
            <v>0.95</v>
          </cell>
          <cell r="E2013">
            <v>9.4700000000000006</v>
          </cell>
          <cell r="F2013">
            <v>0</v>
          </cell>
          <cell r="G2013">
            <v>15.95</v>
          </cell>
          <cell r="H2013">
            <v>3</v>
          </cell>
          <cell r="I2013">
            <v>14</v>
          </cell>
          <cell r="J2013" t="str">
            <v>TARLAC1</v>
          </cell>
        </row>
        <row r="2014">
          <cell r="B2014" t="str">
            <v>BAGUIOCC2</v>
          </cell>
          <cell r="C2014">
            <v>12.99</v>
          </cell>
          <cell r="D2014">
            <v>0</v>
          </cell>
          <cell r="E2014">
            <v>3.61</v>
          </cell>
          <cell r="F2014">
            <v>0</v>
          </cell>
          <cell r="G2014">
            <v>15.99</v>
          </cell>
          <cell r="H2014">
            <v>2</v>
          </cell>
          <cell r="I2014">
            <v>8.1999999999999993</v>
          </cell>
          <cell r="J2014" t="str">
            <v>TARLAC1</v>
          </cell>
        </row>
        <row r="2015">
          <cell r="B2015" t="str">
            <v>BAGUIOCC3</v>
          </cell>
          <cell r="C2015">
            <v>13</v>
          </cell>
          <cell r="D2015">
            <v>0</v>
          </cell>
          <cell r="E2015">
            <v>0.92</v>
          </cell>
          <cell r="F2015">
            <v>0</v>
          </cell>
          <cell r="G2015">
            <v>16</v>
          </cell>
          <cell r="H2015">
            <v>1</v>
          </cell>
          <cell r="I2015">
            <v>2.94</v>
          </cell>
          <cell r="J2015" t="str">
            <v>TARLAC1</v>
          </cell>
        </row>
        <row r="2016">
          <cell r="B2016" t="str">
            <v>BAGUIOMAL1</v>
          </cell>
          <cell r="C2016">
            <v>20</v>
          </cell>
          <cell r="D2016">
            <v>0</v>
          </cell>
          <cell r="E2016">
            <v>2.73</v>
          </cell>
          <cell r="F2016">
            <v>0</v>
          </cell>
          <cell r="G2016">
            <v>24</v>
          </cell>
          <cell r="H2016">
            <v>2</v>
          </cell>
          <cell r="I2016">
            <v>8.1999999999999993</v>
          </cell>
          <cell r="J2016" t="str">
            <v>TARLAC1</v>
          </cell>
        </row>
        <row r="2017">
          <cell r="B2017" t="str">
            <v>BALAGTAS1</v>
          </cell>
          <cell r="C2017">
            <v>13</v>
          </cell>
          <cell r="D2017">
            <v>3.08</v>
          </cell>
          <cell r="E2017">
            <v>10.98</v>
          </cell>
          <cell r="F2017">
            <v>3</v>
          </cell>
          <cell r="G2017">
            <v>16</v>
          </cell>
          <cell r="H2017">
            <v>3</v>
          </cell>
          <cell r="I2017">
            <v>14</v>
          </cell>
          <cell r="J2017" t="str">
            <v>VALENZUELA</v>
          </cell>
        </row>
        <row r="2018">
          <cell r="B2018" t="str">
            <v>BALAGTAS2</v>
          </cell>
          <cell r="C2018">
            <v>13</v>
          </cell>
          <cell r="D2018">
            <v>8.5299999999999994</v>
          </cell>
          <cell r="E2018">
            <v>12.04</v>
          </cell>
          <cell r="F2018">
            <v>2</v>
          </cell>
          <cell r="G2018">
            <v>16</v>
          </cell>
          <cell r="H2018">
            <v>3</v>
          </cell>
          <cell r="I2018">
            <v>14</v>
          </cell>
          <cell r="J2018" t="str">
            <v>VALENZUELA</v>
          </cell>
        </row>
        <row r="2019">
          <cell r="B2019" t="str">
            <v>BALAGTAS3</v>
          </cell>
          <cell r="C2019">
            <v>13</v>
          </cell>
          <cell r="D2019">
            <v>8.33</v>
          </cell>
          <cell r="E2019">
            <v>11.71</v>
          </cell>
          <cell r="F2019">
            <v>2</v>
          </cell>
          <cell r="G2019">
            <v>16</v>
          </cell>
          <cell r="H2019">
            <v>3</v>
          </cell>
          <cell r="I2019">
            <v>14</v>
          </cell>
          <cell r="J2019" t="str">
            <v>VALENZUELA</v>
          </cell>
        </row>
        <row r="2020">
          <cell r="B2020" t="str">
            <v>BALANGA1</v>
          </cell>
          <cell r="C2020">
            <v>13</v>
          </cell>
          <cell r="D2020">
            <v>25.18</v>
          </cell>
          <cell r="E2020">
            <v>12.77</v>
          </cell>
          <cell r="F2020">
            <v>6</v>
          </cell>
          <cell r="G2020">
            <v>16</v>
          </cell>
          <cell r="H2020">
            <v>3</v>
          </cell>
          <cell r="I2020">
            <v>14</v>
          </cell>
          <cell r="J2020" t="str">
            <v>VALENZUELA</v>
          </cell>
        </row>
        <row r="2021">
          <cell r="B2021" t="str">
            <v>BALANGA2</v>
          </cell>
          <cell r="C2021">
            <v>13</v>
          </cell>
          <cell r="D2021">
            <v>0</v>
          </cell>
          <cell r="E2021">
            <v>5.12</v>
          </cell>
          <cell r="F2021">
            <v>0</v>
          </cell>
          <cell r="G2021">
            <v>16</v>
          </cell>
          <cell r="H2021">
            <v>2</v>
          </cell>
          <cell r="I2021">
            <v>8.1999999999999993</v>
          </cell>
          <cell r="J2021" t="str">
            <v>VALENZUELA</v>
          </cell>
        </row>
        <row r="2022">
          <cell r="B2022" t="str">
            <v>BALANGA3</v>
          </cell>
          <cell r="C2022">
            <v>13</v>
          </cell>
          <cell r="D2022">
            <v>0</v>
          </cell>
          <cell r="E2022">
            <v>4.0199999999999996</v>
          </cell>
          <cell r="F2022">
            <v>0</v>
          </cell>
          <cell r="G2022">
            <v>16</v>
          </cell>
          <cell r="H2022">
            <v>2</v>
          </cell>
          <cell r="I2022">
            <v>8.1999999999999993</v>
          </cell>
          <cell r="J2022" t="str">
            <v>VALENZUELA</v>
          </cell>
        </row>
        <row r="2023">
          <cell r="B2023" t="str">
            <v>BALIWAG1</v>
          </cell>
          <cell r="C2023">
            <v>20</v>
          </cell>
          <cell r="D2023">
            <v>0.28999999999999998</v>
          </cell>
          <cell r="E2023">
            <v>13.76</v>
          </cell>
          <cell r="F2023">
            <v>0</v>
          </cell>
          <cell r="G2023">
            <v>24</v>
          </cell>
          <cell r="H2023">
            <v>3</v>
          </cell>
          <cell r="I2023">
            <v>14</v>
          </cell>
          <cell r="J2023" t="str">
            <v>MANILA2</v>
          </cell>
        </row>
        <row r="2024">
          <cell r="B2024" t="str">
            <v>BALIWAG2</v>
          </cell>
          <cell r="C2024">
            <v>27</v>
          </cell>
          <cell r="D2024">
            <v>0.65</v>
          </cell>
          <cell r="E2024">
            <v>24.41</v>
          </cell>
          <cell r="F2024">
            <v>2</v>
          </cell>
          <cell r="G2024">
            <v>32</v>
          </cell>
          <cell r="H2024">
            <v>5</v>
          </cell>
          <cell r="I2024">
            <v>29</v>
          </cell>
          <cell r="J2024" t="str">
            <v>MANILA2</v>
          </cell>
        </row>
        <row r="2025">
          <cell r="B2025" t="str">
            <v>BALIWAG3</v>
          </cell>
          <cell r="C2025">
            <v>20</v>
          </cell>
          <cell r="D2025">
            <v>0.04</v>
          </cell>
          <cell r="E2025">
            <v>12.7</v>
          </cell>
          <cell r="F2025">
            <v>3</v>
          </cell>
          <cell r="G2025">
            <v>24</v>
          </cell>
          <cell r="H2025">
            <v>3</v>
          </cell>
          <cell r="I2025">
            <v>14</v>
          </cell>
          <cell r="J2025" t="str">
            <v>MANILA2</v>
          </cell>
        </row>
        <row r="2026">
          <cell r="B2026" t="str">
            <v>BAMBAN1</v>
          </cell>
          <cell r="C2026">
            <v>5.94</v>
          </cell>
          <cell r="D2026">
            <v>17.68</v>
          </cell>
          <cell r="E2026">
            <v>5.37</v>
          </cell>
          <cell r="F2026">
            <v>15</v>
          </cell>
          <cell r="G2026">
            <v>7.93</v>
          </cell>
          <cell r="H2026">
            <v>2</v>
          </cell>
          <cell r="I2026">
            <v>8.1999999999999993</v>
          </cell>
          <cell r="J2026" t="str">
            <v>TARLAC2</v>
          </cell>
        </row>
        <row r="2027">
          <cell r="B2027" t="str">
            <v>BAMBAN2</v>
          </cell>
          <cell r="C2027">
            <v>5.94</v>
          </cell>
          <cell r="D2027">
            <v>0</v>
          </cell>
          <cell r="E2027">
            <v>1.53</v>
          </cell>
          <cell r="F2027">
            <v>1</v>
          </cell>
          <cell r="G2027">
            <v>7.93</v>
          </cell>
          <cell r="H2027">
            <v>1</v>
          </cell>
          <cell r="I2027">
            <v>2.94</v>
          </cell>
          <cell r="J2027" t="str">
            <v>TARLAC2</v>
          </cell>
        </row>
        <row r="2028">
          <cell r="B2028" t="str">
            <v>BAMBAN3</v>
          </cell>
          <cell r="C2028">
            <v>12.88</v>
          </cell>
          <cell r="D2028">
            <v>0</v>
          </cell>
          <cell r="E2028">
            <v>3.64</v>
          </cell>
          <cell r="F2028">
            <v>0</v>
          </cell>
          <cell r="G2028">
            <v>15.85</v>
          </cell>
          <cell r="H2028">
            <v>2</v>
          </cell>
          <cell r="I2028">
            <v>8.1999999999999993</v>
          </cell>
          <cell r="J2028" t="str">
            <v>TARLAC2</v>
          </cell>
        </row>
        <row r="2029">
          <cell r="B2029" t="str">
            <v>BAUANG1</v>
          </cell>
          <cell r="C2029">
            <v>20</v>
          </cell>
          <cell r="D2029">
            <v>0</v>
          </cell>
          <cell r="E2029">
            <v>6.83</v>
          </cell>
          <cell r="F2029">
            <v>0</v>
          </cell>
          <cell r="G2029">
            <v>24</v>
          </cell>
          <cell r="H2029">
            <v>2</v>
          </cell>
          <cell r="I2029">
            <v>8.1999999999999993</v>
          </cell>
          <cell r="J2029" t="str">
            <v>TARLAC1</v>
          </cell>
        </row>
        <row r="2030">
          <cell r="B2030" t="str">
            <v>BAUANG2</v>
          </cell>
          <cell r="C2030">
            <v>13</v>
          </cell>
          <cell r="D2030">
            <v>0</v>
          </cell>
          <cell r="E2030">
            <v>6.45</v>
          </cell>
          <cell r="F2030">
            <v>0</v>
          </cell>
          <cell r="G2030">
            <v>16</v>
          </cell>
          <cell r="H2030">
            <v>2</v>
          </cell>
          <cell r="I2030">
            <v>8.1999999999999993</v>
          </cell>
          <cell r="J2030" t="str">
            <v>TARLAC1</v>
          </cell>
        </row>
        <row r="2031">
          <cell r="B2031" t="str">
            <v>BAYOMBONG1</v>
          </cell>
          <cell r="C2031">
            <v>27</v>
          </cell>
          <cell r="D2031">
            <v>4.7300000000000004</v>
          </cell>
          <cell r="E2031">
            <v>25</v>
          </cell>
          <cell r="F2031">
            <v>0</v>
          </cell>
          <cell r="G2031">
            <v>32</v>
          </cell>
          <cell r="H2031">
            <v>5</v>
          </cell>
          <cell r="I2031">
            <v>29</v>
          </cell>
          <cell r="J2031" t="str">
            <v>TARLAC2</v>
          </cell>
        </row>
        <row r="2032">
          <cell r="B2032" t="str">
            <v>BAYOMBONG3</v>
          </cell>
          <cell r="C2032">
            <v>13</v>
          </cell>
          <cell r="D2032">
            <v>0</v>
          </cell>
          <cell r="E2032">
            <v>3.38</v>
          </cell>
          <cell r="F2032">
            <v>0</v>
          </cell>
          <cell r="G2032">
            <v>16</v>
          </cell>
          <cell r="H2032">
            <v>2</v>
          </cell>
          <cell r="I2032">
            <v>8.1999999999999993</v>
          </cell>
          <cell r="J2032" t="str">
            <v>TARLAC2</v>
          </cell>
        </row>
        <row r="2033">
          <cell r="B2033" t="str">
            <v>BINALONAN1</v>
          </cell>
          <cell r="C2033">
            <v>13</v>
          </cell>
          <cell r="D2033">
            <v>0</v>
          </cell>
          <cell r="E2033">
            <v>5.8</v>
          </cell>
          <cell r="F2033">
            <v>0</v>
          </cell>
          <cell r="G2033">
            <v>16</v>
          </cell>
          <cell r="H2033">
            <v>2</v>
          </cell>
          <cell r="I2033">
            <v>8.1999999999999993</v>
          </cell>
          <cell r="J2033" t="str">
            <v>TARLAC1</v>
          </cell>
        </row>
        <row r="2034">
          <cell r="B2034" t="str">
            <v>BINALONAN2</v>
          </cell>
          <cell r="C2034">
            <v>13</v>
          </cell>
          <cell r="D2034">
            <v>0</v>
          </cell>
          <cell r="E2034">
            <v>4.8</v>
          </cell>
          <cell r="F2034">
            <v>0</v>
          </cell>
          <cell r="G2034">
            <v>16</v>
          </cell>
          <cell r="H2034">
            <v>2</v>
          </cell>
          <cell r="I2034">
            <v>8.1999999999999993</v>
          </cell>
          <cell r="J2034" t="str">
            <v>TARLAC1</v>
          </cell>
        </row>
        <row r="2035">
          <cell r="B2035" t="str">
            <v>BINALONAN3</v>
          </cell>
          <cell r="C2035">
            <v>13</v>
          </cell>
          <cell r="D2035">
            <v>0</v>
          </cell>
          <cell r="E2035">
            <v>4.42</v>
          </cell>
          <cell r="F2035">
            <v>0</v>
          </cell>
          <cell r="G2035">
            <v>16</v>
          </cell>
          <cell r="H2035">
            <v>2</v>
          </cell>
          <cell r="I2035">
            <v>8.1999999999999993</v>
          </cell>
          <cell r="J2035" t="str">
            <v>TARLAC1</v>
          </cell>
        </row>
        <row r="2036">
          <cell r="B2036" t="str">
            <v>BOTOLAN1</v>
          </cell>
          <cell r="C2036">
            <v>7.39</v>
          </cell>
          <cell r="D2036">
            <v>0</v>
          </cell>
          <cell r="E2036">
            <v>1.61</v>
          </cell>
          <cell r="F2036">
            <v>0</v>
          </cell>
          <cell r="G2036">
            <v>9.56</v>
          </cell>
          <cell r="H2036">
            <v>1</v>
          </cell>
          <cell r="I2036">
            <v>2.94</v>
          </cell>
          <cell r="J2036" t="str">
            <v>MANILA2</v>
          </cell>
        </row>
        <row r="2037">
          <cell r="B2037" t="str">
            <v>BOTOLAN2</v>
          </cell>
          <cell r="C2037">
            <v>12.81</v>
          </cell>
          <cell r="D2037">
            <v>0</v>
          </cell>
          <cell r="E2037">
            <v>1.06</v>
          </cell>
          <cell r="F2037">
            <v>0</v>
          </cell>
          <cell r="G2037">
            <v>15.77</v>
          </cell>
          <cell r="H2037">
            <v>1</v>
          </cell>
          <cell r="I2037">
            <v>2.94</v>
          </cell>
          <cell r="J2037" t="str">
            <v>MANILA2</v>
          </cell>
        </row>
        <row r="2038">
          <cell r="B2038" t="str">
            <v>BOTOLAN3</v>
          </cell>
          <cell r="C2038">
            <v>12.83</v>
          </cell>
          <cell r="D2038">
            <v>0</v>
          </cell>
          <cell r="E2038">
            <v>0.37</v>
          </cell>
          <cell r="F2038">
            <v>0</v>
          </cell>
          <cell r="G2038">
            <v>15.79</v>
          </cell>
          <cell r="H2038">
            <v>1</v>
          </cell>
          <cell r="I2038">
            <v>2.94</v>
          </cell>
          <cell r="J2038" t="str">
            <v>MANILA2</v>
          </cell>
        </row>
        <row r="2039">
          <cell r="B2039" t="str">
            <v>BUGALLON1</v>
          </cell>
          <cell r="C2039">
            <v>13</v>
          </cell>
          <cell r="D2039">
            <v>0</v>
          </cell>
          <cell r="E2039">
            <v>6.05</v>
          </cell>
          <cell r="F2039">
            <v>0</v>
          </cell>
          <cell r="G2039">
            <v>16</v>
          </cell>
          <cell r="H2039">
            <v>2</v>
          </cell>
          <cell r="I2039">
            <v>8.1999999999999993</v>
          </cell>
          <cell r="J2039" t="str">
            <v>TARLAC1</v>
          </cell>
        </row>
        <row r="2040">
          <cell r="B2040" t="str">
            <v>BUGALLON2</v>
          </cell>
          <cell r="C2040">
            <v>13</v>
          </cell>
          <cell r="D2040">
            <v>0</v>
          </cell>
          <cell r="E2040">
            <v>1.82</v>
          </cell>
          <cell r="F2040">
            <v>0</v>
          </cell>
          <cell r="G2040">
            <v>16</v>
          </cell>
          <cell r="H2040">
            <v>1</v>
          </cell>
          <cell r="I2040">
            <v>2.94</v>
          </cell>
          <cell r="J2040" t="str">
            <v>TARLAC1</v>
          </cell>
        </row>
        <row r="2041">
          <cell r="B2041" t="str">
            <v>BUGALLON3</v>
          </cell>
          <cell r="C2041">
            <v>13</v>
          </cell>
          <cell r="D2041">
            <v>0</v>
          </cell>
          <cell r="E2041">
            <v>3.25</v>
          </cell>
          <cell r="F2041">
            <v>0</v>
          </cell>
          <cell r="G2041">
            <v>16</v>
          </cell>
          <cell r="H2041">
            <v>2</v>
          </cell>
          <cell r="I2041">
            <v>8.1999999999999993</v>
          </cell>
          <cell r="J2041" t="str">
            <v>TARLAC1</v>
          </cell>
        </row>
        <row r="2042">
          <cell r="B2042" t="str">
            <v>CABA1</v>
          </cell>
          <cell r="C2042">
            <v>13</v>
          </cell>
          <cell r="D2042">
            <v>0</v>
          </cell>
          <cell r="E2042">
            <v>0.23</v>
          </cell>
          <cell r="F2042">
            <v>0</v>
          </cell>
          <cell r="G2042">
            <v>16</v>
          </cell>
          <cell r="H2042">
            <v>1</v>
          </cell>
          <cell r="I2042">
            <v>2.94</v>
          </cell>
          <cell r="J2042" t="str">
            <v>TARLAC1</v>
          </cell>
        </row>
        <row r="2043">
          <cell r="B2043" t="str">
            <v>CABA2</v>
          </cell>
          <cell r="C2043">
            <v>13</v>
          </cell>
          <cell r="D2043">
            <v>0</v>
          </cell>
          <cell r="E2043">
            <v>2.67</v>
          </cell>
          <cell r="F2043">
            <v>0</v>
          </cell>
          <cell r="G2043">
            <v>16</v>
          </cell>
          <cell r="H2043">
            <v>1</v>
          </cell>
          <cell r="I2043">
            <v>2.94</v>
          </cell>
          <cell r="J2043" t="str">
            <v>TARLAC1</v>
          </cell>
        </row>
        <row r="2044">
          <cell r="B2044" t="str">
            <v>CABA3</v>
          </cell>
          <cell r="C2044">
            <v>13</v>
          </cell>
          <cell r="D2044">
            <v>0</v>
          </cell>
          <cell r="E2044">
            <v>1.1200000000000001</v>
          </cell>
          <cell r="F2044">
            <v>0</v>
          </cell>
          <cell r="G2044">
            <v>16</v>
          </cell>
          <cell r="H2044">
            <v>1</v>
          </cell>
          <cell r="I2044">
            <v>2.94</v>
          </cell>
          <cell r="J2044" t="str">
            <v>TARLAC1</v>
          </cell>
        </row>
        <row r="2045">
          <cell r="B2045" t="str">
            <v>CABANATU1</v>
          </cell>
          <cell r="C2045">
            <v>27</v>
          </cell>
          <cell r="D2045">
            <v>1.98</v>
          </cell>
          <cell r="E2045">
            <v>23.66</v>
          </cell>
          <cell r="F2045">
            <v>3</v>
          </cell>
          <cell r="G2045">
            <v>32</v>
          </cell>
          <cell r="H2045">
            <v>5</v>
          </cell>
          <cell r="I2045">
            <v>29</v>
          </cell>
          <cell r="J2045" t="str">
            <v>TARLAC2</v>
          </cell>
        </row>
        <row r="2046">
          <cell r="B2046" t="str">
            <v>CABANATU2</v>
          </cell>
          <cell r="C2046">
            <v>27</v>
          </cell>
          <cell r="D2046">
            <v>5.03</v>
          </cell>
          <cell r="E2046">
            <v>25.73</v>
          </cell>
          <cell r="F2046">
            <v>11</v>
          </cell>
          <cell r="G2046">
            <v>32</v>
          </cell>
          <cell r="H2046">
            <v>5</v>
          </cell>
          <cell r="I2046">
            <v>29</v>
          </cell>
          <cell r="J2046" t="str">
            <v>TARLAC2</v>
          </cell>
        </row>
        <row r="2047">
          <cell r="B2047" t="str">
            <v>CABANATU3</v>
          </cell>
          <cell r="C2047">
            <v>27</v>
          </cell>
          <cell r="D2047">
            <v>1.69</v>
          </cell>
          <cell r="E2047">
            <v>23.43</v>
          </cell>
          <cell r="F2047">
            <v>3</v>
          </cell>
          <cell r="G2047">
            <v>32</v>
          </cell>
          <cell r="H2047">
            <v>5</v>
          </cell>
          <cell r="I2047">
            <v>29</v>
          </cell>
          <cell r="J2047" t="str">
            <v>TARLAC2</v>
          </cell>
        </row>
        <row r="2048">
          <cell r="B2048" t="str">
            <v>CALUMPIT1</v>
          </cell>
          <cell r="C2048">
            <v>13</v>
          </cell>
          <cell r="D2048">
            <v>0.11</v>
          </cell>
          <cell r="E2048">
            <v>7.93</v>
          </cell>
          <cell r="F2048">
            <v>22</v>
          </cell>
          <cell r="G2048">
            <v>16</v>
          </cell>
          <cell r="H2048">
            <v>2</v>
          </cell>
          <cell r="I2048">
            <v>8.1999999999999993</v>
          </cell>
          <cell r="J2048" t="str">
            <v>VALENZUELA</v>
          </cell>
        </row>
        <row r="2049">
          <cell r="B2049" t="str">
            <v>CALUMPIT2</v>
          </cell>
          <cell r="C2049">
            <v>13</v>
          </cell>
          <cell r="D2049">
            <v>0</v>
          </cell>
          <cell r="E2049">
            <v>4.71</v>
          </cell>
          <cell r="F2049">
            <v>0</v>
          </cell>
          <cell r="G2049">
            <v>16</v>
          </cell>
          <cell r="H2049">
            <v>2</v>
          </cell>
          <cell r="I2049">
            <v>8.1999999999999993</v>
          </cell>
          <cell r="J2049" t="str">
            <v>VALENZUELA</v>
          </cell>
        </row>
        <row r="2050">
          <cell r="B2050" t="str">
            <v>CALUMPIT3</v>
          </cell>
          <cell r="C2050">
            <v>13</v>
          </cell>
          <cell r="D2050">
            <v>0</v>
          </cell>
          <cell r="E2050">
            <v>6.63</v>
          </cell>
          <cell r="F2050">
            <v>0</v>
          </cell>
          <cell r="G2050">
            <v>16</v>
          </cell>
          <cell r="H2050">
            <v>2</v>
          </cell>
          <cell r="I2050">
            <v>8.1999999999999993</v>
          </cell>
          <cell r="J2050" t="str">
            <v>VALENZUELA</v>
          </cell>
        </row>
        <row r="2051">
          <cell r="B2051" t="str">
            <v>CAMILING1</v>
          </cell>
          <cell r="C2051">
            <v>13</v>
          </cell>
          <cell r="D2051">
            <v>0.02</v>
          </cell>
          <cell r="E2051">
            <v>7.01</v>
          </cell>
          <cell r="F2051">
            <v>0</v>
          </cell>
          <cell r="G2051">
            <v>16</v>
          </cell>
          <cell r="H2051">
            <v>2</v>
          </cell>
          <cell r="I2051">
            <v>8.1999999999999993</v>
          </cell>
          <cell r="J2051" t="str">
            <v>TARLAC1</v>
          </cell>
        </row>
        <row r="2052">
          <cell r="B2052" t="str">
            <v>CAMILING2</v>
          </cell>
          <cell r="C2052">
            <v>13</v>
          </cell>
          <cell r="D2052">
            <v>0.21</v>
          </cell>
          <cell r="E2052">
            <v>7.39</v>
          </cell>
          <cell r="F2052">
            <v>0</v>
          </cell>
          <cell r="G2052">
            <v>16</v>
          </cell>
          <cell r="H2052">
            <v>2</v>
          </cell>
          <cell r="I2052">
            <v>8.1999999999999993</v>
          </cell>
          <cell r="J2052" t="str">
            <v>TARLAC1</v>
          </cell>
        </row>
        <row r="2053">
          <cell r="B2053" t="str">
            <v>CAMILING3</v>
          </cell>
          <cell r="C2053">
            <v>13</v>
          </cell>
          <cell r="D2053">
            <v>0</v>
          </cell>
          <cell r="E2053">
            <v>4.04</v>
          </cell>
          <cell r="F2053">
            <v>0</v>
          </cell>
          <cell r="G2053">
            <v>16</v>
          </cell>
          <cell r="H2053">
            <v>2</v>
          </cell>
          <cell r="I2053">
            <v>8.1999999999999993</v>
          </cell>
          <cell r="J2053" t="str">
            <v>TARLAC1</v>
          </cell>
        </row>
        <row r="2054">
          <cell r="B2054" t="str">
            <v>CANDON1</v>
          </cell>
          <cell r="C2054">
            <v>18</v>
          </cell>
          <cell r="D2054">
            <v>25.57</v>
          </cell>
          <cell r="E2054">
            <v>17.77</v>
          </cell>
          <cell r="F2054">
            <v>5</v>
          </cell>
          <cell r="G2054">
            <v>16</v>
          </cell>
          <cell r="H2054">
            <v>4</v>
          </cell>
          <cell r="I2054">
            <v>21</v>
          </cell>
          <cell r="J2054" t="str">
            <v>TARLAC1</v>
          </cell>
        </row>
        <row r="2055">
          <cell r="B2055" t="str">
            <v>CANDON2</v>
          </cell>
          <cell r="C2055">
            <v>24</v>
          </cell>
          <cell r="D2055">
            <v>6.06</v>
          </cell>
          <cell r="E2055">
            <v>22.06</v>
          </cell>
          <cell r="F2055">
            <v>16</v>
          </cell>
          <cell r="G2055">
            <v>16</v>
          </cell>
          <cell r="H2055">
            <v>5</v>
          </cell>
          <cell r="I2055">
            <v>29</v>
          </cell>
          <cell r="J2055" t="str">
            <v>TARLAC1</v>
          </cell>
        </row>
        <row r="2056">
          <cell r="B2056" t="str">
            <v>CAUAYAN1</v>
          </cell>
          <cell r="C2056">
            <v>20</v>
          </cell>
          <cell r="D2056">
            <v>0.1</v>
          </cell>
          <cell r="E2056">
            <v>11.66</v>
          </cell>
          <cell r="F2056">
            <v>0</v>
          </cell>
          <cell r="G2056">
            <v>24</v>
          </cell>
          <cell r="H2056">
            <v>3</v>
          </cell>
          <cell r="I2056">
            <v>14</v>
          </cell>
          <cell r="J2056" t="str">
            <v>TARLAC2</v>
          </cell>
        </row>
        <row r="2057">
          <cell r="B2057" t="str">
            <v>CAUAYAN2</v>
          </cell>
          <cell r="C2057">
            <v>27</v>
          </cell>
          <cell r="D2057">
            <v>0.13</v>
          </cell>
          <cell r="E2057">
            <v>19.11</v>
          </cell>
          <cell r="F2057">
            <v>0</v>
          </cell>
          <cell r="G2057">
            <v>32</v>
          </cell>
          <cell r="H2057">
            <v>4</v>
          </cell>
          <cell r="I2057">
            <v>21</v>
          </cell>
          <cell r="J2057" t="str">
            <v>TARLAC2</v>
          </cell>
        </row>
        <row r="2058">
          <cell r="B2058" t="str">
            <v>CAUAYAN3</v>
          </cell>
          <cell r="C2058">
            <v>27</v>
          </cell>
          <cell r="D2058">
            <v>0.2</v>
          </cell>
          <cell r="E2058">
            <v>19.989999999999998</v>
          </cell>
          <cell r="F2058">
            <v>0</v>
          </cell>
          <cell r="G2058">
            <v>32</v>
          </cell>
          <cell r="H2058">
            <v>4</v>
          </cell>
          <cell r="I2058">
            <v>21</v>
          </cell>
          <cell r="J2058" t="str">
            <v>TARLAC2</v>
          </cell>
        </row>
        <row r="2059">
          <cell r="B2059" t="str">
            <v>CLARK1</v>
          </cell>
          <cell r="C2059">
            <v>13</v>
          </cell>
          <cell r="D2059">
            <v>0</v>
          </cell>
          <cell r="E2059">
            <v>4.93</v>
          </cell>
          <cell r="F2059">
            <v>0</v>
          </cell>
          <cell r="G2059">
            <v>16</v>
          </cell>
          <cell r="H2059">
            <v>2</v>
          </cell>
          <cell r="I2059">
            <v>8.1999999999999993</v>
          </cell>
          <cell r="J2059" t="str">
            <v>TARLAC2</v>
          </cell>
        </row>
        <row r="2060">
          <cell r="B2060" t="str">
            <v>CLARK2</v>
          </cell>
          <cell r="C2060">
            <v>13</v>
          </cell>
          <cell r="D2060">
            <v>0</v>
          </cell>
          <cell r="E2060">
            <v>4.8499999999999996</v>
          </cell>
          <cell r="F2060">
            <v>0</v>
          </cell>
          <cell r="G2060">
            <v>16</v>
          </cell>
          <cell r="H2060">
            <v>2</v>
          </cell>
          <cell r="I2060">
            <v>8.1999999999999993</v>
          </cell>
          <cell r="J2060" t="str">
            <v>TARLAC2</v>
          </cell>
        </row>
        <row r="2061">
          <cell r="B2061" t="str">
            <v>CLARK3</v>
          </cell>
          <cell r="C2061">
            <v>13</v>
          </cell>
          <cell r="D2061">
            <v>0</v>
          </cell>
          <cell r="E2061">
            <v>2.52</v>
          </cell>
          <cell r="F2061">
            <v>0</v>
          </cell>
          <cell r="G2061">
            <v>16</v>
          </cell>
          <cell r="H2061">
            <v>1</v>
          </cell>
          <cell r="I2061">
            <v>2.94</v>
          </cell>
          <cell r="J2061" t="str">
            <v>TARLAC2</v>
          </cell>
        </row>
        <row r="2062">
          <cell r="B2062" t="str">
            <v>CONCEPCIO1</v>
          </cell>
          <cell r="C2062">
            <v>13</v>
          </cell>
          <cell r="D2062">
            <v>0</v>
          </cell>
          <cell r="E2062">
            <v>3.7</v>
          </cell>
          <cell r="F2062">
            <v>0</v>
          </cell>
          <cell r="G2062">
            <v>16</v>
          </cell>
          <cell r="H2062">
            <v>2</v>
          </cell>
          <cell r="I2062">
            <v>8.1999999999999993</v>
          </cell>
          <cell r="J2062" t="str">
            <v>TARLAC2</v>
          </cell>
        </row>
        <row r="2063">
          <cell r="B2063" t="str">
            <v>CONCEPCIO2</v>
          </cell>
          <cell r="C2063">
            <v>13</v>
          </cell>
          <cell r="D2063">
            <v>0</v>
          </cell>
          <cell r="E2063">
            <v>2.2599999999999998</v>
          </cell>
          <cell r="F2063">
            <v>0</v>
          </cell>
          <cell r="G2063">
            <v>16</v>
          </cell>
          <cell r="H2063">
            <v>1</v>
          </cell>
          <cell r="I2063">
            <v>2.94</v>
          </cell>
          <cell r="J2063" t="str">
            <v>TARLAC2</v>
          </cell>
        </row>
        <row r="2064">
          <cell r="B2064" t="str">
            <v>CONCEPCIO3</v>
          </cell>
          <cell r="C2064">
            <v>13</v>
          </cell>
          <cell r="D2064">
            <v>0</v>
          </cell>
          <cell r="E2064">
            <v>4.97</v>
          </cell>
          <cell r="F2064">
            <v>0</v>
          </cell>
          <cell r="G2064">
            <v>16</v>
          </cell>
          <cell r="H2064">
            <v>2</v>
          </cell>
          <cell r="I2064">
            <v>8.1999999999999993</v>
          </cell>
          <cell r="J2064" t="str">
            <v>TARLAC2</v>
          </cell>
        </row>
        <row r="2065">
          <cell r="B2065" t="str">
            <v>CUBI1</v>
          </cell>
          <cell r="C2065">
            <v>13</v>
          </cell>
          <cell r="D2065">
            <v>1.1100000000000001</v>
          </cell>
          <cell r="E2065">
            <v>9.57</v>
          </cell>
          <cell r="F2065">
            <v>0</v>
          </cell>
          <cell r="G2065">
            <v>16</v>
          </cell>
          <cell r="H2065">
            <v>3</v>
          </cell>
          <cell r="I2065">
            <v>14</v>
          </cell>
          <cell r="J2065" t="str">
            <v>VALENZUELA</v>
          </cell>
        </row>
        <row r="2066">
          <cell r="B2066" t="str">
            <v>CUBI3</v>
          </cell>
          <cell r="C2066">
            <v>6</v>
          </cell>
          <cell r="D2066">
            <v>0</v>
          </cell>
          <cell r="E2066">
            <v>1.48</v>
          </cell>
          <cell r="F2066">
            <v>0</v>
          </cell>
          <cell r="G2066">
            <v>8</v>
          </cell>
          <cell r="H2066">
            <v>1</v>
          </cell>
          <cell r="I2066">
            <v>2.94</v>
          </cell>
          <cell r="J2066" t="str">
            <v>VALENZUELA</v>
          </cell>
        </row>
        <row r="2067">
          <cell r="B2067" t="str">
            <v>CUYAPO1</v>
          </cell>
          <cell r="C2067">
            <v>13</v>
          </cell>
          <cell r="D2067">
            <v>0</v>
          </cell>
          <cell r="E2067">
            <v>2.0699999999999998</v>
          </cell>
          <cell r="F2067">
            <v>0</v>
          </cell>
          <cell r="G2067">
            <v>16</v>
          </cell>
          <cell r="H2067">
            <v>1</v>
          </cell>
          <cell r="I2067">
            <v>2.94</v>
          </cell>
          <cell r="J2067" t="str">
            <v>TARLAC1</v>
          </cell>
        </row>
        <row r="2068">
          <cell r="B2068" t="str">
            <v>CUYAPO2</v>
          </cell>
          <cell r="C2068">
            <v>13</v>
          </cell>
          <cell r="D2068">
            <v>0</v>
          </cell>
          <cell r="E2068">
            <v>0.97</v>
          </cell>
          <cell r="F2068">
            <v>0</v>
          </cell>
          <cell r="G2068">
            <v>16</v>
          </cell>
          <cell r="H2068">
            <v>1</v>
          </cell>
          <cell r="I2068">
            <v>2.94</v>
          </cell>
          <cell r="J2068" t="str">
            <v>TARLAC1</v>
          </cell>
        </row>
        <row r="2069">
          <cell r="B2069" t="str">
            <v>CUYAPO3</v>
          </cell>
          <cell r="C2069">
            <v>13</v>
          </cell>
          <cell r="D2069">
            <v>0</v>
          </cell>
          <cell r="E2069">
            <v>4.33</v>
          </cell>
          <cell r="F2069">
            <v>0</v>
          </cell>
          <cell r="G2069">
            <v>16</v>
          </cell>
          <cell r="H2069">
            <v>2</v>
          </cell>
          <cell r="I2069">
            <v>8.1999999999999993</v>
          </cell>
          <cell r="J2069" t="str">
            <v>TARLAC1</v>
          </cell>
        </row>
        <row r="2070">
          <cell r="B2070" t="str">
            <v>DAGUPAN1</v>
          </cell>
          <cell r="C2070">
            <v>27</v>
          </cell>
          <cell r="D2070">
            <v>0.24</v>
          </cell>
          <cell r="E2070">
            <v>20.260000000000002</v>
          </cell>
          <cell r="F2070">
            <v>0</v>
          </cell>
          <cell r="G2070">
            <v>32</v>
          </cell>
          <cell r="H2070">
            <v>4</v>
          </cell>
          <cell r="I2070">
            <v>21</v>
          </cell>
          <cell r="J2070" t="str">
            <v>TARLAC1</v>
          </cell>
        </row>
        <row r="2071">
          <cell r="B2071" t="str">
            <v>DAGUPAN2</v>
          </cell>
          <cell r="C2071">
            <v>27</v>
          </cell>
          <cell r="D2071">
            <v>0.44</v>
          </cell>
          <cell r="E2071">
            <v>21.03</v>
          </cell>
          <cell r="F2071">
            <v>0</v>
          </cell>
          <cell r="G2071">
            <v>32</v>
          </cell>
          <cell r="H2071">
            <v>5</v>
          </cell>
          <cell r="I2071">
            <v>29</v>
          </cell>
          <cell r="J2071" t="str">
            <v>TARLAC1</v>
          </cell>
        </row>
        <row r="2072">
          <cell r="B2072" t="str">
            <v>DAGUPAN3</v>
          </cell>
          <cell r="C2072">
            <v>27</v>
          </cell>
          <cell r="D2072">
            <v>0.31</v>
          </cell>
          <cell r="E2072">
            <v>21.57</v>
          </cell>
          <cell r="F2072">
            <v>0</v>
          </cell>
          <cell r="G2072">
            <v>32</v>
          </cell>
          <cell r="H2072">
            <v>5</v>
          </cell>
          <cell r="I2072">
            <v>29</v>
          </cell>
          <cell r="J2072" t="str">
            <v>TARLAC1</v>
          </cell>
        </row>
        <row r="2073">
          <cell r="B2073" t="str">
            <v>DALTONPAS1</v>
          </cell>
          <cell r="C2073">
            <v>13</v>
          </cell>
          <cell r="D2073">
            <v>0</v>
          </cell>
          <cell r="E2073">
            <v>2.64</v>
          </cell>
          <cell r="F2073">
            <v>0</v>
          </cell>
          <cell r="G2073">
            <v>16</v>
          </cell>
          <cell r="H2073">
            <v>1</v>
          </cell>
          <cell r="I2073">
            <v>2.94</v>
          </cell>
          <cell r="J2073" t="str">
            <v>TARLAC2</v>
          </cell>
        </row>
        <row r="2074">
          <cell r="B2074" t="str">
            <v>DALTONPAS2</v>
          </cell>
          <cell r="C2074">
            <v>6</v>
          </cell>
          <cell r="D2074">
            <v>0</v>
          </cell>
          <cell r="E2074">
            <v>0.84</v>
          </cell>
          <cell r="F2074">
            <v>0</v>
          </cell>
          <cell r="G2074">
            <v>8</v>
          </cell>
          <cell r="H2074">
            <v>1</v>
          </cell>
          <cell r="I2074">
            <v>2.94</v>
          </cell>
          <cell r="J2074" t="str">
            <v>TARLAC2</v>
          </cell>
        </row>
        <row r="2075">
          <cell r="B2075" t="str">
            <v>DAU11</v>
          </cell>
          <cell r="C2075">
            <v>19.97</v>
          </cell>
          <cell r="D2075">
            <v>0</v>
          </cell>
          <cell r="E2075">
            <v>4.1500000000000004</v>
          </cell>
          <cell r="F2075">
            <v>0</v>
          </cell>
          <cell r="G2075">
            <v>23.96</v>
          </cell>
          <cell r="H2075">
            <v>2</v>
          </cell>
          <cell r="I2075">
            <v>8.1999999999999993</v>
          </cell>
          <cell r="J2075" t="str">
            <v>TARLAC2</v>
          </cell>
        </row>
        <row r="2076">
          <cell r="B2076" t="str">
            <v>DAU12</v>
          </cell>
          <cell r="C2076">
            <v>12.97</v>
          </cell>
          <cell r="D2076">
            <v>-0.02</v>
          </cell>
          <cell r="E2076">
            <v>5.72</v>
          </cell>
          <cell r="F2076">
            <v>0</v>
          </cell>
          <cell r="G2076">
            <v>15.96</v>
          </cell>
          <cell r="H2076">
            <v>2</v>
          </cell>
          <cell r="I2076">
            <v>8.1999999999999993</v>
          </cell>
          <cell r="J2076" t="str">
            <v>TARLAC2</v>
          </cell>
        </row>
        <row r="2077">
          <cell r="B2077" t="str">
            <v>DAU13</v>
          </cell>
          <cell r="C2077">
            <v>6</v>
          </cell>
          <cell r="D2077">
            <v>0</v>
          </cell>
          <cell r="E2077">
            <v>1.29</v>
          </cell>
          <cell r="F2077">
            <v>0</v>
          </cell>
          <cell r="G2077">
            <v>8</v>
          </cell>
          <cell r="H2077">
            <v>1</v>
          </cell>
          <cell r="I2077">
            <v>2.94</v>
          </cell>
          <cell r="J2077" t="str">
            <v>TARLAC2</v>
          </cell>
        </row>
        <row r="2078">
          <cell r="B2078" t="str">
            <v>DAU21</v>
          </cell>
          <cell r="C2078">
            <v>20</v>
          </cell>
          <cell r="D2078">
            <v>0</v>
          </cell>
          <cell r="E2078">
            <v>5.15</v>
          </cell>
          <cell r="F2078">
            <v>0</v>
          </cell>
          <cell r="G2078">
            <v>24</v>
          </cell>
          <cell r="H2078">
            <v>2</v>
          </cell>
          <cell r="I2078">
            <v>8.1999999999999993</v>
          </cell>
          <cell r="J2078" t="str">
            <v>TARLAC2</v>
          </cell>
        </row>
        <row r="2079">
          <cell r="B2079" t="str">
            <v>DAU22</v>
          </cell>
          <cell r="C2079">
            <v>27</v>
          </cell>
          <cell r="D2079">
            <v>0</v>
          </cell>
          <cell r="E2079">
            <v>7.09</v>
          </cell>
          <cell r="F2079">
            <v>0</v>
          </cell>
          <cell r="G2079">
            <v>32</v>
          </cell>
          <cell r="H2079">
            <v>2</v>
          </cell>
          <cell r="I2079">
            <v>8.1999999999999993</v>
          </cell>
          <cell r="J2079" t="str">
            <v>TARLAC2</v>
          </cell>
        </row>
        <row r="2080">
          <cell r="B2080" t="str">
            <v>DAU23</v>
          </cell>
          <cell r="C2080">
            <v>27</v>
          </cell>
          <cell r="D2080">
            <v>2.14</v>
          </cell>
          <cell r="E2080">
            <v>24.24</v>
          </cell>
          <cell r="F2080">
            <v>1</v>
          </cell>
          <cell r="G2080">
            <v>32</v>
          </cell>
          <cell r="H2080">
            <v>5</v>
          </cell>
          <cell r="I2080">
            <v>29</v>
          </cell>
          <cell r="J2080" t="str">
            <v>TARLAC2</v>
          </cell>
        </row>
        <row r="2081">
          <cell r="B2081" t="str">
            <v>DINALUPIH1</v>
          </cell>
          <cell r="C2081">
            <v>13</v>
          </cell>
          <cell r="D2081">
            <v>0</v>
          </cell>
          <cell r="E2081">
            <v>2.1800000000000002</v>
          </cell>
          <cell r="F2081">
            <v>0</v>
          </cell>
          <cell r="G2081">
            <v>16</v>
          </cell>
          <cell r="H2081">
            <v>1</v>
          </cell>
          <cell r="I2081">
            <v>2.94</v>
          </cell>
          <cell r="J2081" t="str">
            <v>VALENZUELA</v>
          </cell>
        </row>
        <row r="2082">
          <cell r="B2082" t="str">
            <v>DINALUPIH2</v>
          </cell>
          <cell r="C2082">
            <v>14</v>
          </cell>
          <cell r="D2082">
            <v>0</v>
          </cell>
          <cell r="E2082">
            <v>1.67</v>
          </cell>
          <cell r="F2082">
            <v>0</v>
          </cell>
          <cell r="G2082">
            <v>8</v>
          </cell>
          <cell r="H2082">
            <v>1</v>
          </cell>
          <cell r="I2082">
            <v>2.94</v>
          </cell>
          <cell r="J2082" t="str">
            <v>VALENZUELA</v>
          </cell>
        </row>
        <row r="2083">
          <cell r="B2083" t="str">
            <v>DINALUPIH3</v>
          </cell>
          <cell r="C2083">
            <v>13</v>
          </cell>
          <cell r="D2083">
            <v>0</v>
          </cell>
          <cell r="E2083">
            <v>3.97</v>
          </cell>
          <cell r="F2083">
            <v>0</v>
          </cell>
          <cell r="G2083">
            <v>16</v>
          </cell>
          <cell r="H2083">
            <v>2</v>
          </cell>
          <cell r="I2083">
            <v>8.1999999999999993</v>
          </cell>
          <cell r="J2083" t="str">
            <v>VALENZUELA</v>
          </cell>
        </row>
        <row r="2084">
          <cell r="B2084" t="str">
            <v>DOMINHILL1</v>
          </cell>
          <cell r="C2084">
            <v>26.86</v>
          </cell>
          <cell r="D2084">
            <v>0.06</v>
          </cell>
          <cell r="E2084">
            <v>17.41</v>
          </cell>
          <cell r="F2084">
            <v>0</v>
          </cell>
          <cell r="G2084">
            <v>31.83</v>
          </cell>
          <cell r="H2084">
            <v>4</v>
          </cell>
          <cell r="I2084">
            <v>21</v>
          </cell>
          <cell r="J2084" t="str">
            <v>TARLAC1</v>
          </cell>
        </row>
        <row r="2085">
          <cell r="B2085" t="str">
            <v>DOMINHILL2</v>
          </cell>
          <cell r="C2085">
            <v>13</v>
          </cell>
          <cell r="D2085">
            <v>0</v>
          </cell>
          <cell r="E2085">
            <v>5.0599999999999996</v>
          </cell>
          <cell r="F2085">
            <v>0</v>
          </cell>
          <cell r="G2085">
            <v>16</v>
          </cell>
          <cell r="H2085">
            <v>2</v>
          </cell>
          <cell r="I2085">
            <v>8.1999999999999993</v>
          </cell>
          <cell r="J2085" t="str">
            <v>TARLAC1</v>
          </cell>
        </row>
        <row r="2086">
          <cell r="B2086" t="str">
            <v>DOMINHILL3</v>
          </cell>
          <cell r="C2086">
            <v>20</v>
          </cell>
          <cell r="D2086">
            <v>0</v>
          </cell>
          <cell r="E2086">
            <v>7.58</v>
          </cell>
          <cell r="F2086">
            <v>0</v>
          </cell>
          <cell r="G2086">
            <v>24</v>
          </cell>
          <cell r="H2086">
            <v>2</v>
          </cell>
          <cell r="I2086">
            <v>8.1999999999999993</v>
          </cell>
          <cell r="J2086" t="str">
            <v>TARLAC1</v>
          </cell>
        </row>
        <row r="2087">
          <cell r="B2087" t="str">
            <v>FLORIDABL1</v>
          </cell>
          <cell r="C2087">
            <v>13</v>
          </cell>
          <cell r="D2087">
            <v>0</v>
          </cell>
          <cell r="E2087">
            <v>2.99</v>
          </cell>
          <cell r="F2087">
            <v>0</v>
          </cell>
          <cell r="G2087">
            <v>16</v>
          </cell>
          <cell r="H2087">
            <v>2</v>
          </cell>
          <cell r="I2087">
            <v>8.1999999999999993</v>
          </cell>
          <cell r="J2087" t="str">
            <v>VALENZUELA</v>
          </cell>
        </row>
        <row r="2088">
          <cell r="B2088" t="str">
            <v>FLORIDABL2</v>
          </cell>
          <cell r="C2088">
            <v>12.98</v>
          </cell>
          <cell r="D2088">
            <v>0.16</v>
          </cell>
          <cell r="E2088">
            <v>7.09</v>
          </cell>
          <cell r="F2088">
            <v>1</v>
          </cell>
          <cell r="G2088">
            <v>15.98</v>
          </cell>
          <cell r="H2088">
            <v>2</v>
          </cell>
          <cell r="I2088">
            <v>8.1999999999999993</v>
          </cell>
          <cell r="J2088" t="str">
            <v>VALENZUELA</v>
          </cell>
        </row>
        <row r="2089">
          <cell r="B2089" t="str">
            <v>FLORIDABL3</v>
          </cell>
          <cell r="C2089">
            <v>12.99</v>
          </cell>
          <cell r="D2089">
            <v>0</v>
          </cell>
          <cell r="E2089">
            <v>3.29</v>
          </cell>
          <cell r="F2089">
            <v>0</v>
          </cell>
          <cell r="G2089">
            <v>15.99</v>
          </cell>
          <cell r="H2089">
            <v>2</v>
          </cell>
          <cell r="I2089">
            <v>8.1999999999999993</v>
          </cell>
          <cell r="J2089" t="str">
            <v>VALENZUELA</v>
          </cell>
        </row>
        <row r="2090">
          <cell r="B2090" t="str">
            <v>GAPAN1</v>
          </cell>
          <cell r="C2090">
            <v>20</v>
          </cell>
          <cell r="D2090">
            <v>0</v>
          </cell>
          <cell r="E2090">
            <v>5.07</v>
          </cell>
          <cell r="F2090">
            <v>0</v>
          </cell>
          <cell r="G2090">
            <v>24</v>
          </cell>
          <cell r="H2090">
            <v>2</v>
          </cell>
          <cell r="I2090">
            <v>8.1999999999999993</v>
          </cell>
          <cell r="J2090" t="str">
            <v>TARLAC2</v>
          </cell>
        </row>
        <row r="2091">
          <cell r="B2091" t="str">
            <v>GAPAN2</v>
          </cell>
          <cell r="C2091">
            <v>20</v>
          </cell>
          <cell r="D2091">
            <v>0</v>
          </cell>
          <cell r="E2091">
            <v>9.0399999999999991</v>
          </cell>
          <cell r="F2091">
            <v>1</v>
          </cell>
          <cell r="G2091">
            <v>24</v>
          </cell>
          <cell r="H2091">
            <v>3</v>
          </cell>
          <cell r="I2091">
            <v>14</v>
          </cell>
          <cell r="J2091" t="str">
            <v>TARLAC2</v>
          </cell>
        </row>
        <row r="2092">
          <cell r="B2092" t="str">
            <v>GAPAN3</v>
          </cell>
          <cell r="C2092">
            <v>27</v>
          </cell>
          <cell r="D2092">
            <v>0</v>
          </cell>
          <cell r="E2092">
            <v>4.87</v>
          </cell>
          <cell r="F2092">
            <v>0</v>
          </cell>
          <cell r="G2092">
            <v>32</v>
          </cell>
          <cell r="H2092">
            <v>2</v>
          </cell>
          <cell r="I2092">
            <v>8.1999999999999993</v>
          </cell>
          <cell r="J2092" t="str">
            <v>TARLAC2</v>
          </cell>
        </row>
        <row r="2093">
          <cell r="B2093" t="str">
            <v>GATTARAN1</v>
          </cell>
          <cell r="C2093">
            <v>13</v>
          </cell>
          <cell r="D2093">
            <v>61.73</v>
          </cell>
          <cell r="E2093">
            <v>12.97</v>
          </cell>
          <cell r="F2093">
            <v>9</v>
          </cell>
          <cell r="G2093">
            <v>16</v>
          </cell>
          <cell r="H2093">
            <v>3</v>
          </cell>
          <cell r="I2093">
            <v>14</v>
          </cell>
          <cell r="J2093" t="str">
            <v>TARLAC2</v>
          </cell>
        </row>
        <row r="2094">
          <cell r="B2094" t="str">
            <v>GATTARAN2</v>
          </cell>
          <cell r="C2094">
            <v>13</v>
          </cell>
          <cell r="D2094">
            <v>0.41</v>
          </cell>
          <cell r="E2094">
            <v>7.73</v>
          </cell>
          <cell r="F2094">
            <v>0</v>
          </cell>
          <cell r="G2094">
            <v>16</v>
          </cell>
          <cell r="H2094">
            <v>2</v>
          </cell>
          <cell r="I2094">
            <v>8.1999999999999993</v>
          </cell>
          <cell r="J2094" t="str">
            <v>TARLAC2</v>
          </cell>
        </row>
        <row r="2095">
          <cell r="B2095" t="str">
            <v>GONZAGA1</v>
          </cell>
          <cell r="C2095">
            <v>20</v>
          </cell>
          <cell r="D2095">
            <v>0</v>
          </cell>
          <cell r="E2095">
            <v>9.58</v>
          </cell>
          <cell r="F2095">
            <v>0</v>
          </cell>
          <cell r="G2095">
            <v>24</v>
          </cell>
          <cell r="H2095">
            <v>3</v>
          </cell>
          <cell r="I2095">
            <v>14</v>
          </cell>
          <cell r="J2095" t="str">
            <v>TARLAC2</v>
          </cell>
        </row>
        <row r="2096">
          <cell r="B2096" t="str">
            <v>GONZAGA2</v>
          </cell>
          <cell r="C2096">
            <v>13</v>
          </cell>
          <cell r="D2096">
            <v>0.31</v>
          </cell>
          <cell r="E2096">
            <v>7.81</v>
          </cell>
          <cell r="F2096">
            <v>0</v>
          </cell>
          <cell r="G2096">
            <v>16</v>
          </cell>
          <cell r="H2096">
            <v>2</v>
          </cell>
          <cell r="I2096">
            <v>8.1999999999999993</v>
          </cell>
          <cell r="J2096" t="str">
            <v>TARLAC2</v>
          </cell>
        </row>
        <row r="2097">
          <cell r="B2097" t="str">
            <v>HLUISITA1</v>
          </cell>
          <cell r="C2097">
            <v>20</v>
          </cell>
          <cell r="D2097">
            <v>0</v>
          </cell>
          <cell r="E2097">
            <v>5.27</v>
          </cell>
          <cell r="F2097">
            <v>0</v>
          </cell>
          <cell r="G2097">
            <v>24</v>
          </cell>
          <cell r="H2097">
            <v>2</v>
          </cell>
          <cell r="I2097">
            <v>8.1999999999999993</v>
          </cell>
          <cell r="J2097" t="str">
            <v>TARLAC2</v>
          </cell>
        </row>
        <row r="2098">
          <cell r="B2098" t="str">
            <v>HLUISITA2</v>
          </cell>
          <cell r="C2098">
            <v>13</v>
          </cell>
          <cell r="D2098">
            <v>0</v>
          </cell>
          <cell r="E2098">
            <v>2.33</v>
          </cell>
          <cell r="F2098">
            <v>0</v>
          </cell>
          <cell r="G2098">
            <v>16</v>
          </cell>
          <cell r="H2098">
            <v>1</v>
          </cell>
          <cell r="I2098">
            <v>2.94</v>
          </cell>
          <cell r="J2098" t="str">
            <v>TARLAC2</v>
          </cell>
        </row>
        <row r="2099">
          <cell r="B2099" t="str">
            <v>HLUISITA3</v>
          </cell>
          <cell r="C2099">
            <v>20</v>
          </cell>
          <cell r="D2099">
            <v>0</v>
          </cell>
          <cell r="E2099">
            <v>6.49</v>
          </cell>
          <cell r="F2099">
            <v>0</v>
          </cell>
          <cell r="G2099">
            <v>24</v>
          </cell>
          <cell r="H2099">
            <v>2</v>
          </cell>
          <cell r="I2099">
            <v>8.1999999999999993</v>
          </cell>
          <cell r="J2099" t="str">
            <v>TARLAC2</v>
          </cell>
        </row>
        <row r="2100">
          <cell r="B2100" t="str">
            <v>HOLIDAYMI1</v>
          </cell>
          <cell r="C2100">
            <v>13</v>
          </cell>
          <cell r="D2100">
            <v>0</v>
          </cell>
          <cell r="E2100">
            <v>2.2799999999999998</v>
          </cell>
          <cell r="F2100">
            <v>0</v>
          </cell>
          <cell r="G2100">
            <v>16</v>
          </cell>
          <cell r="H2100">
            <v>1</v>
          </cell>
          <cell r="I2100">
            <v>2.94</v>
          </cell>
          <cell r="J2100" t="str">
            <v>TARLAC2</v>
          </cell>
        </row>
        <row r="2101">
          <cell r="B2101" t="str">
            <v>ILAGAN1</v>
          </cell>
          <cell r="C2101">
            <v>13</v>
          </cell>
          <cell r="D2101">
            <v>1.45</v>
          </cell>
          <cell r="E2101">
            <v>10.38</v>
          </cell>
          <cell r="F2101">
            <v>0</v>
          </cell>
          <cell r="G2101">
            <v>16</v>
          </cell>
          <cell r="H2101">
            <v>3</v>
          </cell>
          <cell r="I2101">
            <v>14</v>
          </cell>
          <cell r="J2101" t="str">
            <v>TARLAC2</v>
          </cell>
        </row>
        <row r="2102">
          <cell r="B2102" t="str">
            <v>ILAGAN2</v>
          </cell>
          <cell r="C2102">
            <v>13</v>
          </cell>
          <cell r="D2102">
            <v>0</v>
          </cell>
          <cell r="E2102">
            <v>3.93</v>
          </cell>
          <cell r="F2102">
            <v>0</v>
          </cell>
          <cell r="G2102">
            <v>16</v>
          </cell>
          <cell r="H2102">
            <v>2</v>
          </cell>
          <cell r="I2102">
            <v>8.1999999999999993</v>
          </cell>
          <cell r="J2102" t="str">
            <v>TARLAC2</v>
          </cell>
        </row>
        <row r="2103">
          <cell r="B2103" t="str">
            <v>ILAGAN3</v>
          </cell>
          <cell r="C2103">
            <v>13</v>
          </cell>
          <cell r="D2103">
            <v>7.1</v>
          </cell>
          <cell r="E2103">
            <v>11.51</v>
          </cell>
          <cell r="F2103">
            <v>0</v>
          </cell>
          <cell r="G2103">
            <v>16</v>
          </cell>
          <cell r="H2103">
            <v>3</v>
          </cell>
          <cell r="I2103">
            <v>14</v>
          </cell>
          <cell r="J2103" t="str">
            <v>TARLAC2</v>
          </cell>
        </row>
        <row r="2104">
          <cell r="B2104" t="str">
            <v>ISIDRONE1</v>
          </cell>
          <cell r="C2104">
            <v>13</v>
          </cell>
          <cell r="D2104">
            <v>0.5</v>
          </cell>
          <cell r="E2104">
            <v>8.8699999999999992</v>
          </cell>
          <cell r="F2104">
            <v>3</v>
          </cell>
          <cell r="G2104">
            <v>16</v>
          </cell>
          <cell r="H2104">
            <v>3</v>
          </cell>
          <cell r="I2104">
            <v>14</v>
          </cell>
          <cell r="J2104" t="str">
            <v>TARLAC2</v>
          </cell>
        </row>
        <row r="2105">
          <cell r="B2105" t="str">
            <v>ISIDRONE2</v>
          </cell>
          <cell r="C2105">
            <v>13</v>
          </cell>
          <cell r="D2105">
            <v>0</v>
          </cell>
          <cell r="E2105">
            <v>1.46</v>
          </cell>
          <cell r="F2105">
            <v>0</v>
          </cell>
          <cell r="G2105">
            <v>16</v>
          </cell>
          <cell r="H2105">
            <v>1</v>
          </cell>
          <cell r="I2105">
            <v>2.94</v>
          </cell>
          <cell r="J2105" t="str">
            <v>TARLAC2</v>
          </cell>
        </row>
        <row r="2106">
          <cell r="B2106" t="str">
            <v>ISIDRONE3</v>
          </cell>
          <cell r="C2106">
            <v>13</v>
          </cell>
          <cell r="D2106">
            <v>0</v>
          </cell>
          <cell r="E2106">
            <v>2.39</v>
          </cell>
          <cell r="F2106">
            <v>0</v>
          </cell>
          <cell r="G2106">
            <v>16</v>
          </cell>
          <cell r="H2106">
            <v>1</v>
          </cell>
          <cell r="I2106">
            <v>2.94</v>
          </cell>
          <cell r="J2106" t="str">
            <v>TARLAC2</v>
          </cell>
        </row>
        <row r="2107">
          <cell r="B2107" t="str">
            <v>LAOAG1</v>
          </cell>
          <cell r="C2107">
            <v>20</v>
          </cell>
          <cell r="D2107">
            <v>0.01</v>
          </cell>
          <cell r="E2107">
            <v>11.14</v>
          </cell>
          <cell r="F2107">
            <v>0</v>
          </cell>
          <cell r="G2107">
            <v>24</v>
          </cell>
          <cell r="H2107">
            <v>3</v>
          </cell>
          <cell r="I2107">
            <v>14</v>
          </cell>
          <cell r="J2107" t="str">
            <v>TARLAC1</v>
          </cell>
        </row>
        <row r="2108">
          <cell r="B2108" t="str">
            <v>LAOAG2</v>
          </cell>
          <cell r="C2108">
            <v>27</v>
          </cell>
          <cell r="D2108">
            <v>13.03</v>
          </cell>
          <cell r="E2108">
            <v>26.29</v>
          </cell>
          <cell r="F2108">
            <v>0</v>
          </cell>
          <cell r="G2108">
            <v>32</v>
          </cell>
          <cell r="H2108">
            <v>5</v>
          </cell>
          <cell r="I2108">
            <v>29</v>
          </cell>
          <cell r="J2108" t="str">
            <v>TARLAC1</v>
          </cell>
        </row>
        <row r="2109">
          <cell r="B2109" t="str">
            <v>LAOAG3</v>
          </cell>
          <cell r="C2109">
            <v>27</v>
          </cell>
          <cell r="D2109">
            <v>0</v>
          </cell>
          <cell r="E2109">
            <v>13.42</v>
          </cell>
          <cell r="F2109">
            <v>0</v>
          </cell>
          <cell r="G2109">
            <v>32</v>
          </cell>
          <cell r="H2109">
            <v>3</v>
          </cell>
          <cell r="I2109">
            <v>14</v>
          </cell>
          <cell r="J2109" t="str">
            <v>TARLAC1</v>
          </cell>
        </row>
        <row r="2110">
          <cell r="B2110" t="str">
            <v>LINGAYEN1</v>
          </cell>
          <cell r="C2110">
            <v>13</v>
          </cell>
          <cell r="D2110">
            <v>1.31</v>
          </cell>
          <cell r="E2110">
            <v>10.16</v>
          </cell>
          <cell r="F2110">
            <v>0</v>
          </cell>
          <cell r="G2110">
            <v>16</v>
          </cell>
          <cell r="H2110">
            <v>3</v>
          </cell>
          <cell r="I2110">
            <v>14</v>
          </cell>
          <cell r="J2110" t="str">
            <v>TARLAC1</v>
          </cell>
        </row>
        <row r="2111">
          <cell r="B2111" t="str">
            <v>LINGAYEN2</v>
          </cell>
          <cell r="C2111">
            <v>13</v>
          </cell>
          <cell r="D2111">
            <v>0</v>
          </cell>
          <cell r="E2111">
            <v>5.83</v>
          </cell>
          <cell r="F2111">
            <v>0</v>
          </cell>
          <cell r="G2111">
            <v>16</v>
          </cell>
          <cell r="H2111">
            <v>2</v>
          </cell>
          <cell r="I2111">
            <v>8.1999999999999993</v>
          </cell>
          <cell r="J2111" t="str">
            <v>TARLAC1</v>
          </cell>
        </row>
        <row r="2112">
          <cell r="B2112" t="str">
            <v>LINGAYEN3</v>
          </cell>
          <cell r="C2112">
            <v>13</v>
          </cell>
          <cell r="D2112">
            <v>0.32</v>
          </cell>
          <cell r="E2112">
            <v>8.43</v>
          </cell>
          <cell r="F2112">
            <v>0</v>
          </cell>
          <cell r="G2112">
            <v>16</v>
          </cell>
          <cell r="H2112">
            <v>3</v>
          </cell>
          <cell r="I2112">
            <v>14</v>
          </cell>
          <cell r="J2112" t="str">
            <v>TARLAC1</v>
          </cell>
        </row>
        <row r="2113">
          <cell r="B2113" t="str">
            <v>LUBAO1</v>
          </cell>
          <cell r="C2113">
            <v>13</v>
          </cell>
          <cell r="D2113">
            <v>21.1</v>
          </cell>
          <cell r="E2113">
            <v>12.56</v>
          </cell>
          <cell r="F2113">
            <v>31</v>
          </cell>
          <cell r="G2113">
            <v>16</v>
          </cell>
          <cell r="H2113">
            <v>3</v>
          </cell>
          <cell r="I2113">
            <v>14</v>
          </cell>
          <cell r="J2113" t="str">
            <v>VALENZUELA</v>
          </cell>
        </row>
        <row r="2114">
          <cell r="B2114" t="str">
            <v>LUBAO2</v>
          </cell>
          <cell r="C2114">
            <v>13</v>
          </cell>
          <cell r="D2114">
            <v>0</v>
          </cell>
          <cell r="E2114">
            <v>4.08</v>
          </cell>
          <cell r="F2114">
            <v>0</v>
          </cell>
          <cell r="G2114">
            <v>16</v>
          </cell>
          <cell r="H2114">
            <v>2</v>
          </cell>
          <cell r="I2114">
            <v>8.1999999999999993</v>
          </cell>
          <cell r="J2114" t="str">
            <v>VALENZUELA</v>
          </cell>
        </row>
        <row r="2115">
          <cell r="B2115" t="str">
            <v>LUBAO3</v>
          </cell>
          <cell r="C2115">
            <v>13</v>
          </cell>
          <cell r="D2115">
            <v>0</v>
          </cell>
          <cell r="E2115">
            <v>6.77</v>
          </cell>
          <cell r="F2115">
            <v>0</v>
          </cell>
          <cell r="G2115">
            <v>16</v>
          </cell>
          <cell r="H2115">
            <v>2</v>
          </cell>
          <cell r="I2115">
            <v>8.1999999999999993</v>
          </cell>
          <cell r="J2115" t="str">
            <v>VALENZUELA</v>
          </cell>
        </row>
        <row r="2116">
          <cell r="B2116" t="str">
            <v>MALOLOS1</v>
          </cell>
          <cell r="C2116">
            <v>13</v>
          </cell>
          <cell r="D2116">
            <v>0.04</v>
          </cell>
          <cell r="E2116">
            <v>6.29</v>
          </cell>
          <cell r="F2116">
            <v>0</v>
          </cell>
          <cell r="G2116">
            <v>16</v>
          </cell>
          <cell r="H2116">
            <v>2</v>
          </cell>
          <cell r="I2116">
            <v>8.1999999999999993</v>
          </cell>
          <cell r="J2116" t="str">
            <v>VALENZUELA</v>
          </cell>
        </row>
        <row r="2117">
          <cell r="B2117" t="str">
            <v>MALOLOS2</v>
          </cell>
          <cell r="C2117">
            <v>13</v>
          </cell>
          <cell r="D2117">
            <v>0.2</v>
          </cell>
          <cell r="E2117">
            <v>8.44</v>
          </cell>
          <cell r="F2117">
            <v>0</v>
          </cell>
          <cell r="G2117">
            <v>16</v>
          </cell>
          <cell r="H2117">
            <v>3</v>
          </cell>
          <cell r="I2117">
            <v>14</v>
          </cell>
          <cell r="J2117" t="str">
            <v>VALENZUELA</v>
          </cell>
        </row>
        <row r="2118">
          <cell r="B2118" t="str">
            <v>MALOLOS21</v>
          </cell>
          <cell r="C2118">
            <v>13</v>
          </cell>
          <cell r="D2118">
            <v>0.01</v>
          </cell>
          <cell r="E2118">
            <v>4.5199999999999996</v>
          </cell>
          <cell r="F2118">
            <v>0</v>
          </cell>
          <cell r="G2118">
            <v>16</v>
          </cell>
          <cell r="H2118">
            <v>2</v>
          </cell>
          <cell r="I2118">
            <v>8.1999999999999993</v>
          </cell>
          <cell r="J2118" t="str">
            <v>VALENZUELA</v>
          </cell>
        </row>
        <row r="2119">
          <cell r="B2119" t="str">
            <v>MALOLOS22</v>
          </cell>
          <cell r="C2119">
            <v>13</v>
          </cell>
          <cell r="D2119">
            <v>5.5</v>
          </cell>
          <cell r="E2119">
            <v>11.49</v>
          </cell>
          <cell r="F2119">
            <v>1</v>
          </cell>
          <cell r="G2119">
            <v>16</v>
          </cell>
          <cell r="H2119">
            <v>3</v>
          </cell>
          <cell r="I2119">
            <v>14</v>
          </cell>
          <cell r="J2119" t="str">
            <v>VALENZUELA</v>
          </cell>
        </row>
        <row r="2120">
          <cell r="B2120" t="str">
            <v>MALOLOS23</v>
          </cell>
          <cell r="C2120">
            <v>13</v>
          </cell>
          <cell r="D2120">
            <v>3.2</v>
          </cell>
          <cell r="E2120">
            <v>11.46</v>
          </cell>
          <cell r="F2120">
            <v>0</v>
          </cell>
          <cell r="G2120">
            <v>16</v>
          </cell>
          <cell r="H2120">
            <v>3</v>
          </cell>
          <cell r="I2120">
            <v>14</v>
          </cell>
          <cell r="J2120" t="str">
            <v>VALENZUELA</v>
          </cell>
        </row>
        <row r="2121">
          <cell r="B2121" t="str">
            <v>MALOLOS3</v>
          </cell>
          <cell r="C2121">
            <v>13</v>
          </cell>
          <cell r="D2121">
            <v>0.25</v>
          </cell>
          <cell r="E2121">
            <v>9.15</v>
          </cell>
          <cell r="F2121">
            <v>1</v>
          </cell>
          <cell r="G2121">
            <v>16</v>
          </cell>
          <cell r="H2121">
            <v>3</v>
          </cell>
          <cell r="I2121">
            <v>14</v>
          </cell>
          <cell r="J2121" t="str">
            <v>VALENZUELA</v>
          </cell>
        </row>
        <row r="2122">
          <cell r="B2122" t="str">
            <v>MANAOAG1</v>
          </cell>
          <cell r="C2122">
            <v>13</v>
          </cell>
          <cell r="D2122">
            <v>0</v>
          </cell>
          <cell r="E2122">
            <v>5.98</v>
          </cell>
          <cell r="F2122">
            <v>0</v>
          </cell>
          <cell r="G2122">
            <v>16</v>
          </cell>
          <cell r="H2122">
            <v>2</v>
          </cell>
          <cell r="I2122">
            <v>8.1999999999999993</v>
          </cell>
          <cell r="J2122" t="str">
            <v>TARLAC1</v>
          </cell>
        </row>
        <row r="2123">
          <cell r="B2123" t="str">
            <v>MANAOAG2</v>
          </cell>
          <cell r="C2123">
            <v>13</v>
          </cell>
          <cell r="D2123">
            <v>0</v>
          </cell>
          <cell r="E2123">
            <v>3.82</v>
          </cell>
          <cell r="F2123">
            <v>0</v>
          </cell>
          <cell r="G2123">
            <v>16</v>
          </cell>
          <cell r="H2123">
            <v>2</v>
          </cell>
          <cell r="I2123">
            <v>8.1999999999999993</v>
          </cell>
          <cell r="J2123" t="str">
            <v>TARLAC1</v>
          </cell>
        </row>
        <row r="2124">
          <cell r="B2124" t="str">
            <v>MANAOAG3</v>
          </cell>
          <cell r="C2124">
            <v>13</v>
          </cell>
          <cell r="D2124">
            <v>0</v>
          </cell>
          <cell r="E2124">
            <v>4.49</v>
          </cell>
          <cell r="F2124">
            <v>0</v>
          </cell>
          <cell r="G2124">
            <v>16</v>
          </cell>
          <cell r="H2124">
            <v>2</v>
          </cell>
          <cell r="I2124">
            <v>8.1999999999999993</v>
          </cell>
          <cell r="J2124" t="str">
            <v>TARLAC1</v>
          </cell>
        </row>
        <row r="2125">
          <cell r="B2125" t="str">
            <v>MARILAO1</v>
          </cell>
          <cell r="C2125">
            <v>27</v>
          </cell>
          <cell r="D2125">
            <v>0.02</v>
          </cell>
          <cell r="E2125">
            <v>18.489999999999998</v>
          </cell>
          <cell r="F2125">
            <v>0</v>
          </cell>
          <cell r="G2125">
            <v>32</v>
          </cell>
          <cell r="H2125">
            <v>4</v>
          </cell>
          <cell r="I2125">
            <v>21</v>
          </cell>
          <cell r="J2125" t="str">
            <v>VALENZUELA</v>
          </cell>
        </row>
        <row r="2126">
          <cell r="B2126" t="str">
            <v>MARILAO2</v>
          </cell>
          <cell r="C2126">
            <v>27</v>
          </cell>
          <cell r="D2126">
            <v>0.11</v>
          </cell>
          <cell r="E2126">
            <v>19.61</v>
          </cell>
          <cell r="F2126">
            <v>3</v>
          </cell>
          <cell r="G2126">
            <v>32</v>
          </cell>
          <cell r="H2126">
            <v>4</v>
          </cell>
          <cell r="I2126">
            <v>21</v>
          </cell>
          <cell r="J2126" t="str">
            <v>VALENZUELA</v>
          </cell>
        </row>
        <row r="2127">
          <cell r="B2127" t="str">
            <v>MARILAO3</v>
          </cell>
          <cell r="C2127">
            <v>27</v>
          </cell>
          <cell r="D2127">
            <v>7.0000000000000007E-2</v>
          </cell>
          <cell r="E2127">
            <v>17.579999999999998</v>
          </cell>
          <cell r="F2127">
            <v>54</v>
          </cell>
          <cell r="G2127">
            <v>32</v>
          </cell>
          <cell r="H2127">
            <v>4</v>
          </cell>
          <cell r="I2127">
            <v>21</v>
          </cell>
          <cell r="J2127" t="str">
            <v>VALENZUELA</v>
          </cell>
        </row>
        <row r="2128">
          <cell r="B2128" t="str">
            <v>MARILOAX1</v>
          </cell>
          <cell r="C2128">
            <v>6</v>
          </cell>
          <cell r="D2128">
            <v>3.87</v>
          </cell>
          <cell r="E2128">
            <v>4.26</v>
          </cell>
          <cell r="F2128">
            <v>2</v>
          </cell>
          <cell r="G2128">
            <v>8</v>
          </cell>
          <cell r="H2128">
            <v>2</v>
          </cell>
          <cell r="I2128">
            <v>8.1999999999999993</v>
          </cell>
          <cell r="J2128" t="str">
            <v>VALENZUELA</v>
          </cell>
        </row>
        <row r="2129">
          <cell r="B2129" t="str">
            <v>MARILOAX2</v>
          </cell>
          <cell r="C2129">
            <v>6</v>
          </cell>
          <cell r="D2129">
            <v>3.24</v>
          </cell>
          <cell r="E2129">
            <v>4.28</v>
          </cell>
          <cell r="F2129">
            <v>65</v>
          </cell>
          <cell r="G2129">
            <v>8</v>
          </cell>
          <cell r="H2129">
            <v>2</v>
          </cell>
          <cell r="I2129">
            <v>8.1999999999999993</v>
          </cell>
          <cell r="J2129" t="str">
            <v>VALENZUELA</v>
          </cell>
        </row>
        <row r="2130">
          <cell r="B2130" t="str">
            <v>MARILOAX3</v>
          </cell>
          <cell r="C2130">
            <v>6</v>
          </cell>
          <cell r="D2130">
            <v>0.96</v>
          </cell>
          <cell r="E2130">
            <v>3.22</v>
          </cell>
          <cell r="F2130">
            <v>36</v>
          </cell>
          <cell r="G2130">
            <v>8</v>
          </cell>
          <cell r="H2130">
            <v>2</v>
          </cell>
          <cell r="I2130">
            <v>8.1999999999999993</v>
          </cell>
          <cell r="J2130" t="str">
            <v>VALENZUELA</v>
          </cell>
        </row>
        <row r="2131">
          <cell r="B2131" t="str">
            <v>MARIVELES1</v>
          </cell>
          <cell r="C2131">
            <v>13</v>
          </cell>
          <cell r="D2131">
            <v>0</v>
          </cell>
          <cell r="E2131">
            <v>2.29</v>
          </cell>
          <cell r="F2131">
            <v>0</v>
          </cell>
          <cell r="G2131">
            <v>16</v>
          </cell>
          <cell r="H2131">
            <v>1</v>
          </cell>
          <cell r="I2131">
            <v>2.94</v>
          </cell>
          <cell r="J2131" t="str">
            <v>BACOOR1</v>
          </cell>
        </row>
        <row r="2132">
          <cell r="B2132" t="str">
            <v>MARIVELES3</v>
          </cell>
          <cell r="C2132">
            <v>27</v>
          </cell>
          <cell r="D2132">
            <v>0.51</v>
          </cell>
          <cell r="E2132">
            <v>21.74</v>
          </cell>
          <cell r="F2132">
            <v>0</v>
          </cell>
          <cell r="G2132">
            <v>32</v>
          </cell>
          <cell r="H2132">
            <v>5</v>
          </cell>
          <cell r="I2132">
            <v>29</v>
          </cell>
          <cell r="J2132" t="str">
            <v>BACOOR1</v>
          </cell>
        </row>
        <row r="2133">
          <cell r="B2133" t="str">
            <v>MIMOSA1</v>
          </cell>
          <cell r="C2133">
            <v>13</v>
          </cell>
          <cell r="D2133">
            <v>0</v>
          </cell>
          <cell r="E2133">
            <v>0.92</v>
          </cell>
          <cell r="F2133">
            <v>0</v>
          </cell>
          <cell r="G2133">
            <v>16</v>
          </cell>
          <cell r="H2133">
            <v>1</v>
          </cell>
          <cell r="I2133">
            <v>2.94</v>
          </cell>
          <cell r="J2133" t="str">
            <v>TARLAC2</v>
          </cell>
        </row>
        <row r="2134">
          <cell r="B2134" t="str">
            <v>MIMOSA2</v>
          </cell>
          <cell r="C2134">
            <v>13</v>
          </cell>
          <cell r="D2134">
            <v>0</v>
          </cell>
          <cell r="E2134">
            <v>1.65</v>
          </cell>
          <cell r="F2134">
            <v>0</v>
          </cell>
          <cell r="G2134">
            <v>16</v>
          </cell>
          <cell r="H2134">
            <v>1</v>
          </cell>
          <cell r="I2134">
            <v>2.94</v>
          </cell>
          <cell r="J2134" t="str">
            <v>TARLAC2</v>
          </cell>
        </row>
        <row r="2135">
          <cell r="B2135" t="str">
            <v>MIMOSA3</v>
          </cell>
          <cell r="C2135">
            <v>13</v>
          </cell>
          <cell r="D2135">
            <v>0</v>
          </cell>
          <cell r="E2135">
            <v>1.87</v>
          </cell>
          <cell r="F2135">
            <v>0</v>
          </cell>
          <cell r="G2135">
            <v>16</v>
          </cell>
          <cell r="H2135">
            <v>1</v>
          </cell>
          <cell r="I2135">
            <v>2.94</v>
          </cell>
          <cell r="J2135" t="str">
            <v>TARLAC2</v>
          </cell>
        </row>
        <row r="2136">
          <cell r="B2136" t="str">
            <v>MONCADA1</v>
          </cell>
          <cell r="C2136">
            <v>13</v>
          </cell>
          <cell r="D2136">
            <v>0</v>
          </cell>
          <cell r="E2136">
            <v>2.65</v>
          </cell>
          <cell r="F2136">
            <v>0</v>
          </cell>
          <cell r="G2136">
            <v>16</v>
          </cell>
          <cell r="H2136">
            <v>1</v>
          </cell>
          <cell r="I2136">
            <v>2.94</v>
          </cell>
          <cell r="J2136" t="str">
            <v>TARLAC1</v>
          </cell>
        </row>
        <row r="2137">
          <cell r="B2137" t="str">
            <v>MONCADA2</v>
          </cell>
          <cell r="C2137">
            <v>13</v>
          </cell>
          <cell r="D2137">
            <v>0</v>
          </cell>
          <cell r="E2137">
            <v>2.64</v>
          </cell>
          <cell r="F2137">
            <v>0</v>
          </cell>
          <cell r="G2137">
            <v>16</v>
          </cell>
          <cell r="H2137">
            <v>1</v>
          </cell>
          <cell r="I2137">
            <v>2.94</v>
          </cell>
          <cell r="J2137" t="str">
            <v>TARLAC1</v>
          </cell>
        </row>
        <row r="2138">
          <cell r="B2138" t="str">
            <v>MONCADA3</v>
          </cell>
          <cell r="C2138">
            <v>13</v>
          </cell>
          <cell r="D2138">
            <v>0</v>
          </cell>
          <cell r="E2138">
            <v>2.09</v>
          </cell>
          <cell r="F2138">
            <v>0</v>
          </cell>
          <cell r="G2138">
            <v>16</v>
          </cell>
          <cell r="H2138">
            <v>1</v>
          </cell>
          <cell r="I2138">
            <v>2.94</v>
          </cell>
          <cell r="J2138" t="str">
            <v>TARLAC1</v>
          </cell>
        </row>
        <row r="2139">
          <cell r="B2139" t="str">
            <v>MTCABALAN1</v>
          </cell>
          <cell r="C2139">
            <v>20</v>
          </cell>
          <cell r="D2139">
            <v>0</v>
          </cell>
          <cell r="E2139">
            <v>4.4800000000000004</v>
          </cell>
          <cell r="F2139">
            <v>0</v>
          </cell>
          <cell r="G2139">
            <v>24</v>
          </cell>
          <cell r="H2139">
            <v>2</v>
          </cell>
          <cell r="I2139">
            <v>8.1999999999999993</v>
          </cell>
          <cell r="J2139" t="str">
            <v>VALENZUELA</v>
          </cell>
        </row>
        <row r="2140">
          <cell r="B2140" t="str">
            <v>MTCABALAN2</v>
          </cell>
          <cell r="C2140">
            <v>6</v>
          </cell>
          <cell r="D2140">
            <v>0</v>
          </cell>
          <cell r="E2140">
            <v>0.82</v>
          </cell>
          <cell r="F2140">
            <v>1</v>
          </cell>
          <cell r="G2140">
            <v>8</v>
          </cell>
          <cell r="H2140">
            <v>1</v>
          </cell>
          <cell r="I2140">
            <v>2.94</v>
          </cell>
          <cell r="J2140" t="str">
            <v>VALENZUELA</v>
          </cell>
        </row>
        <row r="2141">
          <cell r="B2141" t="str">
            <v>MTCANIAO1</v>
          </cell>
          <cell r="C2141">
            <v>27</v>
          </cell>
          <cell r="D2141">
            <v>26.77</v>
          </cell>
          <cell r="E2141">
            <v>26.83</v>
          </cell>
          <cell r="F2141">
            <v>0</v>
          </cell>
          <cell r="G2141">
            <v>32</v>
          </cell>
          <cell r="H2141">
            <v>5</v>
          </cell>
          <cell r="I2141">
            <v>29</v>
          </cell>
          <cell r="J2141" t="str">
            <v>TARLAC1</v>
          </cell>
        </row>
        <row r="2142">
          <cell r="B2142" t="str">
            <v>MTCANIAO2</v>
          </cell>
          <cell r="C2142">
            <v>27</v>
          </cell>
          <cell r="D2142">
            <v>41.47</v>
          </cell>
          <cell r="E2142">
            <v>26.98</v>
          </cell>
          <cell r="F2142">
            <v>3</v>
          </cell>
          <cell r="G2142">
            <v>32</v>
          </cell>
          <cell r="H2142">
            <v>5</v>
          </cell>
          <cell r="I2142">
            <v>29</v>
          </cell>
          <cell r="J2142" t="str">
            <v>TARLAC1</v>
          </cell>
        </row>
        <row r="2143">
          <cell r="B2143" t="str">
            <v>MTCANIAO3</v>
          </cell>
          <cell r="C2143">
            <v>27</v>
          </cell>
          <cell r="D2143">
            <v>7.27</v>
          </cell>
          <cell r="E2143">
            <v>26.66</v>
          </cell>
          <cell r="F2143">
            <v>0</v>
          </cell>
          <cell r="G2143">
            <v>32</v>
          </cell>
          <cell r="H2143">
            <v>5</v>
          </cell>
          <cell r="I2143">
            <v>29</v>
          </cell>
          <cell r="J2143" t="str">
            <v>TARLAC1</v>
          </cell>
        </row>
        <row r="2144">
          <cell r="B2144" t="str">
            <v>MTRITA1</v>
          </cell>
          <cell r="C2144">
            <v>13</v>
          </cell>
          <cell r="D2144">
            <v>0</v>
          </cell>
          <cell r="E2144">
            <v>1.54</v>
          </cell>
          <cell r="F2144">
            <v>0</v>
          </cell>
          <cell r="G2144">
            <v>16</v>
          </cell>
          <cell r="H2144">
            <v>1</v>
          </cell>
          <cell r="I2144">
            <v>2.94</v>
          </cell>
          <cell r="J2144" t="str">
            <v>VALENZUELA</v>
          </cell>
        </row>
        <row r="2145">
          <cell r="B2145" t="str">
            <v>MTRITA2</v>
          </cell>
          <cell r="C2145">
            <v>13</v>
          </cell>
          <cell r="D2145">
            <v>0</v>
          </cell>
          <cell r="E2145">
            <v>4.4000000000000004</v>
          </cell>
          <cell r="F2145">
            <v>3</v>
          </cell>
          <cell r="G2145">
            <v>16</v>
          </cell>
          <cell r="H2145">
            <v>2</v>
          </cell>
          <cell r="I2145">
            <v>8.1999999999999993</v>
          </cell>
          <cell r="J2145" t="str">
            <v>VALENZUELA</v>
          </cell>
        </row>
        <row r="2146">
          <cell r="B2146" t="str">
            <v>MTRITA3</v>
          </cell>
          <cell r="C2146">
            <v>6</v>
          </cell>
          <cell r="D2146">
            <v>11.96</v>
          </cell>
          <cell r="E2146">
            <v>5.35</v>
          </cell>
          <cell r="F2146">
            <v>2</v>
          </cell>
          <cell r="G2146">
            <v>8</v>
          </cell>
          <cell r="H2146">
            <v>2</v>
          </cell>
          <cell r="I2146">
            <v>8.1999999999999993</v>
          </cell>
          <cell r="J2146" t="str">
            <v>VALENZUELA</v>
          </cell>
        </row>
        <row r="2147">
          <cell r="B2147" t="str">
            <v>MUNOZ1</v>
          </cell>
          <cell r="C2147">
            <v>13</v>
          </cell>
          <cell r="D2147">
            <v>0</v>
          </cell>
          <cell r="E2147">
            <v>4.95</v>
          </cell>
          <cell r="F2147">
            <v>0</v>
          </cell>
          <cell r="G2147">
            <v>16</v>
          </cell>
          <cell r="H2147">
            <v>2</v>
          </cell>
          <cell r="I2147">
            <v>8.1999999999999993</v>
          </cell>
          <cell r="J2147" t="str">
            <v>TARLAC2</v>
          </cell>
        </row>
        <row r="2148">
          <cell r="B2148" t="str">
            <v>MUNOZ2</v>
          </cell>
          <cell r="C2148">
            <v>13</v>
          </cell>
          <cell r="D2148">
            <v>0.12</v>
          </cell>
          <cell r="E2148">
            <v>7.16</v>
          </cell>
          <cell r="F2148">
            <v>0</v>
          </cell>
          <cell r="G2148">
            <v>16</v>
          </cell>
          <cell r="H2148">
            <v>2</v>
          </cell>
          <cell r="I2148">
            <v>8.1999999999999993</v>
          </cell>
          <cell r="J2148" t="str">
            <v>TARLAC2</v>
          </cell>
        </row>
        <row r="2149">
          <cell r="B2149" t="str">
            <v>MUNOZ3</v>
          </cell>
          <cell r="C2149">
            <v>13</v>
          </cell>
          <cell r="D2149">
            <v>0</v>
          </cell>
          <cell r="E2149">
            <v>2.99</v>
          </cell>
          <cell r="F2149">
            <v>0</v>
          </cell>
          <cell r="G2149">
            <v>16</v>
          </cell>
          <cell r="H2149">
            <v>2</v>
          </cell>
          <cell r="I2149">
            <v>8.1999999999999993</v>
          </cell>
          <cell r="J2149" t="str">
            <v>TARLAC2</v>
          </cell>
        </row>
        <row r="2150">
          <cell r="B2150" t="str">
            <v>NORZAGARA1</v>
          </cell>
          <cell r="C2150">
            <v>13</v>
          </cell>
          <cell r="D2150">
            <v>0</v>
          </cell>
          <cell r="E2150">
            <v>3.22</v>
          </cell>
          <cell r="F2150">
            <v>0</v>
          </cell>
          <cell r="G2150">
            <v>16</v>
          </cell>
          <cell r="H2150">
            <v>2</v>
          </cell>
          <cell r="I2150">
            <v>8.1999999999999993</v>
          </cell>
          <cell r="J2150" t="str">
            <v>MANILA2</v>
          </cell>
        </row>
        <row r="2151">
          <cell r="B2151" t="str">
            <v>NORZAGARA2</v>
          </cell>
          <cell r="C2151">
            <v>13</v>
          </cell>
          <cell r="D2151">
            <v>0</v>
          </cell>
          <cell r="E2151">
            <v>2.74</v>
          </cell>
          <cell r="F2151">
            <v>0</v>
          </cell>
          <cell r="G2151">
            <v>16</v>
          </cell>
          <cell r="H2151">
            <v>2</v>
          </cell>
          <cell r="I2151">
            <v>8.1999999999999993</v>
          </cell>
          <cell r="J2151" t="str">
            <v>MANILA2</v>
          </cell>
        </row>
        <row r="2152">
          <cell r="B2152" t="str">
            <v>NORZAGARA3</v>
          </cell>
          <cell r="C2152">
            <v>13</v>
          </cell>
          <cell r="D2152">
            <v>0.12</v>
          </cell>
          <cell r="E2152">
            <v>5.0999999999999996</v>
          </cell>
          <cell r="F2152">
            <v>1</v>
          </cell>
          <cell r="G2152">
            <v>16</v>
          </cell>
          <cell r="H2152">
            <v>2</v>
          </cell>
          <cell r="I2152">
            <v>8.1999999999999993</v>
          </cell>
          <cell r="J2152" t="str">
            <v>MANILA2</v>
          </cell>
        </row>
        <row r="2153">
          <cell r="B2153" t="str">
            <v>OLONGAPO1</v>
          </cell>
          <cell r="C2153">
            <v>12.95</v>
          </cell>
          <cell r="D2153">
            <v>2.85</v>
          </cell>
          <cell r="E2153">
            <v>10.130000000000001</v>
          </cell>
          <cell r="F2153">
            <v>0</v>
          </cell>
          <cell r="G2153">
            <v>15.93</v>
          </cell>
          <cell r="H2153">
            <v>3</v>
          </cell>
          <cell r="I2153">
            <v>14</v>
          </cell>
          <cell r="J2153" t="str">
            <v>VALENZUELA</v>
          </cell>
        </row>
        <row r="2154">
          <cell r="B2154" t="str">
            <v>OLONGAPO2</v>
          </cell>
          <cell r="C2154">
            <v>12.94</v>
          </cell>
          <cell r="D2154">
            <v>0.33</v>
          </cell>
          <cell r="E2154">
            <v>8.24</v>
          </cell>
          <cell r="F2154">
            <v>0</v>
          </cell>
          <cell r="G2154">
            <v>15.93</v>
          </cell>
          <cell r="H2154">
            <v>3</v>
          </cell>
          <cell r="I2154">
            <v>14</v>
          </cell>
          <cell r="J2154" t="str">
            <v>VALENZUELA</v>
          </cell>
        </row>
        <row r="2155">
          <cell r="B2155" t="str">
            <v>OLONGAPO3</v>
          </cell>
          <cell r="C2155">
            <v>19.920000000000002</v>
          </cell>
          <cell r="D2155">
            <v>3.28</v>
          </cell>
          <cell r="E2155">
            <v>18.53</v>
          </cell>
          <cell r="F2155">
            <v>0</v>
          </cell>
          <cell r="G2155">
            <v>23.9</v>
          </cell>
          <cell r="H2155">
            <v>4</v>
          </cell>
          <cell r="I2155">
            <v>21</v>
          </cell>
          <cell r="J2155" t="str">
            <v>VALENZUELA</v>
          </cell>
        </row>
        <row r="2156">
          <cell r="B2156" t="str">
            <v>ORANI1</v>
          </cell>
          <cell r="C2156">
            <v>13</v>
          </cell>
          <cell r="D2156">
            <v>0</v>
          </cell>
          <cell r="E2156">
            <v>1.36</v>
          </cell>
          <cell r="F2156">
            <v>0</v>
          </cell>
          <cell r="G2156">
            <v>16</v>
          </cell>
          <cell r="H2156">
            <v>1</v>
          </cell>
          <cell r="I2156">
            <v>2.94</v>
          </cell>
          <cell r="J2156" t="str">
            <v>VALENZUELA</v>
          </cell>
        </row>
        <row r="2157">
          <cell r="B2157" t="str">
            <v>ORANI2</v>
          </cell>
          <cell r="C2157">
            <v>13</v>
          </cell>
          <cell r="D2157">
            <v>0</v>
          </cell>
          <cell r="E2157">
            <v>5.05</v>
          </cell>
          <cell r="F2157">
            <v>0</v>
          </cell>
          <cell r="G2157">
            <v>16</v>
          </cell>
          <cell r="H2157">
            <v>2</v>
          </cell>
          <cell r="I2157">
            <v>8.1999999999999993</v>
          </cell>
          <cell r="J2157" t="str">
            <v>VALENZUELA</v>
          </cell>
        </row>
        <row r="2158">
          <cell r="B2158" t="str">
            <v>ORANI3</v>
          </cell>
          <cell r="C2158">
            <v>13</v>
          </cell>
          <cell r="D2158">
            <v>0</v>
          </cell>
          <cell r="E2158">
            <v>1.73</v>
          </cell>
          <cell r="F2158">
            <v>0</v>
          </cell>
          <cell r="G2158">
            <v>16</v>
          </cell>
          <cell r="H2158">
            <v>1</v>
          </cell>
          <cell r="I2158">
            <v>2.94</v>
          </cell>
          <cell r="J2158" t="str">
            <v>VALENZUELA</v>
          </cell>
        </row>
        <row r="2159">
          <cell r="B2159" t="str">
            <v>PALAUIG1</v>
          </cell>
          <cell r="C2159">
            <v>9.7799999999999994</v>
          </cell>
          <cell r="D2159">
            <v>9.39</v>
          </cell>
          <cell r="E2159">
            <v>5.43</v>
          </cell>
          <cell r="F2159">
            <v>0</v>
          </cell>
          <cell r="G2159">
            <v>12.31</v>
          </cell>
          <cell r="H2159">
            <v>2</v>
          </cell>
          <cell r="I2159">
            <v>8.1999999999999993</v>
          </cell>
          <cell r="J2159" t="str">
            <v>MANILA2</v>
          </cell>
        </row>
        <row r="2160">
          <cell r="B2160" t="str">
            <v>PALAUIG2</v>
          </cell>
          <cell r="C2160">
            <v>7.14</v>
          </cell>
          <cell r="D2160">
            <v>1.0900000000000001</v>
          </cell>
          <cell r="E2160">
            <v>3.06</v>
          </cell>
          <cell r="F2160">
            <v>0</v>
          </cell>
          <cell r="G2160">
            <v>9.2899999999999991</v>
          </cell>
          <cell r="H2160">
            <v>2</v>
          </cell>
          <cell r="I2160">
            <v>8.1999999999999993</v>
          </cell>
          <cell r="J2160" t="str">
            <v>MANILA2</v>
          </cell>
        </row>
        <row r="2161">
          <cell r="B2161" t="str">
            <v>PANIQUI1</v>
          </cell>
          <cell r="C2161">
            <v>13</v>
          </cell>
          <cell r="D2161">
            <v>0.1</v>
          </cell>
          <cell r="E2161">
            <v>8.25</v>
          </cell>
          <cell r="F2161">
            <v>0</v>
          </cell>
          <cell r="G2161">
            <v>16</v>
          </cell>
          <cell r="H2161">
            <v>3</v>
          </cell>
          <cell r="I2161">
            <v>14</v>
          </cell>
          <cell r="J2161" t="str">
            <v>TARLAC1</v>
          </cell>
        </row>
        <row r="2162">
          <cell r="B2162" t="str">
            <v>PANIQUI2</v>
          </cell>
          <cell r="C2162">
            <v>13</v>
          </cell>
          <cell r="D2162">
            <v>0</v>
          </cell>
          <cell r="E2162">
            <v>3.73</v>
          </cell>
          <cell r="F2162">
            <v>0</v>
          </cell>
          <cell r="G2162">
            <v>16</v>
          </cell>
          <cell r="H2162">
            <v>2</v>
          </cell>
          <cell r="I2162">
            <v>8.1999999999999993</v>
          </cell>
          <cell r="J2162" t="str">
            <v>TARLAC1</v>
          </cell>
        </row>
        <row r="2163">
          <cell r="B2163" t="str">
            <v>PANIQUI3</v>
          </cell>
          <cell r="C2163">
            <v>27</v>
          </cell>
          <cell r="D2163">
            <v>0</v>
          </cell>
          <cell r="E2163">
            <v>4.8899999999999997</v>
          </cell>
          <cell r="F2163">
            <v>0</v>
          </cell>
          <cell r="G2163">
            <v>32</v>
          </cell>
          <cell r="H2163">
            <v>2</v>
          </cell>
          <cell r="I2163">
            <v>8.1999999999999993</v>
          </cell>
          <cell r="J2163" t="str">
            <v>TARLAC1</v>
          </cell>
        </row>
        <row r="2164">
          <cell r="B2164" t="str">
            <v>PANTABANG1</v>
          </cell>
          <cell r="C2164">
            <v>11.99</v>
          </cell>
          <cell r="D2164">
            <v>3</v>
          </cell>
          <cell r="E2164">
            <v>7.93</v>
          </cell>
          <cell r="F2164">
            <v>0</v>
          </cell>
          <cell r="G2164">
            <v>15.99</v>
          </cell>
          <cell r="H2164">
            <v>2</v>
          </cell>
          <cell r="I2164">
            <v>8.1999999999999993</v>
          </cell>
          <cell r="J2164" t="str">
            <v>SATELLITE</v>
          </cell>
        </row>
        <row r="2165">
          <cell r="B2165" t="str">
            <v>PAOAY1</v>
          </cell>
          <cell r="C2165">
            <v>12.81</v>
          </cell>
          <cell r="D2165">
            <v>0.68</v>
          </cell>
          <cell r="E2165">
            <v>6.7</v>
          </cell>
          <cell r="F2165">
            <v>0</v>
          </cell>
          <cell r="G2165">
            <v>15.77</v>
          </cell>
          <cell r="H2165">
            <v>2</v>
          </cell>
          <cell r="I2165">
            <v>8.1999999999999993</v>
          </cell>
          <cell r="J2165" t="str">
            <v>TARLAC1</v>
          </cell>
        </row>
        <row r="2166">
          <cell r="B2166" t="str">
            <v>PAOAY2</v>
          </cell>
          <cell r="C2166">
            <v>12.83</v>
          </cell>
          <cell r="D2166">
            <v>39.049999999999997</v>
          </cell>
          <cell r="E2166">
            <v>12.79</v>
          </cell>
          <cell r="F2166">
            <v>4</v>
          </cell>
          <cell r="G2166">
            <v>15.79</v>
          </cell>
          <cell r="H2166">
            <v>3</v>
          </cell>
          <cell r="I2166">
            <v>14</v>
          </cell>
          <cell r="J2166" t="str">
            <v>TARLAC1</v>
          </cell>
        </row>
        <row r="2167">
          <cell r="B2167" t="str">
            <v>PAOAY3</v>
          </cell>
          <cell r="C2167">
            <v>12.84</v>
          </cell>
          <cell r="D2167">
            <v>8.17</v>
          </cell>
          <cell r="E2167">
            <v>10.67</v>
          </cell>
          <cell r="F2167">
            <v>1</v>
          </cell>
          <cell r="G2167">
            <v>15.8</v>
          </cell>
          <cell r="H2167">
            <v>3</v>
          </cell>
          <cell r="I2167">
            <v>14</v>
          </cell>
          <cell r="J2167" t="str">
            <v>TARLAC1</v>
          </cell>
        </row>
        <row r="2168">
          <cell r="B2168" t="str">
            <v>PILAWAY1</v>
          </cell>
          <cell r="C2168">
            <v>11</v>
          </cell>
          <cell r="D2168">
            <v>0.12</v>
          </cell>
          <cell r="E2168">
            <v>3.86</v>
          </cell>
          <cell r="F2168">
            <v>0</v>
          </cell>
          <cell r="G2168">
            <v>16</v>
          </cell>
          <cell r="H2168">
            <v>2</v>
          </cell>
          <cell r="I2168">
            <v>8.1999999999999993</v>
          </cell>
          <cell r="J2168" t="str">
            <v>SATELLITE</v>
          </cell>
        </row>
        <row r="2169">
          <cell r="B2169" t="str">
            <v>PLARIDEL1</v>
          </cell>
          <cell r="C2169">
            <v>13</v>
          </cell>
          <cell r="D2169">
            <v>0.85</v>
          </cell>
          <cell r="E2169">
            <v>9.7100000000000009</v>
          </cell>
          <cell r="F2169">
            <v>1</v>
          </cell>
          <cell r="G2169">
            <v>16</v>
          </cell>
          <cell r="H2169">
            <v>3</v>
          </cell>
          <cell r="I2169">
            <v>14</v>
          </cell>
          <cell r="J2169" t="str">
            <v>VALENZUELA</v>
          </cell>
        </row>
        <row r="2170">
          <cell r="B2170" t="str">
            <v>PLARIDEL2</v>
          </cell>
          <cell r="C2170">
            <v>13</v>
          </cell>
          <cell r="D2170">
            <v>3.35</v>
          </cell>
          <cell r="E2170">
            <v>10.83</v>
          </cell>
          <cell r="F2170">
            <v>10</v>
          </cell>
          <cell r="G2170">
            <v>16</v>
          </cell>
          <cell r="H2170">
            <v>3</v>
          </cell>
          <cell r="I2170">
            <v>14</v>
          </cell>
          <cell r="J2170" t="str">
            <v>VALENZUELA</v>
          </cell>
        </row>
        <row r="2171">
          <cell r="B2171" t="str">
            <v>PLARIDEL3</v>
          </cell>
          <cell r="C2171">
            <v>11.03</v>
          </cell>
          <cell r="D2171">
            <v>11.41</v>
          </cell>
          <cell r="E2171">
            <v>10.44</v>
          </cell>
          <cell r="F2171">
            <v>26</v>
          </cell>
          <cell r="G2171">
            <v>13.74</v>
          </cell>
          <cell r="H2171">
            <v>3</v>
          </cell>
          <cell r="I2171">
            <v>14</v>
          </cell>
          <cell r="J2171" t="str">
            <v>VALENZUELA</v>
          </cell>
        </row>
        <row r="2172">
          <cell r="B2172" t="str">
            <v>POZZORUB1</v>
          </cell>
          <cell r="C2172">
            <v>13</v>
          </cell>
          <cell r="D2172">
            <v>0</v>
          </cell>
          <cell r="E2172">
            <v>4.49</v>
          </cell>
          <cell r="F2172">
            <v>0</v>
          </cell>
          <cell r="G2172">
            <v>16</v>
          </cell>
          <cell r="H2172">
            <v>2</v>
          </cell>
          <cell r="I2172">
            <v>8.1999999999999993</v>
          </cell>
          <cell r="J2172" t="str">
            <v>TARLAC1</v>
          </cell>
        </row>
        <row r="2173">
          <cell r="B2173" t="str">
            <v>POZZORUB2</v>
          </cell>
          <cell r="C2173">
            <v>13</v>
          </cell>
          <cell r="D2173">
            <v>0</v>
          </cell>
          <cell r="E2173">
            <v>4.09</v>
          </cell>
          <cell r="F2173">
            <v>0</v>
          </cell>
          <cell r="G2173">
            <v>16</v>
          </cell>
          <cell r="H2173">
            <v>2</v>
          </cell>
          <cell r="I2173">
            <v>8.1999999999999993</v>
          </cell>
          <cell r="J2173" t="str">
            <v>TARLAC1</v>
          </cell>
        </row>
        <row r="2174">
          <cell r="B2174" t="str">
            <v>POZZORUB3</v>
          </cell>
          <cell r="C2174">
            <v>13</v>
          </cell>
          <cell r="D2174">
            <v>0</v>
          </cell>
          <cell r="E2174">
            <v>3.98</v>
          </cell>
          <cell r="F2174">
            <v>0</v>
          </cell>
          <cell r="G2174">
            <v>16</v>
          </cell>
          <cell r="H2174">
            <v>2</v>
          </cell>
          <cell r="I2174">
            <v>8.1999999999999993</v>
          </cell>
          <cell r="J2174" t="str">
            <v>TARLAC1</v>
          </cell>
        </row>
        <row r="2175">
          <cell r="B2175" t="str">
            <v>ROSARIO2</v>
          </cell>
          <cell r="C2175">
            <v>13</v>
          </cell>
          <cell r="D2175">
            <v>0</v>
          </cell>
          <cell r="E2175">
            <v>1.95</v>
          </cell>
          <cell r="F2175">
            <v>0</v>
          </cell>
          <cell r="G2175">
            <v>16</v>
          </cell>
          <cell r="H2175">
            <v>1</v>
          </cell>
          <cell r="I2175">
            <v>2.94</v>
          </cell>
          <cell r="J2175" t="str">
            <v>TARLAC1</v>
          </cell>
        </row>
        <row r="2176">
          <cell r="B2176" t="str">
            <v>ROSARIO3</v>
          </cell>
          <cell r="C2176">
            <v>13</v>
          </cell>
          <cell r="D2176">
            <v>0</v>
          </cell>
          <cell r="E2176">
            <v>3.23</v>
          </cell>
          <cell r="F2176">
            <v>0</v>
          </cell>
          <cell r="G2176">
            <v>16</v>
          </cell>
          <cell r="H2176">
            <v>2</v>
          </cell>
          <cell r="I2176">
            <v>8.1999999999999993</v>
          </cell>
          <cell r="J2176" t="str">
            <v>TARLAC1</v>
          </cell>
        </row>
        <row r="2177">
          <cell r="B2177" t="str">
            <v>SANCARLOS1</v>
          </cell>
          <cell r="C2177">
            <v>13</v>
          </cell>
          <cell r="D2177">
            <v>7.0000000000000007E-2</v>
          </cell>
          <cell r="E2177">
            <v>6.42</v>
          </cell>
          <cell r="F2177">
            <v>0</v>
          </cell>
          <cell r="G2177">
            <v>16</v>
          </cell>
          <cell r="H2177">
            <v>2</v>
          </cell>
          <cell r="I2177">
            <v>8.1999999999999993</v>
          </cell>
          <cell r="J2177" t="str">
            <v>TARLAC1</v>
          </cell>
        </row>
        <row r="2178">
          <cell r="B2178" t="str">
            <v>SANCARLOS2</v>
          </cell>
          <cell r="C2178">
            <v>13</v>
          </cell>
          <cell r="D2178">
            <v>2.2799999999999998</v>
          </cell>
          <cell r="E2178">
            <v>10.96</v>
          </cell>
          <cell r="F2178">
            <v>0</v>
          </cell>
          <cell r="G2178">
            <v>16</v>
          </cell>
          <cell r="H2178">
            <v>3</v>
          </cell>
          <cell r="I2178">
            <v>14</v>
          </cell>
          <cell r="J2178" t="str">
            <v>TARLAC1</v>
          </cell>
        </row>
        <row r="2179">
          <cell r="B2179" t="str">
            <v>SANCARLOS3</v>
          </cell>
          <cell r="C2179">
            <v>13</v>
          </cell>
          <cell r="D2179">
            <v>0</v>
          </cell>
          <cell r="E2179">
            <v>5.38</v>
          </cell>
          <cell r="F2179">
            <v>0</v>
          </cell>
          <cell r="G2179">
            <v>16</v>
          </cell>
          <cell r="H2179">
            <v>2</v>
          </cell>
          <cell r="I2179">
            <v>8.1999999999999993</v>
          </cell>
          <cell r="J2179" t="str">
            <v>TARLAC1</v>
          </cell>
        </row>
        <row r="2180">
          <cell r="B2180" t="str">
            <v>SANFERNAN1</v>
          </cell>
          <cell r="C2180">
            <v>27</v>
          </cell>
          <cell r="D2180">
            <v>2.19</v>
          </cell>
          <cell r="E2180">
            <v>24.32</v>
          </cell>
          <cell r="F2180">
            <v>30</v>
          </cell>
          <cell r="G2180">
            <v>32</v>
          </cell>
          <cell r="H2180">
            <v>5</v>
          </cell>
          <cell r="I2180">
            <v>29</v>
          </cell>
          <cell r="J2180" t="str">
            <v>VALENZUELA</v>
          </cell>
        </row>
        <row r="2181">
          <cell r="B2181" t="str">
            <v>SANFERNAN2</v>
          </cell>
          <cell r="C2181">
            <v>27</v>
          </cell>
          <cell r="D2181">
            <v>0.41</v>
          </cell>
          <cell r="E2181">
            <v>22.59</v>
          </cell>
          <cell r="F2181">
            <v>0</v>
          </cell>
          <cell r="G2181">
            <v>32</v>
          </cell>
          <cell r="H2181">
            <v>5</v>
          </cell>
          <cell r="I2181">
            <v>29</v>
          </cell>
          <cell r="J2181" t="str">
            <v>VALENZUELA</v>
          </cell>
        </row>
        <row r="2182">
          <cell r="B2182" t="str">
            <v>SANFERNAN3</v>
          </cell>
          <cell r="C2182">
            <v>27</v>
          </cell>
          <cell r="D2182">
            <v>0</v>
          </cell>
          <cell r="E2182">
            <v>14.68</v>
          </cell>
          <cell r="F2182">
            <v>0</v>
          </cell>
          <cell r="G2182">
            <v>32</v>
          </cell>
          <cell r="H2182">
            <v>4</v>
          </cell>
          <cell r="I2182">
            <v>21</v>
          </cell>
          <cell r="J2182" t="str">
            <v>VALENZUELA</v>
          </cell>
        </row>
        <row r="2183">
          <cell r="B2183" t="str">
            <v>SANILDEFO1</v>
          </cell>
          <cell r="C2183">
            <v>13</v>
          </cell>
          <cell r="D2183">
            <v>0.06</v>
          </cell>
          <cell r="E2183">
            <v>6.81</v>
          </cell>
          <cell r="F2183">
            <v>0</v>
          </cell>
          <cell r="G2183">
            <v>16</v>
          </cell>
          <cell r="H2183">
            <v>2</v>
          </cell>
          <cell r="I2183">
            <v>8.1999999999999993</v>
          </cell>
          <cell r="J2183" t="str">
            <v>MANILA2</v>
          </cell>
        </row>
        <row r="2184">
          <cell r="B2184" t="str">
            <v>SANILDEFO2</v>
          </cell>
          <cell r="C2184">
            <v>13</v>
          </cell>
          <cell r="D2184">
            <v>0</v>
          </cell>
          <cell r="E2184">
            <v>0.79</v>
          </cell>
          <cell r="F2184">
            <v>0</v>
          </cell>
          <cell r="G2184">
            <v>16</v>
          </cell>
          <cell r="H2184">
            <v>1</v>
          </cell>
          <cell r="I2184">
            <v>2.94</v>
          </cell>
          <cell r="J2184" t="str">
            <v>MANILA2</v>
          </cell>
        </row>
        <row r="2185">
          <cell r="B2185" t="str">
            <v>SANILDEFO3</v>
          </cell>
          <cell r="C2185">
            <v>13</v>
          </cell>
          <cell r="D2185">
            <v>0.16</v>
          </cell>
          <cell r="E2185">
            <v>8.18</v>
          </cell>
          <cell r="F2185">
            <v>0</v>
          </cell>
          <cell r="G2185">
            <v>16</v>
          </cell>
          <cell r="H2185">
            <v>2</v>
          </cell>
          <cell r="I2185">
            <v>8.1999999999999993</v>
          </cell>
          <cell r="J2185" t="str">
            <v>MANILA2</v>
          </cell>
        </row>
        <row r="2186">
          <cell r="B2186" t="str">
            <v>SANMANUEL1</v>
          </cell>
          <cell r="C2186">
            <v>13</v>
          </cell>
          <cell r="D2186">
            <v>0</v>
          </cell>
          <cell r="E2186">
            <v>1.75</v>
          </cell>
          <cell r="F2186">
            <v>0</v>
          </cell>
          <cell r="G2186">
            <v>16</v>
          </cell>
          <cell r="H2186">
            <v>1</v>
          </cell>
          <cell r="I2186">
            <v>2.94</v>
          </cell>
          <cell r="J2186" t="str">
            <v>TARLAC1</v>
          </cell>
        </row>
        <row r="2187">
          <cell r="B2187" t="str">
            <v>SANMANUEL2</v>
          </cell>
          <cell r="C2187">
            <v>13</v>
          </cell>
          <cell r="D2187">
            <v>0</v>
          </cell>
          <cell r="E2187">
            <v>1.74</v>
          </cell>
          <cell r="F2187">
            <v>0</v>
          </cell>
          <cell r="G2187">
            <v>16</v>
          </cell>
          <cell r="H2187">
            <v>1</v>
          </cell>
          <cell r="I2187">
            <v>2.94</v>
          </cell>
          <cell r="J2187" t="str">
            <v>TARLAC1</v>
          </cell>
        </row>
        <row r="2188">
          <cell r="B2188" t="str">
            <v>SANMANUEL3</v>
          </cell>
          <cell r="C2188">
            <v>13</v>
          </cell>
          <cell r="D2188">
            <v>0</v>
          </cell>
          <cell r="E2188">
            <v>3.94</v>
          </cell>
          <cell r="F2188">
            <v>0</v>
          </cell>
          <cell r="G2188">
            <v>16</v>
          </cell>
          <cell r="H2188">
            <v>2</v>
          </cell>
          <cell r="I2188">
            <v>8.1999999999999993</v>
          </cell>
          <cell r="J2188" t="str">
            <v>TARLAC1</v>
          </cell>
        </row>
        <row r="2189">
          <cell r="B2189" t="str">
            <v>SANMARCEL1</v>
          </cell>
          <cell r="C2189">
            <v>13</v>
          </cell>
          <cell r="D2189">
            <v>0</v>
          </cell>
          <cell r="E2189">
            <v>0.84</v>
          </cell>
          <cell r="F2189">
            <v>0</v>
          </cell>
          <cell r="G2189">
            <v>16</v>
          </cell>
          <cell r="H2189">
            <v>1</v>
          </cell>
          <cell r="I2189">
            <v>2.94</v>
          </cell>
          <cell r="J2189" t="str">
            <v>MANILA2</v>
          </cell>
        </row>
        <row r="2190">
          <cell r="B2190" t="str">
            <v>SANMARCEL2</v>
          </cell>
          <cell r="C2190">
            <v>13</v>
          </cell>
          <cell r="D2190">
            <v>0</v>
          </cell>
          <cell r="E2190">
            <v>3.92</v>
          </cell>
          <cell r="F2190">
            <v>0</v>
          </cell>
          <cell r="G2190">
            <v>16</v>
          </cell>
          <cell r="H2190">
            <v>2</v>
          </cell>
          <cell r="I2190">
            <v>8.1999999999999993</v>
          </cell>
          <cell r="J2190" t="str">
            <v>MANILA2</v>
          </cell>
        </row>
        <row r="2191">
          <cell r="B2191" t="str">
            <v>SANMARCEL3</v>
          </cell>
          <cell r="C2191">
            <v>13</v>
          </cell>
          <cell r="D2191">
            <v>0</v>
          </cell>
          <cell r="E2191">
            <v>2.08</v>
          </cell>
          <cell r="F2191">
            <v>0</v>
          </cell>
          <cell r="G2191">
            <v>16</v>
          </cell>
          <cell r="H2191">
            <v>1</v>
          </cell>
          <cell r="I2191">
            <v>2.94</v>
          </cell>
          <cell r="J2191" t="str">
            <v>MANILA2</v>
          </cell>
        </row>
        <row r="2192">
          <cell r="B2192" t="str">
            <v>SANMIGUEL1</v>
          </cell>
          <cell r="C2192">
            <v>20</v>
          </cell>
          <cell r="D2192">
            <v>0</v>
          </cell>
          <cell r="E2192">
            <v>10.61</v>
          </cell>
          <cell r="F2192">
            <v>0</v>
          </cell>
          <cell r="G2192">
            <v>24</v>
          </cell>
          <cell r="H2192">
            <v>3</v>
          </cell>
          <cell r="I2192">
            <v>14</v>
          </cell>
          <cell r="J2192" t="str">
            <v>MANILA2</v>
          </cell>
        </row>
        <row r="2193">
          <cell r="B2193" t="str">
            <v>SANMIGUEL2</v>
          </cell>
          <cell r="C2193">
            <v>20</v>
          </cell>
          <cell r="D2193">
            <v>0</v>
          </cell>
          <cell r="E2193">
            <v>4.18</v>
          </cell>
          <cell r="F2193">
            <v>0</v>
          </cell>
          <cell r="G2193">
            <v>24</v>
          </cell>
          <cell r="H2193">
            <v>2</v>
          </cell>
          <cell r="I2193">
            <v>8.1999999999999993</v>
          </cell>
          <cell r="J2193" t="str">
            <v>MANILA2</v>
          </cell>
        </row>
        <row r="2194">
          <cell r="B2194" t="str">
            <v>SANMIGUEL3</v>
          </cell>
          <cell r="C2194">
            <v>13</v>
          </cell>
          <cell r="D2194">
            <v>0</v>
          </cell>
          <cell r="E2194">
            <v>4.3499999999999996</v>
          </cell>
          <cell r="F2194">
            <v>0</v>
          </cell>
          <cell r="G2194">
            <v>16</v>
          </cell>
          <cell r="H2194">
            <v>2</v>
          </cell>
          <cell r="I2194">
            <v>8.1999999999999993</v>
          </cell>
          <cell r="J2194" t="str">
            <v>MANILA2</v>
          </cell>
        </row>
        <row r="2195">
          <cell r="B2195" t="str">
            <v>SANSIMON1</v>
          </cell>
          <cell r="C2195">
            <v>5.99</v>
          </cell>
          <cell r="D2195">
            <v>3.47</v>
          </cell>
          <cell r="E2195">
            <v>4.34</v>
          </cell>
          <cell r="F2195">
            <v>22</v>
          </cell>
          <cell r="G2195">
            <v>7.98</v>
          </cell>
          <cell r="H2195">
            <v>2</v>
          </cell>
          <cell r="I2195">
            <v>8.1999999999999993</v>
          </cell>
          <cell r="J2195" t="str">
            <v>VALENZUELA</v>
          </cell>
        </row>
        <row r="2196">
          <cell r="B2196" t="str">
            <v>SANSIMON2</v>
          </cell>
          <cell r="C2196">
            <v>12.97</v>
          </cell>
          <cell r="D2196">
            <v>0</v>
          </cell>
          <cell r="E2196">
            <v>3.33</v>
          </cell>
          <cell r="F2196">
            <v>62</v>
          </cell>
          <cell r="G2196">
            <v>7.99</v>
          </cell>
          <cell r="H2196">
            <v>2</v>
          </cell>
          <cell r="I2196">
            <v>8.1999999999999993</v>
          </cell>
          <cell r="J2196" t="str">
            <v>VALENZUELA</v>
          </cell>
        </row>
        <row r="2197">
          <cell r="B2197" t="str">
            <v>SANTIAGO1</v>
          </cell>
          <cell r="C2197">
            <v>27</v>
          </cell>
          <cell r="D2197">
            <v>0.01</v>
          </cell>
          <cell r="E2197">
            <v>13.72</v>
          </cell>
          <cell r="F2197">
            <v>0</v>
          </cell>
          <cell r="G2197">
            <v>32</v>
          </cell>
          <cell r="H2197">
            <v>3</v>
          </cell>
          <cell r="I2197">
            <v>14</v>
          </cell>
          <cell r="J2197" t="str">
            <v>TARLAC2</v>
          </cell>
        </row>
        <row r="2198">
          <cell r="B2198" t="str">
            <v>SANTIAGO2</v>
          </cell>
          <cell r="C2198">
            <v>27</v>
          </cell>
          <cell r="D2198">
            <v>15.32</v>
          </cell>
          <cell r="E2198">
            <v>26.87</v>
          </cell>
          <cell r="F2198">
            <v>2</v>
          </cell>
          <cell r="G2198">
            <v>32</v>
          </cell>
          <cell r="H2198">
            <v>5</v>
          </cell>
          <cell r="I2198">
            <v>29</v>
          </cell>
          <cell r="J2198" t="str">
            <v>TARLAC2</v>
          </cell>
        </row>
        <row r="2199">
          <cell r="B2199" t="str">
            <v>SANTIAGO3</v>
          </cell>
          <cell r="C2199">
            <v>20</v>
          </cell>
          <cell r="D2199">
            <v>0.12</v>
          </cell>
          <cell r="E2199">
            <v>14.46</v>
          </cell>
          <cell r="F2199">
            <v>0</v>
          </cell>
          <cell r="G2199">
            <v>24</v>
          </cell>
          <cell r="H2199">
            <v>4</v>
          </cell>
          <cell r="I2199">
            <v>21</v>
          </cell>
          <cell r="J2199" t="str">
            <v>TARLAC2</v>
          </cell>
        </row>
        <row r="2200">
          <cell r="B2200" t="str">
            <v>SFLU1</v>
          </cell>
          <cell r="C2200">
            <v>20</v>
          </cell>
          <cell r="D2200">
            <v>0.12</v>
          </cell>
          <cell r="E2200">
            <v>12.48</v>
          </cell>
          <cell r="F2200">
            <v>0</v>
          </cell>
          <cell r="G2200">
            <v>24</v>
          </cell>
          <cell r="H2200">
            <v>3</v>
          </cell>
          <cell r="I2200">
            <v>14</v>
          </cell>
          <cell r="J2200" t="str">
            <v>TARLAC1</v>
          </cell>
        </row>
        <row r="2201">
          <cell r="B2201" t="str">
            <v>SFLU3</v>
          </cell>
          <cell r="C2201">
            <v>27</v>
          </cell>
          <cell r="D2201">
            <v>2.64</v>
          </cell>
          <cell r="E2201">
            <v>24.91</v>
          </cell>
          <cell r="F2201">
            <v>0</v>
          </cell>
          <cell r="G2201">
            <v>32</v>
          </cell>
          <cell r="H2201">
            <v>5</v>
          </cell>
          <cell r="I2201">
            <v>29</v>
          </cell>
          <cell r="J2201" t="str">
            <v>TARLAC1</v>
          </cell>
        </row>
        <row r="2202">
          <cell r="B2202" t="str">
            <v>SNGABRIEL1</v>
          </cell>
          <cell r="C2202">
            <v>20</v>
          </cell>
          <cell r="D2202">
            <v>0</v>
          </cell>
          <cell r="E2202">
            <v>8.08</v>
          </cell>
          <cell r="F2202">
            <v>0</v>
          </cell>
          <cell r="G2202">
            <v>24</v>
          </cell>
          <cell r="H2202">
            <v>2</v>
          </cell>
          <cell r="I2202">
            <v>8.1999999999999993</v>
          </cell>
          <cell r="J2202" t="str">
            <v>TARLAC1</v>
          </cell>
        </row>
        <row r="2203">
          <cell r="B2203" t="str">
            <v>SNGABRIEL3</v>
          </cell>
          <cell r="C2203">
            <v>20</v>
          </cell>
          <cell r="D2203">
            <v>1.1200000000000001</v>
          </cell>
          <cell r="E2203">
            <v>15.49</v>
          </cell>
          <cell r="F2203">
            <v>0</v>
          </cell>
          <cell r="G2203">
            <v>24</v>
          </cell>
          <cell r="H2203">
            <v>4</v>
          </cell>
          <cell r="I2203">
            <v>21</v>
          </cell>
          <cell r="J2203" t="str">
            <v>TARLAC1</v>
          </cell>
        </row>
        <row r="2204">
          <cell r="B2204" t="str">
            <v>SNJOSEDEL1</v>
          </cell>
          <cell r="C2204">
            <v>27</v>
          </cell>
          <cell r="D2204">
            <v>0.62</v>
          </cell>
          <cell r="E2204">
            <v>23.49</v>
          </cell>
          <cell r="F2204">
            <v>2</v>
          </cell>
          <cell r="G2204">
            <v>32</v>
          </cell>
          <cell r="H2204">
            <v>5</v>
          </cell>
          <cell r="I2204">
            <v>29</v>
          </cell>
          <cell r="J2204" t="str">
            <v>VALENZUELA</v>
          </cell>
        </row>
        <row r="2205">
          <cell r="B2205" t="str">
            <v>SNJOSEDEL2</v>
          </cell>
          <cell r="C2205">
            <v>27</v>
          </cell>
          <cell r="D2205">
            <v>3.27</v>
          </cell>
          <cell r="E2205">
            <v>24.65</v>
          </cell>
          <cell r="F2205">
            <v>8</v>
          </cell>
          <cell r="G2205">
            <v>32</v>
          </cell>
          <cell r="H2205">
            <v>5</v>
          </cell>
          <cell r="I2205">
            <v>29</v>
          </cell>
          <cell r="J2205" t="str">
            <v>VALENZUELA</v>
          </cell>
        </row>
        <row r="2206">
          <cell r="B2206" t="str">
            <v>SNJOSEDEL3</v>
          </cell>
          <cell r="C2206">
            <v>27</v>
          </cell>
          <cell r="D2206">
            <v>0</v>
          </cell>
          <cell r="E2206">
            <v>16.739999999999998</v>
          </cell>
          <cell r="F2206">
            <v>0</v>
          </cell>
          <cell r="G2206">
            <v>32</v>
          </cell>
          <cell r="H2206">
            <v>4</v>
          </cell>
          <cell r="I2206">
            <v>21</v>
          </cell>
          <cell r="J2206" t="str">
            <v>VALENZUELA</v>
          </cell>
        </row>
        <row r="2207">
          <cell r="B2207" t="str">
            <v>SNJOSENE1</v>
          </cell>
          <cell r="C2207">
            <v>6</v>
          </cell>
          <cell r="D2207">
            <v>0</v>
          </cell>
          <cell r="E2207">
            <v>0.62</v>
          </cell>
          <cell r="F2207">
            <v>0</v>
          </cell>
          <cell r="G2207">
            <v>8</v>
          </cell>
          <cell r="H2207">
            <v>1</v>
          </cell>
          <cell r="I2207">
            <v>2.94</v>
          </cell>
          <cell r="J2207" t="str">
            <v>TARLAC2</v>
          </cell>
        </row>
        <row r="2208">
          <cell r="B2208" t="str">
            <v>SNJOSENE3</v>
          </cell>
          <cell r="C2208">
            <v>20</v>
          </cell>
          <cell r="D2208">
            <v>0</v>
          </cell>
          <cell r="E2208">
            <v>10.76</v>
          </cell>
          <cell r="F2208">
            <v>0</v>
          </cell>
          <cell r="G2208">
            <v>24</v>
          </cell>
          <cell r="H2208">
            <v>3</v>
          </cell>
          <cell r="I2208">
            <v>14</v>
          </cell>
          <cell r="J2208" t="str">
            <v>TARLAC2</v>
          </cell>
        </row>
        <row r="2209">
          <cell r="B2209" t="str">
            <v>STAANA1</v>
          </cell>
          <cell r="C2209">
            <v>13</v>
          </cell>
          <cell r="D2209">
            <v>0</v>
          </cell>
          <cell r="E2209">
            <v>4.96</v>
          </cell>
          <cell r="F2209">
            <v>0</v>
          </cell>
          <cell r="G2209">
            <v>16</v>
          </cell>
          <cell r="H2209">
            <v>2</v>
          </cell>
          <cell r="I2209">
            <v>8.1999999999999993</v>
          </cell>
          <cell r="J2209" t="str">
            <v>TARLAC2</v>
          </cell>
        </row>
        <row r="2210">
          <cell r="B2210" t="str">
            <v>STAANA3</v>
          </cell>
          <cell r="C2210">
            <v>6</v>
          </cell>
          <cell r="D2210">
            <v>1.01</v>
          </cell>
          <cell r="E2210">
            <v>2.98</v>
          </cell>
          <cell r="F2210">
            <v>0</v>
          </cell>
          <cell r="G2210">
            <v>8</v>
          </cell>
          <cell r="H2210">
            <v>2</v>
          </cell>
          <cell r="I2210">
            <v>8.1999999999999993</v>
          </cell>
          <cell r="J2210" t="str">
            <v>TARLAC2</v>
          </cell>
        </row>
        <row r="2211">
          <cell r="B2211" t="str">
            <v>STABARBAR1</v>
          </cell>
          <cell r="C2211">
            <v>20</v>
          </cell>
          <cell r="D2211">
            <v>0</v>
          </cell>
          <cell r="E2211">
            <v>4.84</v>
          </cell>
          <cell r="F2211">
            <v>0</v>
          </cell>
          <cell r="G2211">
            <v>24</v>
          </cell>
          <cell r="H2211">
            <v>2</v>
          </cell>
          <cell r="I2211">
            <v>8.1999999999999993</v>
          </cell>
          <cell r="J2211" t="str">
            <v>TARLAC1</v>
          </cell>
        </row>
        <row r="2212">
          <cell r="B2212" t="str">
            <v>STABARBAR2</v>
          </cell>
          <cell r="C2212">
            <v>13</v>
          </cell>
          <cell r="D2212">
            <v>0</v>
          </cell>
          <cell r="E2212">
            <v>3.65</v>
          </cell>
          <cell r="F2212">
            <v>0</v>
          </cell>
          <cell r="G2212">
            <v>16</v>
          </cell>
          <cell r="H2212">
            <v>2</v>
          </cell>
          <cell r="I2212">
            <v>8.1999999999999993</v>
          </cell>
          <cell r="J2212" t="str">
            <v>TARLAC1</v>
          </cell>
        </row>
        <row r="2213">
          <cell r="B2213" t="str">
            <v>STABARBAR3</v>
          </cell>
          <cell r="C2213">
            <v>13</v>
          </cell>
          <cell r="D2213">
            <v>0</v>
          </cell>
          <cell r="E2213">
            <v>3.33</v>
          </cell>
          <cell r="F2213">
            <v>0</v>
          </cell>
          <cell r="G2213">
            <v>16</v>
          </cell>
          <cell r="H2213">
            <v>2</v>
          </cell>
          <cell r="I2213">
            <v>8.1999999999999993</v>
          </cell>
          <cell r="J2213" t="str">
            <v>TARLAC1</v>
          </cell>
        </row>
        <row r="2214">
          <cell r="B2214" t="str">
            <v>STAMARIA1</v>
          </cell>
          <cell r="C2214">
            <v>27</v>
          </cell>
          <cell r="D2214">
            <v>0.04</v>
          </cell>
          <cell r="E2214">
            <v>18.059999999999999</v>
          </cell>
          <cell r="F2214">
            <v>2</v>
          </cell>
          <cell r="G2214">
            <v>32</v>
          </cell>
          <cell r="H2214">
            <v>4</v>
          </cell>
          <cell r="I2214">
            <v>21</v>
          </cell>
          <cell r="J2214" t="str">
            <v>VALENZUELA</v>
          </cell>
        </row>
        <row r="2215">
          <cell r="B2215" t="str">
            <v>STAMARIA2</v>
          </cell>
          <cell r="C2215">
            <v>13</v>
          </cell>
          <cell r="D2215">
            <v>0</v>
          </cell>
          <cell r="E2215">
            <v>1.97</v>
          </cell>
          <cell r="F2215">
            <v>0</v>
          </cell>
          <cell r="G2215">
            <v>16</v>
          </cell>
          <cell r="H2215">
            <v>1</v>
          </cell>
          <cell r="I2215">
            <v>2.94</v>
          </cell>
          <cell r="J2215" t="str">
            <v>VALENZUELA</v>
          </cell>
        </row>
        <row r="2216">
          <cell r="B2216" t="str">
            <v>STAMARIA3</v>
          </cell>
          <cell r="C2216">
            <v>27</v>
          </cell>
          <cell r="D2216">
            <v>0.11</v>
          </cell>
          <cell r="E2216">
            <v>19.97</v>
          </cell>
          <cell r="F2216">
            <v>0</v>
          </cell>
          <cell r="G2216">
            <v>32</v>
          </cell>
          <cell r="H2216">
            <v>4</v>
          </cell>
          <cell r="I2216">
            <v>21</v>
          </cell>
          <cell r="J2216" t="str">
            <v>VALENZUELA</v>
          </cell>
        </row>
        <row r="2217">
          <cell r="B2217" t="str">
            <v>STAROSANE1</v>
          </cell>
          <cell r="C2217">
            <v>19.8</v>
          </cell>
          <cell r="D2217">
            <v>0</v>
          </cell>
          <cell r="E2217">
            <v>0.17</v>
          </cell>
          <cell r="F2217">
            <v>0</v>
          </cell>
          <cell r="G2217">
            <v>23.77</v>
          </cell>
          <cell r="H2217">
            <v>1</v>
          </cell>
          <cell r="I2217">
            <v>2.94</v>
          </cell>
          <cell r="J2217" t="str">
            <v>TARLAC2</v>
          </cell>
        </row>
        <row r="2218">
          <cell r="B2218" t="str">
            <v>STAROSANE2</v>
          </cell>
          <cell r="C2218">
            <v>20</v>
          </cell>
          <cell r="D2218">
            <v>0</v>
          </cell>
          <cell r="E2218">
            <v>9.27</v>
          </cell>
          <cell r="F2218">
            <v>0</v>
          </cell>
          <cell r="G2218">
            <v>24</v>
          </cell>
          <cell r="H2218">
            <v>3</v>
          </cell>
          <cell r="I2218">
            <v>14</v>
          </cell>
          <cell r="J2218" t="str">
            <v>TARLAC2</v>
          </cell>
        </row>
        <row r="2219">
          <cell r="B2219" t="str">
            <v>STAROSANE3</v>
          </cell>
          <cell r="C2219">
            <v>13</v>
          </cell>
          <cell r="D2219">
            <v>0</v>
          </cell>
          <cell r="E2219">
            <v>3.57</v>
          </cell>
          <cell r="F2219">
            <v>0</v>
          </cell>
          <cell r="G2219">
            <v>16</v>
          </cell>
          <cell r="H2219">
            <v>2</v>
          </cell>
          <cell r="I2219">
            <v>8.1999999999999993</v>
          </cell>
          <cell r="J2219" t="str">
            <v>TARLAC2</v>
          </cell>
        </row>
        <row r="2220">
          <cell r="B2220" t="str">
            <v>STOTOMAS1</v>
          </cell>
          <cell r="C2220">
            <v>41</v>
          </cell>
          <cell r="D2220">
            <v>3.6</v>
          </cell>
          <cell r="E2220">
            <v>40.590000000000003</v>
          </cell>
          <cell r="F2220">
            <v>0</v>
          </cell>
          <cell r="G2220">
            <v>48</v>
          </cell>
          <cell r="H2220">
            <v>0</v>
          </cell>
          <cell r="I2220">
            <v>0</v>
          </cell>
          <cell r="J2220" t="str">
            <v>TARLAC1</v>
          </cell>
        </row>
        <row r="2221">
          <cell r="B2221" t="str">
            <v>TALAVERA1</v>
          </cell>
          <cell r="C2221">
            <v>13</v>
          </cell>
          <cell r="D2221">
            <v>0</v>
          </cell>
          <cell r="E2221">
            <v>4.78</v>
          </cell>
          <cell r="F2221">
            <v>0</v>
          </cell>
          <cell r="G2221">
            <v>16</v>
          </cell>
          <cell r="H2221">
            <v>2</v>
          </cell>
          <cell r="I2221">
            <v>8.1999999999999993</v>
          </cell>
          <cell r="J2221" t="str">
            <v>TARLAC2</v>
          </cell>
        </row>
        <row r="2222">
          <cell r="B2222" t="str">
            <v>TALAVERA2</v>
          </cell>
          <cell r="C2222">
            <v>20</v>
          </cell>
          <cell r="D2222">
            <v>0</v>
          </cell>
          <cell r="E2222">
            <v>2.98</v>
          </cell>
          <cell r="F2222">
            <v>0</v>
          </cell>
          <cell r="G2222">
            <v>24</v>
          </cell>
          <cell r="H2222">
            <v>2</v>
          </cell>
          <cell r="I2222">
            <v>8.1999999999999993</v>
          </cell>
          <cell r="J2222" t="str">
            <v>TARLAC2</v>
          </cell>
        </row>
        <row r="2223">
          <cell r="B2223" t="str">
            <v>TALAVERA3</v>
          </cell>
          <cell r="C2223">
            <v>13</v>
          </cell>
          <cell r="D2223">
            <v>0.52</v>
          </cell>
          <cell r="E2223">
            <v>8.27</v>
          </cell>
          <cell r="F2223">
            <v>9</v>
          </cell>
          <cell r="G2223">
            <v>16</v>
          </cell>
          <cell r="H2223">
            <v>3</v>
          </cell>
          <cell r="I2223">
            <v>14</v>
          </cell>
          <cell r="J2223" t="str">
            <v>TARLAC2</v>
          </cell>
        </row>
        <row r="2224">
          <cell r="B2224" t="str">
            <v>TARLAC1</v>
          </cell>
          <cell r="C2224">
            <v>13</v>
          </cell>
          <cell r="D2224">
            <v>0</v>
          </cell>
          <cell r="E2224">
            <v>3.02</v>
          </cell>
          <cell r="F2224">
            <v>0</v>
          </cell>
          <cell r="G2224">
            <v>16</v>
          </cell>
          <cell r="H2224">
            <v>2</v>
          </cell>
          <cell r="I2224">
            <v>8.1999999999999993</v>
          </cell>
          <cell r="J2224" t="str">
            <v>TARLAC1</v>
          </cell>
        </row>
        <row r="2225">
          <cell r="B2225" t="str">
            <v>TARLAC2</v>
          </cell>
          <cell r="C2225">
            <v>13</v>
          </cell>
          <cell r="D2225">
            <v>0</v>
          </cell>
          <cell r="E2225">
            <v>5.87</v>
          </cell>
          <cell r="F2225">
            <v>0</v>
          </cell>
          <cell r="G2225">
            <v>16</v>
          </cell>
          <cell r="H2225">
            <v>2</v>
          </cell>
          <cell r="I2225">
            <v>8.1999999999999993</v>
          </cell>
          <cell r="J2225" t="str">
            <v>TARLAC1</v>
          </cell>
        </row>
        <row r="2226">
          <cell r="B2226" t="str">
            <v>TARLAC21</v>
          </cell>
          <cell r="C2226">
            <v>13</v>
          </cell>
          <cell r="D2226">
            <v>0</v>
          </cell>
          <cell r="E2226">
            <v>2.93</v>
          </cell>
          <cell r="F2226">
            <v>0</v>
          </cell>
          <cell r="G2226">
            <v>16</v>
          </cell>
          <cell r="H2226">
            <v>2</v>
          </cell>
          <cell r="I2226">
            <v>8.1999999999999993</v>
          </cell>
          <cell r="J2226" t="str">
            <v>TARLAC1</v>
          </cell>
        </row>
        <row r="2227">
          <cell r="B2227" t="str">
            <v>TARLAC22</v>
          </cell>
          <cell r="C2227">
            <v>13</v>
          </cell>
          <cell r="D2227">
            <v>1</v>
          </cell>
          <cell r="E2227">
            <v>10.46</v>
          </cell>
          <cell r="F2227">
            <v>0</v>
          </cell>
          <cell r="G2227">
            <v>16</v>
          </cell>
          <cell r="H2227">
            <v>3</v>
          </cell>
          <cell r="I2227">
            <v>14</v>
          </cell>
          <cell r="J2227" t="str">
            <v>TARLAC1</v>
          </cell>
        </row>
        <row r="2228">
          <cell r="B2228" t="str">
            <v>TARLAC23</v>
          </cell>
          <cell r="C2228">
            <v>13</v>
          </cell>
          <cell r="D2228">
            <v>0.01</v>
          </cell>
          <cell r="E2228">
            <v>6.04</v>
          </cell>
          <cell r="F2228">
            <v>0</v>
          </cell>
          <cell r="G2228">
            <v>16</v>
          </cell>
          <cell r="H2228">
            <v>2</v>
          </cell>
          <cell r="I2228">
            <v>8.1999999999999993</v>
          </cell>
          <cell r="J2228" t="str">
            <v>TARLAC1</v>
          </cell>
        </row>
        <row r="2229">
          <cell r="B2229" t="str">
            <v>TARLAC3</v>
          </cell>
          <cell r="C2229">
            <v>20</v>
          </cell>
          <cell r="D2229">
            <v>0.05</v>
          </cell>
          <cell r="E2229">
            <v>13.28</v>
          </cell>
          <cell r="F2229">
            <v>0</v>
          </cell>
          <cell r="G2229">
            <v>24</v>
          </cell>
          <cell r="H2229">
            <v>3</v>
          </cell>
          <cell r="I2229">
            <v>14</v>
          </cell>
          <cell r="J2229" t="str">
            <v>TARLAC1</v>
          </cell>
        </row>
        <row r="2230">
          <cell r="B2230" t="str">
            <v>TARLAC4</v>
          </cell>
          <cell r="C2230">
            <v>6</v>
          </cell>
          <cell r="D2230">
            <v>2.9</v>
          </cell>
          <cell r="E2230">
            <v>5.6</v>
          </cell>
          <cell r="F2230">
            <v>0</v>
          </cell>
          <cell r="G2230">
            <v>8</v>
          </cell>
          <cell r="H2230">
            <v>2</v>
          </cell>
          <cell r="I2230">
            <v>8.1999999999999993</v>
          </cell>
          <cell r="J2230" t="str">
            <v>TARLAC1</v>
          </cell>
        </row>
        <row r="2231">
          <cell r="B2231" t="str">
            <v>TUGUEGARA1</v>
          </cell>
          <cell r="C2231">
            <v>27</v>
          </cell>
          <cell r="D2231">
            <v>6.8</v>
          </cell>
          <cell r="E2231">
            <v>24.97</v>
          </cell>
          <cell r="F2231">
            <v>0</v>
          </cell>
          <cell r="G2231">
            <v>32</v>
          </cell>
          <cell r="H2231">
            <v>5</v>
          </cell>
          <cell r="I2231">
            <v>29</v>
          </cell>
          <cell r="J2231" t="str">
            <v>TARLAC2</v>
          </cell>
        </row>
        <row r="2232">
          <cell r="B2232" t="str">
            <v>TUGUEGARA2</v>
          </cell>
          <cell r="C2232">
            <v>27</v>
          </cell>
          <cell r="D2232">
            <v>8.4600000000000009</v>
          </cell>
          <cell r="E2232">
            <v>25.86</v>
          </cell>
          <cell r="F2232">
            <v>0</v>
          </cell>
          <cell r="G2232">
            <v>32</v>
          </cell>
          <cell r="H2232">
            <v>5</v>
          </cell>
          <cell r="I2232">
            <v>29</v>
          </cell>
          <cell r="J2232" t="str">
            <v>TARLAC2</v>
          </cell>
        </row>
        <row r="2233">
          <cell r="B2233" t="str">
            <v>TUGUEGARA3</v>
          </cell>
          <cell r="C2233">
            <v>20</v>
          </cell>
          <cell r="D2233">
            <v>0.01</v>
          </cell>
          <cell r="E2233">
            <v>13.14</v>
          </cell>
          <cell r="F2233">
            <v>0</v>
          </cell>
          <cell r="G2233">
            <v>24</v>
          </cell>
          <cell r="H2233">
            <v>3</v>
          </cell>
          <cell r="I2233">
            <v>14</v>
          </cell>
          <cell r="J2233" t="str">
            <v>TARLAC2</v>
          </cell>
        </row>
        <row r="2234">
          <cell r="B2234" t="str">
            <v>URDANETA1</v>
          </cell>
          <cell r="C2234">
            <v>20</v>
          </cell>
          <cell r="D2234">
            <v>0</v>
          </cell>
          <cell r="E2234">
            <v>5.23</v>
          </cell>
          <cell r="F2234">
            <v>0</v>
          </cell>
          <cell r="G2234">
            <v>24</v>
          </cell>
          <cell r="H2234">
            <v>2</v>
          </cell>
          <cell r="I2234">
            <v>8.1999999999999993</v>
          </cell>
          <cell r="J2234" t="str">
            <v>TARLAC1</v>
          </cell>
        </row>
        <row r="2235">
          <cell r="B2235" t="str">
            <v>URDANETA2</v>
          </cell>
          <cell r="C2235">
            <v>27</v>
          </cell>
          <cell r="D2235">
            <v>0.02</v>
          </cell>
          <cell r="E2235">
            <v>16.260000000000002</v>
          </cell>
          <cell r="F2235">
            <v>0</v>
          </cell>
          <cell r="G2235">
            <v>32</v>
          </cell>
          <cell r="H2235">
            <v>4</v>
          </cell>
          <cell r="I2235">
            <v>21</v>
          </cell>
          <cell r="J2235" t="str">
            <v>TARLAC1</v>
          </cell>
        </row>
        <row r="2236">
          <cell r="B2236" t="str">
            <v>URDANETA3</v>
          </cell>
          <cell r="C2236">
            <v>20</v>
          </cell>
          <cell r="D2236">
            <v>0</v>
          </cell>
          <cell r="E2236">
            <v>8.49</v>
          </cell>
          <cell r="F2236">
            <v>0</v>
          </cell>
          <cell r="G2236">
            <v>24</v>
          </cell>
          <cell r="H2236">
            <v>3</v>
          </cell>
          <cell r="I2236">
            <v>14</v>
          </cell>
          <cell r="J2236" t="str">
            <v>TARLAC1</v>
          </cell>
        </row>
        <row r="2237">
          <cell r="B2237" t="str">
            <v>VIGAN1</v>
          </cell>
          <cell r="C2237">
            <v>12.83</v>
          </cell>
          <cell r="D2237">
            <v>1.1200000000000001</v>
          </cell>
          <cell r="E2237">
            <v>9.5299999999999994</v>
          </cell>
          <cell r="F2237">
            <v>0</v>
          </cell>
          <cell r="G2237">
            <v>15.79</v>
          </cell>
          <cell r="H2237">
            <v>3</v>
          </cell>
          <cell r="I2237">
            <v>14</v>
          </cell>
          <cell r="J2237" t="str">
            <v>TARLAC1</v>
          </cell>
        </row>
        <row r="2238">
          <cell r="B2238" t="str">
            <v>VIGAN2</v>
          </cell>
          <cell r="C2238">
            <v>12.84</v>
          </cell>
          <cell r="D2238">
            <v>0.43</v>
          </cell>
          <cell r="E2238">
            <v>8.9</v>
          </cell>
          <cell r="F2238">
            <v>0</v>
          </cell>
          <cell r="G2238">
            <v>15.8</v>
          </cell>
          <cell r="H2238">
            <v>3</v>
          </cell>
          <cell r="I2238">
            <v>14</v>
          </cell>
          <cell r="J2238" t="str">
            <v>TARLAC1</v>
          </cell>
        </row>
        <row r="2239">
          <cell r="B2239" t="str">
            <v>VIGAN3</v>
          </cell>
          <cell r="C2239">
            <v>12.85</v>
          </cell>
          <cell r="D2239">
            <v>32.64</v>
          </cell>
          <cell r="E2239">
            <v>12.96</v>
          </cell>
          <cell r="F2239">
            <v>15</v>
          </cell>
          <cell r="G2239">
            <v>15.81</v>
          </cell>
          <cell r="H2239">
            <v>3</v>
          </cell>
          <cell r="I2239">
            <v>14</v>
          </cell>
          <cell r="J2239" t="str">
            <v>TARLAC1</v>
          </cell>
        </row>
        <row r="2240">
          <cell r="B2240" t="str">
            <v>VILLASIS1</v>
          </cell>
          <cell r="C2240">
            <v>27</v>
          </cell>
          <cell r="D2240">
            <v>0</v>
          </cell>
          <cell r="E2240">
            <v>7.28</v>
          </cell>
          <cell r="F2240">
            <v>0</v>
          </cell>
          <cell r="G2240">
            <v>32</v>
          </cell>
          <cell r="H2240">
            <v>2</v>
          </cell>
          <cell r="I2240">
            <v>8.1999999999999993</v>
          </cell>
          <cell r="J2240" t="str">
            <v>TARLAC1</v>
          </cell>
        </row>
        <row r="2241">
          <cell r="B2241" t="str">
            <v>VILLASIS2</v>
          </cell>
          <cell r="C2241">
            <v>20</v>
          </cell>
          <cell r="D2241">
            <v>0</v>
          </cell>
          <cell r="E2241">
            <v>8.14</v>
          </cell>
          <cell r="F2241">
            <v>0</v>
          </cell>
          <cell r="G2241">
            <v>24</v>
          </cell>
          <cell r="H2241">
            <v>2</v>
          </cell>
          <cell r="I2241">
            <v>8.1999999999999993</v>
          </cell>
          <cell r="J2241" t="str">
            <v>TARLAC1</v>
          </cell>
        </row>
        <row r="2242">
          <cell r="B2242" t="str">
            <v>VILLASIS3</v>
          </cell>
          <cell r="C2242">
            <v>13</v>
          </cell>
          <cell r="D2242">
            <v>0.02</v>
          </cell>
          <cell r="E2242">
            <v>6.06</v>
          </cell>
          <cell r="F2242">
            <v>0</v>
          </cell>
          <cell r="G2242">
            <v>16</v>
          </cell>
          <cell r="H2242">
            <v>2</v>
          </cell>
          <cell r="I2242">
            <v>8.1999999999999993</v>
          </cell>
          <cell r="J2242" t="str">
            <v>TARLAC1</v>
          </cell>
        </row>
        <row r="2243">
          <cell r="B2243" t="str">
            <v>AGOO1</v>
          </cell>
          <cell r="C2243">
            <v>13</v>
          </cell>
          <cell r="D2243">
            <v>7.0000000000000007E-2</v>
          </cell>
          <cell r="E2243">
            <v>6.37</v>
          </cell>
          <cell r="F2243">
            <v>0</v>
          </cell>
          <cell r="G2243">
            <v>16</v>
          </cell>
          <cell r="H2243">
            <v>2</v>
          </cell>
          <cell r="I2243">
            <v>8.1999999999999993</v>
          </cell>
          <cell r="J2243" t="str">
            <v>TARLAC1</v>
          </cell>
        </row>
        <row r="2244">
          <cell r="B2244" t="str">
            <v>AGOO2</v>
          </cell>
          <cell r="C2244">
            <v>20</v>
          </cell>
          <cell r="D2244">
            <v>0</v>
          </cell>
          <cell r="E2244">
            <v>3.9</v>
          </cell>
          <cell r="F2244">
            <v>0</v>
          </cell>
          <cell r="G2244">
            <v>24</v>
          </cell>
          <cell r="H2244">
            <v>2</v>
          </cell>
          <cell r="I2244">
            <v>8.1999999999999993</v>
          </cell>
          <cell r="J2244" t="str">
            <v>TARLAC1</v>
          </cell>
        </row>
        <row r="2245">
          <cell r="B2245" t="str">
            <v>ALAMINOS1</v>
          </cell>
          <cell r="C2245">
            <v>20</v>
          </cell>
          <cell r="D2245">
            <v>0</v>
          </cell>
          <cell r="E2245">
            <v>7.74</v>
          </cell>
          <cell r="F2245">
            <v>0</v>
          </cell>
          <cell r="G2245">
            <v>24</v>
          </cell>
          <cell r="H2245">
            <v>2</v>
          </cell>
          <cell r="I2245">
            <v>8.1999999999999993</v>
          </cell>
          <cell r="J2245" t="str">
            <v>TARLAC1</v>
          </cell>
        </row>
        <row r="2246">
          <cell r="B2246" t="str">
            <v>ALAMINOS2</v>
          </cell>
          <cell r="C2246">
            <v>20</v>
          </cell>
          <cell r="D2246">
            <v>0</v>
          </cell>
          <cell r="E2246">
            <v>6.91</v>
          </cell>
          <cell r="F2246">
            <v>0</v>
          </cell>
          <cell r="G2246">
            <v>24</v>
          </cell>
          <cell r="H2246">
            <v>2</v>
          </cell>
          <cell r="I2246">
            <v>8.1999999999999993</v>
          </cell>
          <cell r="J2246" t="str">
            <v>TARLAC1</v>
          </cell>
        </row>
        <row r="2247">
          <cell r="B2247" t="str">
            <v>ALAMINOS3</v>
          </cell>
          <cell r="C2247">
            <v>13</v>
          </cell>
          <cell r="D2247">
            <v>0.03</v>
          </cell>
          <cell r="E2247">
            <v>6.26</v>
          </cell>
          <cell r="F2247">
            <v>0</v>
          </cell>
          <cell r="G2247">
            <v>16</v>
          </cell>
          <cell r="H2247">
            <v>2</v>
          </cell>
          <cell r="I2247">
            <v>8.1999999999999993</v>
          </cell>
          <cell r="J2247" t="str">
            <v>TARLAC1</v>
          </cell>
        </row>
        <row r="2248">
          <cell r="B2248" t="str">
            <v>AMUNGAN1</v>
          </cell>
          <cell r="C2248">
            <v>12.88</v>
          </cell>
          <cell r="D2248">
            <v>0</v>
          </cell>
          <cell r="E2248">
            <v>2.06</v>
          </cell>
          <cell r="F2248">
            <v>0</v>
          </cell>
          <cell r="G2248">
            <v>16</v>
          </cell>
          <cell r="H2248">
            <v>1</v>
          </cell>
          <cell r="I2248">
            <v>2.94</v>
          </cell>
          <cell r="J2248" t="str">
            <v>MANILA2</v>
          </cell>
        </row>
        <row r="2249">
          <cell r="B2249" t="str">
            <v>AMUNGAN2</v>
          </cell>
          <cell r="C2249">
            <v>13</v>
          </cell>
          <cell r="D2249">
            <v>0</v>
          </cell>
          <cell r="E2249">
            <v>4.13</v>
          </cell>
          <cell r="F2249">
            <v>0</v>
          </cell>
          <cell r="G2249">
            <v>16</v>
          </cell>
          <cell r="H2249">
            <v>2</v>
          </cell>
          <cell r="I2249">
            <v>8.1999999999999993</v>
          </cell>
          <cell r="J2249" t="str">
            <v>MANILA2</v>
          </cell>
        </row>
        <row r="2250">
          <cell r="B2250" t="str">
            <v>AMUNGAN3</v>
          </cell>
          <cell r="C2250">
            <v>13</v>
          </cell>
          <cell r="D2250">
            <v>0</v>
          </cell>
          <cell r="E2250">
            <v>2.36</v>
          </cell>
          <cell r="F2250">
            <v>0</v>
          </cell>
          <cell r="G2250">
            <v>16</v>
          </cell>
          <cell r="H2250">
            <v>1</v>
          </cell>
          <cell r="I2250">
            <v>2.94</v>
          </cell>
          <cell r="J2250" t="str">
            <v>MANILA2</v>
          </cell>
        </row>
        <row r="2251">
          <cell r="B2251" t="str">
            <v>ANGELES1</v>
          </cell>
          <cell r="C2251">
            <v>20</v>
          </cell>
          <cell r="D2251">
            <v>1.45</v>
          </cell>
          <cell r="E2251">
            <v>17.3</v>
          </cell>
          <cell r="F2251">
            <v>7</v>
          </cell>
          <cell r="G2251">
            <v>24</v>
          </cell>
          <cell r="H2251">
            <v>4</v>
          </cell>
          <cell r="I2251">
            <v>21</v>
          </cell>
          <cell r="J2251" t="str">
            <v>TARLAC2</v>
          </cell>
        </row>
        <row r="2252">
          <cell r="B2252" t="str">
            <v>ANGELES2</v>
          </cell>
          <cell r="C2252">
            <v>20</v>
          </cell>
          <cell r="D2252">
            <v>0</v>
          </cell>
          <cell r="E2252">
            <v>6.79</v>
          </cell>
          <cell r="F2252">
            <v>10</v>
          </cell>
          <cell r="G2252">
            <v>24</v>
          </cell>
          <cell r="H2252">
            <v>2</v>
          </cell>
          <cell r="I2252">
            <v>8.1999999999999993</v>
          </cell>
          <cell r="J2252" t="str">
            <v>TARLAC2</v>
          </cell>
        </row>
        <row r="2253">
          <cell r="B2253" t="str">
            <v>ANGELES3</v>
          </cell>
          <cell r="C2253">
            <v>20</v>
          </cell>
          <cell r="D2253">
            <v>0.52</v>
          </cell>
          <cell r="E2253">
            <v>16.309999999999999</v>
          </cell>
          <cell r="F2253">
            <v>18</v>
          </cell>
          <cell r="G2253">
            <v>24</v>
          </cell>
          <cell r="H2253">
            <v>4</v>
          </cell>
          <cell r="I2253">
            <v>21</v>
          </cell>
          <cell r="J2253" t="str">
            <v>TARLAC2</v>
          </cell>
        </row>
        <row r="2254">
          <cell r="B2254" t="str">
            <v>APARRI1</v>
          </cell>
          <cell r="C2254">
            <v>20</v>
          </cell>
          <cell r="D2254">
            <v>0.17</v>
          </cell>
          <cell r="E2254">
            <v>14.36</v>
          </cell>
          <cell r="F2254">
            <v>0</v>
          </cell>
          <cell r="G2254">
            <v>24</v>
          </cell>
          <cell r="H2254">
            <v>4</v>
          </cell>
          <cell r="I2254">
            <v>21</v>
          </cell>
          <cell r="J2254" t="str">
            <v>TARLAC2</v>
          </cell>
        </row>
        <row r="2255">
          <cell r="B2255" t="str">
            <v>APARRI2</v>
          </cell>
          <cell r="C2255">
            <v>20</v>
          </cell>
          <cell r="D2255">
            <v>0</v>
          </cell>
          <cell r="E2255">
            <v>9.5299999999999994</v>
          </cell>
          <cell r="F2255">
            <v>0</v>
          </cell>
          <cell r="G2255">
            <v>24</v>
          </cell>
          <cell r="H2255">
            <v>3</v>
          </cell>
          <cell r="I2255">
            <v>14</v>
          </cell>
          <cell r="J2255" t="str">
            <v>TARLAC2</v>
          </cell>
        </row>
        <row r="2256">
          <cell r="B2256" t="str">
            <v>ARAYAT1</v>
          </cell>
          <cell r="C2256">
            <v>13</v>
          </cell>
          <cell r="D2256">
            <v>0</v>
          </cell>
          <cell r="E2256">
            <v>3.98</v>
          </cell>
          <cell r="F2256">
            <v>16</v>
          </cell>
          <cell r="G2256">
            <v>16</v>
          </cell>
          <cell r="H2256">
            <v>2</v>
          </cell>
          <cell r="I2256">
            <v>8.1999999999999993</v>
          </cell>
          <cell r="J2256" t="str">
            <v>TARLAC2</v>
          </cell>
        </row>
        <row r="2257">
          <cell r="B2257" t="str">
            <v>ARAYAT2</v>
          </cell>
          <cell r="C2257">
            <v>13</v>
          </cell>
          <cell r="D2257">
            <v>0</v>
          </cell>
          <cell r="E2257">
            <v>3.19</v>
          </cell>
          <cell r="F2257">
            <v>18</v>
          </cell>
          <cell r="G2257">
            <v>16</v>
          </cell>
          <cell r="H2257">
            <v>2</v>
          </cell>
          <cell r="I2257">
            <v>8.1999999999999993</v>
          </cell>
          <cell r="J2257" t="str">
            <v>TARLAC2</v>
          </cell>
        </row>
        <row r="2258">
          <cell r="B2258" t="str">
            <v>ARAYAT3</v>
          </cell>
          <cell r="C2258">
            <v>13</v>
          </cell>
          <cell r="D2258">
            <v>0</v>
          </cell>
          <cell r="E2258">
            <v>2.64</v>
          </cell>
          <cell r="F2258">
            <v>1</v>
          </cell>
          <cell r="G2258">
            <v>16</v>
          </cell>
          <cell r="H2258">
            <v>1</v>
          </cell>
          <cell r="I2258">
            <v>2.94</v>
          </cell>
          <cell r="J2258" t="str">
            <v>TARLAC2</v>
          </cell>
        </row>
        <row r="2259">
          <cell r="B2259" t="str">
            <v>BAGUIO1</v>
          </cell>
          <cell r="C2259">
            <v>41</v>
          </cell>
          <cell r="D2259">
            <v>7.73</v>
          </cell>
          <cell r="E2259">
            <v>40.99</v>
          </cell>
          <cell r="F2259">
            <v>2</v>
          </cell>
          <cell r="G2259">
            <v>48</v>
          </cell>
          <cell r="H2259">
            <v>0</v>
          </cell>
          <cell r="I2259">
            <v>0</v>
          </cell>
          <cell r="J2259" t="str">
            <v>TARLAC1</v>
          </cell>
        </row>
        <row r="2260">
          <cell r="B2260" t="str">
            <v>BAGUIO2</v>
          </cell>
          <cell r="C2260">
            <v>41</v>
          </cell>
          <cell r="D2260">
            <v>1.35</v>
          </cell>
          <cell r="E2260">
            <v>38.229999999999997</v>
          </cell>
          <cell r="F2260">
            <v>0</v>
          </cell>
          <cell r="G2260">
            <v>48</v>
          </cell>
          <cell r="H2260">
            <v>0</v>
          </cell>
          <cell r="I2260">
            <v>0</v>
          </cell>
          <cell r="J2260" t="str">
            <v>TARLAC1</v>
          </cell>
        </row>
        <row r="2261">
          <cell r="B2261" t="str">
            <v>BAGUIO3</v>
          </cell>
          <cell r="C2261">
            <v>41</v>
          </cell>
          <cell r="D2261">
            <v>7.0000000000000007E-2</v>
          </cell>
          <cell r="E2261">
            <v>32.619999999999997</v>
          </cell>
          <cell r="F2261">
            <v>0</v>
          </cell>
          <cell r="G2261">
            <v>48</v>
          </cell>
          <cell r="H2261">
            <v>0</v>
          </cell>
          <cell r="I2261">
            <v>0</v>
          </cell>
          <cell r="J2261" t="str">
            <v>TARLAC1</v>
          </cell>
        </row>
        <row r="2262">
          <cell r="B2262" t="str">
            <v>BAGUIOCC1</v>
          </cell>
          <cell r="C2262">
            <v>13</v>
          </cell>
          <cell r="D2262">
            <v>0.14000000000000001</v>
          </cell>
          <cell r="E2262">
            <v>7</v>
          </cell>
          <cell r="F2262">
            <v>0</v>
          </cell>
          <cell r="G2262">
            <v>16</v>
          </cell>
          <cell r="H2262">
            <v>2</v>
          </cell>
          <cell r="I2262">
            <v>8.1999999999999993</v>
          </cell>
          <cell r="J2262" t="str">
            <v>TARLAC1</v>
          </cell>
        </row>
        <row r="2263">
          <cell r="B2263" t="str">
            <v>BAGUIOCC2</v>
          </cell>
          <cell r="C2263">
            <v>13</v>
          </cell>
          <cell r="D2263">
            <v>0</v>
          </cell>
          <cell r="E2263">
            <v>4.32</v>
          </cell>
          <cell r="F2263">
            <v>0</v>
          </cell>
          <cell r="G2263">
            <v>16</v>
          </cell>
          <cell r="H2263">
            <v>2</v>
          </cell>
          <cell r="I2263">
            <v>8.1999999999999993</v>
          </cell>
          <cell r="J2263" t="str">
            <v>TARLAC1</v>
          </cell>
        </row>
        <row r="2264">
          <cell r="B2264" t="str">
            <v>BAGUIOCC3</v>
          </cell>
          <cell r="C2264">
            <v>13</v>
          </cell>
          <cell r="D2264">
            <v>0</v>
          </cell>
          <cell r="E2264">
            <v>0.99</v>
          </cell>
          <cell r="F2264">
            <v>0</v>
          </cell>
          <cell r="G2264">
            <v>16</v>
          </cell>
          <cell r="H2264">
            <v>1</v>
          </cell>
          <cell r="I2264">
            <v>2.94</v>
          </cell>
          <cell r="J2264" t="str">
            <v>TARLAC1</v>
          </cell>
        </row>
        <row r="2265">
          <cell r="B2265" t="str">
            <v>BAGUIOMAL1</v>
          </cell>
          <cell r="C2265">
            <v>20</v>
          </cell>
          <cell r="D2265">
            <v>0</v>
          </cell>
          <cell r="E2265">
            <v>2.86</v>
          </cell>
          <cell r="F2265">
            <v>0</v>
          </cell>
          <cell r="G2265">
            <v>24</v>
          </cell>
          <cell r="H2265">
            <v>2</v>
          </cell>
          <cell r="I2265">
            <v>8.1999999999999993</v>
          </cell>
          <cell r="J2265" t="str">
            <v>TARLAC1</v>
          </cell>
        </row>
        <row r="2266">
          <cell r="B2266" t="str">
            <v>BALAGTAS1</v>
          </cell>
          <cell r="C2266">
            <v>13</v>
          </cell>
          <cell r="D2266">
            <v>2.29</v>
          </cell>
          <cell r="E2266">
            <v>10.65</v>
          </cell>
          <cell r="F2266">
            <v>3</v>
          </cell>
          <cell r="G2266">
            <v>16</v>
          </cell>
          <cell r="H2266">
            <v>3</v>
          </cell>
          <cell r="I2266">
            <v>14</v>
          </cell>
          <cell r="J2266" t="str">
            <v>VALENZUELA</v>
          </cell>
        </row>
        <row r="2267">
          <cell r="B2267" t="str">
            <v>BALAGTAS2</v>
          </cell>
          <cell r="C2267">
            <v>13</v>
          </cell>
          <cell r="D2267">
            <v>5.41</v>
          </cell>
          <cell r="E2267">
            <v>11.13</v>
          </cell>
          <cell r="F2267">
            <v>1</v>
          </cell>
          <cell r="G2267">
            <v>16</v>
          </cell>
          <cell r="H2267">
            <v>3</v>
          </cell>
          <cell r="I2267">
            <v>14</v>
          </cell>
          <cell r="J2267" t="str">
            <v>VALENZUELA</v>
          </cell>
        </row>
        <row r="2268">
          <cell r="B2268" t="str">
            <v>BALAGTAS3</v>
          </cell>
          <cell r="C2268">
            <v>13</v>
          </cell>
          <cell r="D2268">
            <v>9.34</v>
          </cell>
          <cell r="E2268">
            <v>11.86</v>
          </cell>
          <cell r="F2268">
            <v>4</v>
          </cell>
          <cell r="G2268">
            <v>16</v>
          </cell>
          <cell r="H2268">
            <v>3</v>
          </cell>
          <cell r="I2268">
            <v>14</v>
          </cell>
          <cell r="J2268" t="str">
            <v>VALENZUELA</v>
          </cell>
        </row>
        <row r="2269">
          <cell r="B2269" t="str">
            <v>BALANGA1</v>
          </cell>
          <cell r="C2269">
            <v>13</v>
          </cell>
          <cell r="D2269">
            <v>25.67</v>
          </cell>
          <cell r="E2269">
            <v>12.73</v>
          </cell>
          <cell r="F2269">
            <v>10</v>
          </cell>
          <cell r="G2269">
            <v>16</v>
          </cell>
          <cell r="H2269">
            <v>3</v>
          </cell>
          <cell r="I2269">
            <v>14</v>
          </cell>
          <cell r="J2269" t="str">
            <v>VALENZUELA</v>
          </cell>
        </row>
        <row r="2270">
          <cell r="B2270" t="str">
            <v>BALANGA2</v>
          </cell>
          <cell r="C2270">
            <v>13</v>
          </cell>
          <cell r="D2270">
            <v>0</v>
          </cell>
          <cell r="E2270">
            <v>4.49</v>
          </cell>
          <cell r="F2270">
            <v>0</v>
          </cell>
          <cell r="G2270">
            <v>16</v>
          </cell>
          <cell r="H2270">
            <v>2</v>
          </cell>
          <cell r="I2270">
            <v>8.1999999999999993</v>
          </cell>
          <cell r="J2270" t="str">
            <v>VALENZUELA</v>
          </cell>
        </row>
        <row r="2271">
          <cell r="B2271" t="str">
            <v>BALANGA3</v>
          </cell>
          <cell r="C2271">
            <v>13</v>
          </cell>
          <cell r="D2271">
            <v>0</v>
          </cell>
          <cell r="E2271">
            <v>3.78</v>
          </cell>
          <cell r="F2271">
            <v>0</v>
          </cell>
          <cell r="G2271">
            <v>16</v>
          </cell>
          <cell r="H2271">
            <v>2</v>
          </cell>
          <cell r="I2271">
            <v>8.1999999999999993</v>
          </cell>
          <cell r="J2271" t="str">
            <v>VALENZUELA</v>
          </cell>
        </row>
        <row r="2272">
          <cell r="B2272" t="str">
            <v>BALIWAG1</v>
          </cell>
          <cell r="C2272">
            <v>20</v>
          </cell>
          <cell r="D2272">
            <v>0.04</v>
          </cell>
          <cell r="E2272">
            <v>12.3</v>
          </cell>
          <cell r="F2272">
            <v>0</v>
          </cell>
          <cell r="G2272">
            <v>24</v>
          </cell>
          <cell r="H2272">
            <v>3</v>
          </cell>
          <cell r="I2272">
            <v>14</v>
          </cell>
          <cell r="J2272" t="str">
            <v>MANILA2</v>
          </cell>
        </row>
        <row r="2273">
          <cell r="B2273" t="str">
            <v>BALIWAG2</v>
          </cell>
          <cell r="C2273">
            <v>27</v>
          </cell>
          <cell r="D2273">
            <v>0.22</v>
          </cell>
          <cell r="E2273">
            <v>20.57</v>
          </cell>
          <cell r="F2273">
            <v>3</v>
          </cell>
          <cell r="G2273">
            <v>32</v>
          </cell>
          <cell r="H2273">
            <v>4</v>
          </cell>
          <cell r="I2273">
            <v>21</v>
          </cell>
          <cell r="J2273" t="str">
            <v>MANILA2</v>
          </cell>
        </row>
        <row r="2274">
          <cell r="B2274" t="str">
            <v>BALIWAG3</v>
          </cell>
          <cell r="C2274">
            <v>20</v>
          </cell>
          <cell r="D2274">
            <v>0.05</v>
          </cell>
          <cell r="E2274">
            <v>11.29</v>
          </cell>
          <cell r="F2274">
            <v>6</v>
          </cell>
          <cell r="G2274">
            <v>24</v>
          </cell>
          <cell r="H2274">
            <v>3</v>
          </cell>
          <cell r="I2274">
            <v>14</v>
          </cell>
          <cell r="J2274" t="str">
            <v>MANILA2</v>
          </cell>
        </row>
        <row r="2275">
          <cell r="B2275" t="str">
            <v>BAMBAN1</v>
          </cell>
          <cell r="C2275">
            <v>6</v>
          </cell>
          <cell r="D2275">
            <v>10.97</v>
          </cell>
          <cell r="E2275">
            <v>5.45</v>
          </cell>
          <cell r="F2275">
            <v>20</v>
          </cell>
          <cell r="G2275">
            <v>8</v>
          </cell>
          <cell r="H2275">
            <v>2</v>
          </cell>
          <cell r="I2275">
            <v>8.1999999999999993</v>
          </cell>
          <cell r="J2275" t="str">
            <v>TARLAC2</v>
          </cell>
        </row>
        <row r="2276">
          <cell r="B2276" t="str">
            <v>BAMBAN2</v>
          </cell>
          <cell r="C2276">
            <v>6</v>
          </cell>
          <cell r="D2276">
            <v>0</v>
          </cell>
          <cell r="E2276">
            <v>1.28</v>
          </cell>
          <cell r="F2276">
            <v>2</v>
          </cell>
          <cell r="G2276">
            <v>8</v>
          </cell>
          <cell r="H2276">
            <v>1</v>
          </cell>
          <cell r="I2276">
            <v>2.94</v>
          </cell>
          <cell r="J2276" t="str">
            <v>TARLAC2</v>
          </cell>
        </row>
        <row r="2277">
          <cell r="B2277" t="str">
            <v>BAMBAN3</v>
          </cell>
          <cell r="C2277">
            <v>13</v>
          </cell>
          <cell r="D2277">
            <v>0</v>
          </cell>
          <cell r="E2277">
            <v>2.36</v>
          </cell>
          <cell r="F2277">
            <v>0</v>
          </cell>
          <cell r="G2277">
            <v>16</v>
          </cell>
          <cell r="H2277">
            <v>1</v>
          </cell>
          <cell r="I2277">
            <v>2.94</v>
          </cell>
          <cell r="J2277" t="str">
            <v>TARLAC2</v>
          </cell>
        </row>
        <row r="2278">
          <cell r="B2278" t="str">
            <v>BAUANG1</v>
          </cell>
          <cell r="C2278">
            <v>20</v>
          </cell>
          <cell r="D2278">
            <v>0</v>
          </cell>
          <cell r="E2278">
            <v>7.94</v>
          </cell>
          <cell r="F2278">
            <v>0</v>
          </cell>
          <cell r="G2278">
            <v>24</v>
          </cell>
          <cell r="H2278">
            <v>2</v>
          </cell>
          <cell r="I2278">
            <v>8.1999999999999993</v>
          </cell>
          <cell r="J2278" t="str">
            <v>TARLAC1</v>
          </cell>
        </row>
        <row r="2279">
          <cell r="B2279" t="str">
            <v>BAUANG2</v>
          </cell>
          <cell r="C2279">
            <v>13</v>
          </cell>
          <cell r="D2279">
            <v>0.02</v>
          </cell>
          <cell r="E2279">
            <v>6.21</v>
          </cell>
          <cell r="F2279">
            <v>0</v>
          </cell>
          <cell r="G2279">
            <v>16</v>
          </cell>
          <cell r="H2279">
            <v>2</v>
          </cell>
          <cell r="I2279">
            <v>8.1999999999999993</v>
          </cell>
          <cell r="J2279" t="str">
            <v>TARLAC1</v>
          </cell>
        </row>
        <row r="2280">
          <cell r="B2280" t="str">
            <v>BAYOMBONG1</v>
          </cell>
          <cell r="C2280">
            <v>27</v>
          </cell>
          <cell r="D2280">
            <v>4.74</v>
          </cell>
          <cell r="E2280">
            <v>25.73</v>
          </cell>
          <cell r="F2280">
            <v>0</v>
          </cell>
          <cell r="G2280">
            <v>32</v>
          </cell>
          <cell r="H2280">
            <v>5</v>
          </cell>
          <cell r="I2280">
            <v>29</v>
          </cell>
          <cell r="J2280" t="str">
            <v>TARLAC2</v>
          </cell>
        </row>
        <row r="2281">
          <cell r="B2281" t="str">
            <v>BAYOMBONG3</v>
          </cell>
          <cell r="C2281">
            <v>13</v>
          </cell>
          <cell r="D2281">
            <v>0</v>
          </cell>
          <cell r="E2281">
            <v>3.73</v>
          </cell>
          <cell r="F2281">
            <v>0</v>
          </cell>
          <cell r="G2281">
            <v>16</v>
          </cell>
          <cell r="H2281">
            <v>2</v>
          </cell>
          <cell r="I2281">
            <v>8.1999999999999993</v>
          </cell>
          <cell r="J2281" t="str">
            <v>TARLAC2</v>
          </cell>
        </row>
        <row r="2282">
          <cell r="B2282" t="str">
            <v>BINALONAN1</v>
          </cell>
          <cell r="C2282">
            <v>13</v>
          </cell>
          <cell r="D2282">
            <v>0.08</v>
          </cell>
          <cell r="E2282">
            <v>6.93</v>
          </cell>
          <cell r="F2282">
            <v>0</v>
          </cell>
          <cell r="G2282">
            <v>16</v>
          </cell>
          <cell r="H2282">
            <v>2</v>
          </cell>
          <cell r="I2282">
            <v>8.1999999999999993</v>
          </cell>
          <cell r="J2282" t="str">
            <v>TARLAC1</v>
          </cell>
        </row>
        <row r="2283">
          <cell r="B2283" t="str">
            <v>BINALONAN2</v>
          </cell>
          <cell r="C2283">
            <v>13</v>
          </cell>
          <cell r="D2283">
            <v>0</v>
          </cell>
          <cell r="E2283">
            <v>3.96</v>
          </cell>
          <cell r="F2283">
            <v>0</v>
          </cell>
          <cell r="G2283">
            <v>16</v>
          </cell>
          <cell r="H2283">
            <v>2</v>
          </cell>
          <cell r="I2283">
            <v>8.1999999999999993</v>
          </cell>
          <cell r="J2283" t="str">
            <v>TARLAC1</v>
          </cell>
        </row>
        <row r="2284">
          <cell r="B2284" t="str">
            <v>BINALONAN3</v>
          </cell>
          <cell r="C2284">
            <v>13</v>
          </cell>
          <cell r="D2284">
            <v>0</v>
          </cell>
          <cell r="E2284">
            <v>6.29</v>
          </cell>
          <cell r="F2284">
            <v>0</v>
          </cell>
          <cell r="G2284">
            <v>16</v>
          </cell>
          <cell r="H2284">
            <v>2</v>
          </cell>
          <cell r="I2284">
            <v>8.1999999999999993</v>
          </cell>
          <cell r="J2284" t="str">
            <v>TARLAC1</v>
          </cell>
        </row>
        <row r="2285">
          <cell r="B2285" t="str">
            <v>BOTOLAN1</v>
          </cell>
          <cell r="C2285">
            <v>11.97</v>
          </cell>
          <cell r="D2285">
            <v>0.22</v>
          </cell>
          <cell r="E2285">
            <v>1.91</v>
          </cell>
          <cell r="F2285">
            <v>0</v>
          </cell>
          <cell r="G2285">
            <v>14.83</v>
          </cell>
          <cell r="H2285">
            <v>1</v>
          </cell>
          <cell r="I2285">
            <v>2.94</v>
          </cell>
          <cell r="J2285" t="str">
            <v>MANILA2</v>
          </cell>
        </row>
        <row r="2286">
          <cell r="B2286" t="str">
            <v>BOTOLAN2</v>
          </cell>
          <cell r="C2286">
            <v>13</v>
          </cell>
          <cell r="D2286">
            <v>0</v>
          </cell>
          <cell r="E2286">
            <v>1.17</v>
          </cell>
          <cell r="F2286">
            <v>0</v>
          </cell>
          <cell r="G2286">
            <v>16</v>
          </cell>
          <cell r="H2286">
            <v>1</v>
          </cell>
          <cell r="I2286">
            <v>2.94</v>
          </cell>
          <cell r="J2286" t="str">
            <v>MANILA2</v>
          </cell>
        </row>
        <row r="2287">
          <cell r="B2287" t="str">
            <v>BOTOLAN3</v>
          </cell>
          <cell r="C2287">
            <v>13</v>
          </cell>
          <cell r="D2287">
            <v>0</v>
          </cell>
          <cell r="E2287">
            <v>0.28999999999999998</v>
          </cell>
          <cell r="F2287">
            <v>0</v>
          </cell>
          <cell r="G2287">
            <v>16</v>
          </cell>
          <cell r="H2287">
            <v>1</v>
          </cell>
          <cell r="I2287">
            <v>2.94</v>
          </cell>
          <cell r="J2287" t="str">
            <v>MANILA2</v>
          </cell>
        </row>
        <row r="2288">
          <cell r="B2288" t="str">
            <v>BUGALLON1</v>
          </cell>
          <cell r="C2288">
            <v>13</v>
          </cell>
          <cell r="D2288">
            <v>0</v>
          </cell>
          <cell r="E2288">
            <v>4.75</v>
          </cell>
          <cell r="F2288">
            <v>0</v>
          </cell>
          <cell r="G2288">
            <v>16</v>
          </cell>
          <cell r="H2288">
            <v>2</v>
          </cell>
          <cell r="I2288">
            <v>8.1999999999999993</v>
          </cell>
          <cell r="J2288" t="str">
            <v>TARLAC1</v>
          </cell>
        </row>
        <row r="2289">
          <cell r="B2289" t="str">
            <v>BUGALLON2</v>
          </cell>
          <cell r="C2289">
            <v>13</v>
          </cell>
          <cell r="D2289">
            <v>0</v>
          </cell>
          <cell r="E2289">
            <v>2.2400000000000002</v>
          </cell>
          <cell r="F2289">
            <v>0</v>
          </cell>
          <cell r="G2289">
            <v>16</v>
          </cell>
          <cell r="H2289">
            <v>1</v>
          </cell>
          <cell r="I2289">
            <v>2.94</v>
          </cell>
          <cell r="J2289" t="str">
            <v>TARLAC1</v>
          </cell>
        </row>
        <row r="2290">
          <cell r="B2290" t="str">
            <v>BUGALLON3</v>
          </cell>
          <cell r="C2290">
            <v>13</v>
          </cell>
          <cell r="D2290">
            <v>0</v>
          </cell>
          <cell r="E2290">
            <v>3.85</v>
          </cell>
          <cell r="F2290">
            <v>0</v>
          </cell>
          <cell r="G2290">
            <v>16</v>
          </cell>
          <cell r="H2290">
            <v>2</v>
          </cell>
          <cell r="I2290">
            <v>8.1999999999999993</v>
          </cell>
          <cell r="J2290" t="str">
            <v>TARLAC1</v>
          </cell>
        </row>
        <row r="2291">
          <cell r="B2291" t="str">
            <v>CABA1</v>
          </cell>
          <cell r="C2291">
            <v>13</v>
          </cell>
          <cell r="D2291">
            <v>0</v>
          </cell>
          <cell r="E2291">
            <v>1.03</v>
          </cell>
          <cell r="F2291">
            <v>0</v>
          </cell>
          <cell r="G2291">
            <v>16</v>
          </cell>
          <cell r="H2291">
            <v>1</v>
          </cell>
          <cell r="I2291">
            <v>2.94</v>
          </cell>
          <cell r="J2291" t="str">
            <v>TARLAC1</v>
          </cell>
        </row>
        <row r="2292">
          <cell r="B2292" t="str">
            <v>CABA2</v>
          </cell>
          <cell r="C2292">
            <v>13</v>
          </cell>
          <cell r="D2292">
            <v>0</v>
          </cell>
          <cell r="E2292">
            <v>2.44</v>
          </cell>
          <cell r="F2292">
            <v>0</v>
          </cell>
          <cell r="G2292">
            <v>16</v>
          </cell>
          <cell r="H2292">
            <v>1</v>
          </cell>
          <cell r="I2292">
            <v>2.94</v>
          </cell>
          <cell r="J2292" t="str">
            <v>TARLAC1</v>
          </cell>
        </row>
        <row r="2293">
          <cell r="B2293" t="str">
            <v>CABA3</v>
          </cell>
          <cell r="C2293">
            <v>13</v>
          </cell>
          <cell r="D2293">
            <v>0</v>
          </cell>
          <cell r="E2293">
            <v>1.17</v>
          </cell>
          <cell r="F2293">
            <v>0</v>
          </cell>
          <cell r="G2293">
            <v>16</v>
          </cell>
          <cell r="H2293">
            <v>1</v>
          </cell>
          <cell r="I2293">
            <v>2.94</v>
          </cell>
          <cell r="J2293" t="str">
            <v>TARLAC1</v>
          </cell>
        </row>
        <row r="2294">
          <cell r="B2294" t="str">
            <v>CABANATU1</v>
          </cell>
          <cell r="C2294">
            <v>27</v>
          </cell>
          <cell r="D2294">
            <v>2.13</v>
          </cell>
          <cell r="E2294">
            <v>24.06</v>
          </cell>
          <cell r="F2294">
            <v>7</v>
          </cell>
          <cell r="G2294">
            <v>32</v>
          </cell>
          <cell r="H2294">
            <v>5</v>
          </cell>
          <cell r="I2294">
            <v>29</v>
          </cell>
          <cell r="J2294" t="str">
            <v>TARLAC2</v>
          </cell>
        </row>
        <row r="2295">
          <cell r="B2295" t="str">
            <v>CABANATU2</v>
          </cell>
          <cell r="C2295">
            <v>27</v>
          </cell>
          <cell r="D2295">
            <v>5.0599999999999996</v>
          </cell>
          <cell r="E2295">
            <v>24.89</v>
          </cell>
          <cell r="F2295">
            <v>15</v>
          </cell>
          <cell r="G2295">
            <v>32</v>
          </cell>
          <cell r="H2295">
            <v>5</v>
          </cell>
          <cell r="I2295">
            <v>29</v>
          </cell>
          <cell r="J2295" t="str">
            <v>TARLAC2</v>
          </cell>
        </row>
        <row r="2296">
          <cell r="B2296" t="str">
            <v>CABANATU3</v>
          </cell>
          <cell r="C2296">
            <v>27</v>
          </cell>
          <cell r="D2296">
            <v>2.1800000000000002</v>
          </cell>
          <cell r="E2296">
            <v>23.86</v>
          </cell>
          <cell r="F2296">
            <v>9</v>
          </cell>
          <cell r="G2296">
            <v>32</v>
          </cell>
          <cell r="H2296">
            <v>5</v>
          </cell>
          <cell r="I2296">
            <v>29</v>
          </cell>
          <cell r="J2296" t="str">
            <v>TARLAC2</v>
          </cell>
        </row>
        <row r="2297">
          <cell r="B2297" t="str">
            <v>CALUMPIT1</v>
          </cell>
          <cell r="C2297">
            <v>13</v>
          </cell>
          <cell r="D2297">
            <v>0.16</v>
          </cell>
          <cell r="E2297">
            <v>8.5299999999999994</v>
          </cell>
          <cell r="F2297">
            <v>28</v>
          </cell>
          <cell r="G2297">
            <v>16</v>
          </cell>
          <cell r="H2297">
            <v>3</v>
          </cell>
          <cell r="I2297">
            <v>14</v>
          </cell>
          <cell r="J2297" t="str">
            <v>VALENZUELA</v>
          </cell>
        </row>
        <row r="2298">
          <cell r="B2298" t="str">
            <v>CALUMPIT2</v>
          </cell>
          <cell r="C2298">
            <v>13</v>
          </cell>
          <cell r="D2298">
            <v>0</v>
          </cell>
          <cell r="E2298">
            <v>5.79</v>
          </cell>
          <cell r="F2298">
            <v>0</v>
          </cell>
          <cell r="G2298">
            <v>16</v>
          </cell>
          <cell r="H2298">
            <v>2</v>
          </cell>
          <cell r="I2298">
            <v>8.1999999999999993</v>
          </cell>
          <cell r="J2298" t="str">
            <v>VALENZUELA</v>
          </cell>
        </row>
        <row r="2299">
          <cell r="B2299" t="str">
            <v>CALUMPIT3</v>
          </cell>
          <cell r="C2299">
            <v>13</v>
          </cell>
          <cell r="D2299">
            <v>0.01</v>
          </cell>
          <cell r="E2299">
            <v>7.48</v>
          </cell>
          <cell r="F2299">
            <v>0</v>
          </cell>
          <cell r="G2299">
            <v>16</v>
          </cell>
          <cell r="H2299">
            <v>2</v>
          </cell>
          <cell r="I2299">
            <v>8.1999999999999993</v>
          </cell>
          <cell r="J2299" t="str">
            <v>VALENZUELA</v>
          </cell>
        </row>
        <row r="2300">
          <cell r="B2300" t="str">
            <v>CAMILING1</v>
          </cell>
          <cell r="C2300">
            <v>13</v>
          </cell>
          <cell r="D2300">
            <v>0.03</v>
          </cell>
          <cell r="E2300">
            <v>6.92</v>
          </cell>
          <cell r="F2300">
            <v>0</v>
          </cell>
          <cell r="G2300">
            <v>16</v>
          </cell>
          <cell r="H2300">
            <v>2</v>
          </cell>
          <cell r="I2300">
            <v>8.1999999999999993</v>
          </cell>
          <cell r="J2300" t="str">
            <v>TARLAC1</v>
          </cell>
        </row>
        <row r="2301">
          <cell r="B2301" t="str">
            <v>CAMILING2</v>
          </cell>
          <cell r="C2301">
            <v>13</v>
          </cell>
          <cell r="D2301">
            <v>0.21</v>
          </cell>
          <cell r="E2301">
            <v>8.43</v>
          </cell>
          <cell r="F2301">
            <v>0</v>
          </cell>
          <cell r="G2301">
            <v>16</v>
          </cell>
          <cell r="H2301">
            <v>3</v>
          </cell>
          <cell r="I2301">
            <v>14</v>
          </cell>
          <cell r="J2301" t="str">
            <v>TARLAC1</v>
          </cell>
        </row>
        <row r="2302">
          <cell r="B2302" t="str">
            <v>CAMILING3</v>
          </cell>
          <cell r="C2302">
            <v>13</v>
          </cell>
          <cell r="D2302">
            <v>0</v>
          </cell>
          <cell r="E2302">
            <v>4.66</v>
          </cell>
          <cell r="F2302">
            <v>0</v>
          </cell>
          <cell r="G2302">
            <v>16</v>
          </cell>
          <cell r="H2302">
            <v>2</v>
          </cell>
          <cell r="I2302">
            <v>8.1999999999999993</v>
          </cell>
          <cell r="J2302" t="str">
            <v>TARLAC1</v>
          </cell>
        </row>
        <row r="2303">
          <cell r="B2303" t="str">
            <v>CANDON1</v>
          </cell>
          <cell r="C2303">
            <v>18</v>
          </cell>
          <cell r="D2303">
            <v>27.17</v>
          </cell>
          <cell r="E2303">
            <v>17.940000000000001</v>
          </cell>
          <cell r="F2303">
            <v>14</v>
          </cell>
          <cell r="G2303">
            <v>16</v>
          </cell>
          <cell r="H2303">
            <v>4</v>
          </cell>
          <cell r="I2303">
            <v>21</v>
          </cell>
          <cell r="J2303" t="str">
            <v>TARLAC1</v>
          </cell>
        </row>
        <row r="2304">
          <cell r="B2304" t="str">
            <v>CANDON2</v>
          </cell>
          <cell r="C2304">
            <v>24</v>
          </cell>
          <cell r="D2304">
            <v>2.6</v>
          </cell>
          <cell r="E2304">
            <v>21.81</v>
          </cell>
          <cell r="F2304">
            <v>24</v>
          </cell>
          <cell r="G2304">
            <v>16</v>
          </cell>
          <cell r="H2304">
            <v>5</v>
          </cell>
          <cell r="I2304">
            <v>29</v>
          </cell>
          <cell r="J2304" t="str">
            <v>TARLAC1</v>
          </cell>
        </row>
        <row r="2305">
          <cell r="B2305" t="str">
            <v>CAUAYAN1</v>
          </cell>
          <cell r="C2305">
            <v>20</v>
          </cell>
          <cell r="D2305">
            <v>0.01</v>
          </cell>
          <cell r="E2305">
            <v>12.12</v>
          </cell>
          <cell r="F2305">
            <v>0</v>
          </cell>
          <cell r="G2305">
            <v>24</v>
          </cell>
          <cell r="H2305">
            <v>3</v>
          </cell>
          <cell r="I2305">
            <v>14</v>
          </cell>
          <cell r="J2305" t="str">
            <v>TARLAC2</v>
          </cell>
        </row>
        <row r="2306">
          <cell r="B2306" t="str">
            <v>CAUAYAN2</v>
          </cell>
          <cell r="C2306">
            <v>27</v>
          </cell>
          <cell r="D2306">
            <v>0.15</v>
          </cell>
          <cell r="E2306">
            <v>20.58</v>
          </cell>
          <cell r="F2306">
            <v>0</v>
          </cell>
          <cell r="G2306">
            <v>32</v>
          </cell>
          <cell r="H2306">
            <v>4</v>
          </cell>
          <cell r="I2306">
            <v>21</v>
          </cell>
          <cell r="J2306" t="str">
            <v>TARLAC2</v>
          </cell>
        </row>
        <row r="2307">
          <cell r="B2307" t="str">
            <v>CAUAYAN3</v>
          </cell>
          <cell r="C2307">
            <v>27</v>
          </cell>
          <cell r="D2307">
            <v>0.1</v>
          </cell>
          <cell r="E2307">
            <v>19.41</v>
          </cell>
          <cell r="F2307">
            <v>0</v>
          </cell>
          <cell r="G2307">
            <v>32</v>
          </cell>
          <cell r="H2307">
            <v>4</v>
          </cell>
          <cell r="I2307">
            <v>21</v>
          </cell>
          <cell r="J2307" t="str">
            <v>TARLAC2</v>
          </cell>
        </row>
        <row r="2308">
          <cell r="B2308" t="str">
            <v>CLARK1</v>
          </cell>
          <cell r="C2308">
            <v>13</v>
          </cell>
          <cell r="D2308">
            <v>0</v>
          </cell>
          <cell r="E2308">
            <v>4.21</v>
          </cell>
          <cell r="F2308">
            <v>0</v>
          </cell>
          <cell r="G2308">
            <v>16</v>
          </cell>
          <cell r="H2308">
            <v>2</v>
          </cell>
          <cell r="I2308">
            <v>8.1999999999999993</v>
          </cell>
          <cell r="J2308" t="str">
            <v>TARLAC2</v>
          </cell>
        </row>
        <row r="2309">
          <cell r="B2309" t="str">
            <v>CLARK2</v>
          </cell>
          <cell r="C2309">
            <v>13</v>
          </cell>
          <cell r="D2309">
            <v>0</v>
          </cell>
          <cell r="E2309">
            <v>5.87</v>
          </cell>
          <cell r="F2309">
            <v>0</v>
          </cell>
          <cell r="G2309">
            <v>16</v>
          </cell>
          <cell r="H2309">
            <v>2</v>
          </cell>
          <cell r="I2309">
            <v>8.1999999999999993</v>
          </cell>
          <cell r="J2309" t="str">
            <v>TARLAC2</v>
          </cell>
        </row>
        <row r="2310">
          <cell r="B2310" t="str">
            <v>CLARK3</v>
          </cell>
          <cell r="C2310">
            <v>13</v>
          </cell>
          <cell r="D2310">
            <v>0</v>
          </cell>
          <cell r="E2310">
            <v>3.35</v>
          </cell>
          <cell r="F2310">
            <v>0</v>
          </cell>
          <cell r="G2310">
            <v>16</v>
          </cell>
          <cell r="H2310">
            <v>2</v>
          </cell>
          <cell r="I2310">
            <v>8.1999999999999993</v>
          </cell>
          <cell r="J2310" t="str">
            <v>TARLAC2</v>
          </cell>
        </row>
        <row r="2311">
          <cell r="B2311" t="str">
            <v>CONCEPCIO1</v>
          </cell>
          <cell r="C2311">
            <v>13</v>
          </cell>
          <cell r="D2311">
            <v>0</v>
          </cell>
          <cell r="E2311">
            <v>3.42</v>
          </cell>
          <cell r="F2311">
            <v>0</v>
          </cell>
          <cell r="G2311">
            <v>16</v>
          </cell>
          <cell r="H2311">
            <v>2</v>
          </cell>
          <cell r="I2311">
            <v>8.1999999999999993</v>
          </cell>
          <cell r="J2311" t="str">
            <v>TARLAC2</v>
          </cell>
        </row>
        <row r="2312">
          <cell r="B2312" t="str">
            <v>CONCEPCIO2</v>
          </cell>
          <cell r="C2312">
            <v>13</v>
          </cell>
          <cell r="D2312">
            <v>0</v>
          </cell>
          <cell r="E2312">
            <v>2.5</v>
          </cell>
          <cell r="F2312">
            <v>0</v>
          </cell>
          <cell r="G2312">
            <v>16</v>
          </cell>
          <cell r="H2312">
            <v>1</v>
          </cell>
          <cell r="I2312">
            <v>2.94</v>
          </cell>
          <cell r="J2312" t="str">
            <v>TARLAC2</v>
          </cell>
        </row>
        <row r="2313">
          <cell r="B2313" t="str">
            <v>CONCEPCIO3</v>
          </cell>
          <cell r="C2313">
            <v>13</v>
          </cell>
          <cell r="D2313">
            <v>0</v>
          </cell>
          <cell r="E2313">
            <v>6.22</v>
          </cell>
          <cell r="F2313">
            <v>0</v>
          </cell>
          <cell r="G2313">
            <v>16</v>
          </cell>
          <cell r="H2313">
            <v>2</v>
          </cell>
          <cell r="I2313">
            <v>8.1999999999999993</v>
          </cell>
          <cell r="J2313" t="str">
            <v>TARLAC2</v>
          </cell>
        </row>
        <row r="2314">
          <cell r="B2314" t="str">
            <v>CUBI1</v>
          </cell>
          <cell r="C2314">
            <v>13</v>
          </cell>
          <cell r="D2314">
            <v>2.52</v>
          </cell>
          <cell r="E2314">
            <v>10.83</v>
          </cell>
          <cell r="F2314">
            <v>0</v>
          </cell>
          <cell r="G2314">
            <v>16</v>
          </cell>
          <cell r="H2314">
            <v>3</v>
          </cell>
          <cell r="I2314">
            <v>14</v>
          </cell>
          <cell r="J2314" t="str">
            <v>VALENZUELA</v>
          </cell>
        </row>
        <row r="2315">
          <cell r="B2315" t="str">
            <v>CUBI3</v>
          </cell>
          <cell r="C2315">
            <v>6</v>
          </cell>
          <cell r="D2315">
            <v>0</v>
          </cell>
          <cell r="E2315">
            <v>1.48</v>
          </cell>
          <cell r="F2315">
            <v>0</v>
          </cell>
          <cell r="G2315">
            <v>8</v>
          </cell>
          <cell r="H2315">
            <v>1</v>
          </cell>
          <cell r="I2315">
            <v>2.94</v>
          </cell>
          <cell r="J2315" t="str">
            <v>VALENZUELA</v>
          </cell>
        </row>
        <row r="2316">
          <cell r="B2316" t="str">
            <v>CUYAPO1</v>
          </cell>
          <cell r="C2316">
            <v>13</v>
          </cell>
          <cell r="D2316">
            <v>0</v>
          </cell>
          <cell r="E2316">
            <v>2.0699999999999998</v>
          </cell>
          <cell r="F2316">
            <v>0</v>
          </cell>
          <cell r="G2316">
            <v>16</v>
          </cell>
          <cell r="H2316">
            <v>1</v>
          </cell>
          <cell r="I2316">
            <v>2.94</v>
          </cell>
          <cell r="J2316" t="str">
            <v>TARLAC1</v>
          </cell>
        </row>
        <row r="2317">
          <cell r="B2317" t="str">
            <v>CUYAPO2</v>
          </cell>
          <cell r="C2317">
            <v>13</v>
          </cell>
          <cell r="D2317">
            <v>0</v>
          </cell>
          <cell r="E2317">
            <v>1.28</v>
          </cell>
          <cell r="F2317">
            <v>0</v>
          </cell>
          <cell r="G2317">
            <v>16</v>
          </cell>
          <cell r="H2317">
            <v>1</v>
          </cell>
          <cell r="I2317">
            <v>2.94</v>
          </cell>
          <cell r="J2317" t="str">
            <v>TARLAC1</v>
          </cell>
        </row>
        <row r="2318">
          <cell r="B2318" t="str">
            <v>CUYAPO3</v>
          </cell>
          <cell r="C2318">
            <v>13</v>
          </cell>
          <cell r="D2318">
            <v>0</v>
          </cell>
          <cell r="E2318">
            <v>3.07</v>
          </cell>
          <cell r="F2318">
            <v>0</v>
          </cell>
          <cell r="G2318">
            <v>16</v>
          </cell>
          <cell r="H2318">
            <v>2</v>
          </cell>
          <cell r="I2318">
            <v>8.1999999999999993</v>
          </cell>
          <cell r="J2318" t="str">
            <v>TARLAC1</v>
          </cell>
        </row>
        <row r="2319">
          <cell r="B2319" t="str">
            <v>DAGUPAN1</v>
          </cell>
          <cell r="C2319">
            <v>27</v>
          </cell>
          <cell r="D2319">
            <v>0.02</v>
          </cell>
          <cell r="E2319">
            <v>18.16</v>
          </cell>
          <cell r="F2319">
            <v>0</v>
          </cell>
          <cell r="G2319">
            <v>32</v>
          </cell>
          <cell r="H2319">
            <v>4</v>
          </cell>
          <cell r="I2319">
            <v>21</v>
          </cell>
          <cell r="J2319" t="str">
            <v>TARLAC1</v>
          </cell>
        </row>
        <row r="2320">
          <cell r="B2320" t="str">
            <v>DAGUPAN2</v>
          </cell>
          <cell r="C2320">
            <v>27</v>
          </cell>
          <cell r="D2320">
            <v>0.04</v>
          </cell>
          <cell r="E2320">
            <v>19.59</v>
          </cell>
          <cell r="F2320">
            <v>0</v>
          </cell>
          <cell r="G2320">
            <v>32</v>
          </cell>
          <cell r="H2320">
            <v>4</v>
          </cell>
          <cell r="I2320">
            <v>21</v>
          </cell>
          <cell r="J2320" t="str">
            <v>TARLAC1</v>
          </cell>
        </row>
        <row r="2321">
          <cell r="B2321" t="str">
            <v>DAGUPAN3</v>
          </cell>
          <cell r="C2321">
            <v>27</v>
          </cell>
          <cell r="D2321">
            <v>0.27</v>
          </cell>
          <cell r="E2321">
            <v>21.26</v>
          </cell>
          <cell r="F2321">
            <v>0</v>
          </cell>
          <cell r="G2321">
            <v>32</v>
          </cell>
          <cell r="H2321">
            <v>5</v>
          </cell>
          <cell r="I2321">
            <v>29</v>
          </cell>
          <cell r="J2321" t="str">
            <v>TARLAC1</v>
          </cell>
        </row>
        <row r="2322">
          <cell r="B2322" t="str">
            <v>DALTONPAS1</v>
          </cell>
          <cell r="C2322">
            <v>13</v>
          </cell>
          <cell r="D2322">
            <v>0</v>
          </cell>
          <cell r="E2322">
            <v>2.34</v>
          </cell>
          <cell r="F2322">
            <v>0</v>
          </cell>
          <cell r="G2322">
            <v>16</v>
          </cell>
          <cell r="H2322">
            <v>1</v>
          </cell>
          <cell r="I2322">
            <v>2.94</v>
          </cell>
          <cell r="J2322" t="str">
            <v>TARLAC2</v>
          </cell>
        </row>
        <row r="2323">
          <cell r="B2323" t="str">
            <v>DALTONPAS2</v>
          </cell>
          <cell r="C2323">
            <v>6</v>
          </cell>
          <cell r="D2323">
            <v>0</v>
          </cell>
          <cell r="E2323">
            <v>1</v>
          </cell>
          <cell r="F2323">
            <v>0</v>
          </cell>
          <cell r="G2323">
            <v>8</v>
          </cell>
          <cell r="H2323">
            <v>1</v>
          </cell>
          <cell r="I2323">
            <v>2.94</v>
          </cell>
          <cell r="J2323" t="str">
            <v>TARLAC2</v>
          </cell>
        </row>
        <row r="2324">
          <cell r="B2324" t="str">
            <v>DAU11</v>
          </cell>
          <cell r="C2324">
            <v>20</v>
          </cell>
          <cell r="D2324">
            <v>0</v>
          </cell>
          <cell r="E2324">
            <v>4.05</v>
          </cell>
          <cell r="F2324">
            <v>0</v>
          </cell>
          <cell r="G2324">
            <v>24</v>
          </cell>
          <cell r="H2324">
            <v>2</v>
          </cell>
          <cell r="I2324">
            <v>8.1999999999999993</v>
          </cell>
          <cell r="J2324" t="str">
            <v>TARLAC2</v>
          </cell>
        </row>
        <row r="2325">
          <cell r="B2325" t="str">
            <v>DAU12</v>
          </cell>
          <cell r="C2325">
            <v>13</v>
          </cell>
          <cell r="D2325">
            <v>0.01</v>
          </cell>
          <cell r="E2325">
            <v>7.62</v>
          </cell>
          <cell r="F2325">
            <v>1</v>
          </cell>
          <cell r="G2325">
            <v>16</v>
          </cell>
          <cell r="H2325">
            <v>2</v>
          </cell>
          <cell r="I2325">
            <v>8.1999999999999993</v>
          </cell>
          <cell r="J2325" t="str">
            <v>TARLAC2</v>
          </cell>
        </row>
        <row r="2326">
          <cell r="B2326" t="str">
            <v>DAU13</v>
          </cell>
          <cell r="C2326">
            <v>6</v>
          </cell>
          <cell r="D2326">
            <v>0</v>
          </cell>
          <cell r="E2326">
            <v>1.39</v>
          </cell>
          <cell r="F2326">
            <v>0</v>
          </cell>
          <cell r="G2326">
            <v>8</v>
          </cell>
          <cell r="H2326">
            <v>1</v>
          </cell>
          <cell r="I2326">
            <v>2.94</v>
          </cell>
          <cell r="J2326" t="str">
            <v>TARLAC2</v>
          </cell>
        </row>
        <row r="2327">
          <cell r="B2327" t="str">
            <v>DAU21</v>
          </cell>
          <cell r="C2327">
            <v>20</v>
          </cell>
          <cell r="D2327">
            <v>0</v>
          </cell>
          <cell r="E2327">
            <v>4.5599999999999996</v>
          </cell>
          <cell r="F2327">
            <v>0</v>
          </cell>
          <cell r="G2327">
            <v>24</v>
          </cell>
          <cell r="H2327">
            <v>2</v>
          </cell>
          <cell r="I2327">
            <v>8.1999999999999993</v>
          </cell>
          <cell r="J2327" t="str">
            <v>TARLAC2</v>
          </cell>
        </row>
        <row r="2328">
          <cell r="B2328" t="str">
            <v>DAU22</v>
          </cell>
          <cell r="C2328">
            <v>27</v>
          </cell>
          <cell r="D2328">
            <v>0</v>
          </cell>
          <cell r="E2328">
            <v>7.04</v>
          </cell>
          <cell r="F2328">
            <v>0</v>
          </cell>
          <cell r="G2328">
            <v>32</v>
          </cell>
          <cell r="H2328">
            <v>2</v>
          </cell>
          <cell r="I2328">
            <v>8.1999999999999993</v>
          </cell>
          <cell r="J2328" t="str">
            <v>TARLAC2</v>
          </cell>
        </row>
        <row r="2329">
          <cell r="B2329" t="str">
            <v>DAU23</v>
          </cell>
          <cell r="C2329">
            <v>27</v>
          </cell>
          <cell r="D2329">
            <v>1.43</v>
          </cell>
          <cell r="E2329">
            <v>22.94</v>
          </cell>
          <cell r="F2329">
            <v>1</v>
          </cell>
          <cell r="G2329">
            <v>32</v>
          </cell>
          <cell r="H2329">
            <v>5</v>
          </cell>
          <cell r="I2329">
            <v>29</v>
          </cell>
          <cell r="J2329" t="str">
            <v>TARLAC2</v>
          </cell>
        </row>
        <row r="2330">
          <cell r="B2330" t="str">
            <v>DINALUPIH1</v>
          </cell>
          <cell r="C2330">
            <v>13</v>
          </cell>
          <cell r="D2330">
            <v>0</v>
          </cell>
          <cell r="E2330">
            <v>1.84</v>
          </cell>
          <cell r="F2330">
            <v>0</v>
          </cell>
          <cell r="G2330">
            <v>16</v>
          </cell>
          <cell r="H2330">
            <v>1</v>
          </cell>
          <cell r="I2330">
            <v>2.94</v>
          </cell>
          <cell r="J2330" t="str">
            <v>VALENZUELA</v>
          </cell>
        </row>
        <row r="2331">
          <cell r="B2331" t="str">
            <v>DINALUPIH2</v>
          </cell>
          <cell r="C2331">
            <v>14</v>
          </cell>
          <cell r="D2331">
            <v>0</v>
          </cell>
          <cell r="E2331">
            <v>1.91</v>
          </cell>
          <cell r="F2331">
            <v>0</v>
          </cell>
          <cell r="G2331">
            <v>8</v>
          </cell>
          <cell r="H2331">
            <v>1</v>
          </cell>
          <cell r="I2331">
            <v>2.94</v>
          </cell>
          <cell r="J2331" t="str">
            <v>VALENZUELA</v>
          </cell>
        </row>
        <row r="2332">
          <cell r="B2332" t="str">
            <v>DINALUPIH3</v>
          </cell>
          <cell r="C2332">
            <v>13</v>
          </cell>
          <cell r="D2332">
            <v>0</v>
          </cell>
          <cell r="E2332">
            <v>3.96</v>
          </cell>
          <cell r="F2332">
            <v>0</v>
          </cell>
          <cell r="G2332">
            <v>16</v>
          </cell>
          <cell r="H2332">
            <v>2</v>
          </cell>
          <cell r="I2332">
            <v>8.1999999999999993</v>
          </cell>
          <cell r="J2332" t="str">
            <v>VALENZUELA</v>
          </cell>
        </row>
        <row r="2333">
          <cell r="B2333" t="str">
            <v>DOMINHILL1</v>
          </cell>
          <cell r="C2333">
            <v>27</v>
          </cell>
          <cell r="D2333">
            <v>0</v>
          </cell>
          <cell r="E2333">
            <v>16.04</v>
          </cell>
          <cell r="F2333">
            <v>0</v>
          </cell>
          <cell r="G2333">
            <v>32</v>
          </cell>
          <cell r="H2333">
            <v>4</v>
          </cell>
          <cell r="I2333">
            <v>21</v>
          </cell>
          <cell r="J2333" t="str">
            <v>TARLAC1</v>
          </cell>
        </row>
        <row r="2334">
          <cell r="B2334" t="str">
            <v>DOMINHILL2</v>
          </cell>
          <cell r="C2334">
            <v>13</v>
          </cell>
          <cell r="D2334">
            <v>0.05</v>
          </cell>
          <cell r="E2334">
            <v>6.08</v>
          </cell>
          <cell r="F2334">
            <v>0</v>
          </cell>
          <cell r="G2334">
            <v>16</v>
          </cell>
          <cell r="H2334">
            <v>2</v>
          </cell>
          <cell r="I2334">
            <v>8.1999999999999993</v>
          </cell>
          <cell r="J2334" t="str">
            <v>TARLAC1</v>
          </cell>
        </row>
        <row r="2335">
          <cell r="B2335" t="str">
            <v>DOMINHILL3</v>
          </cell>
          <cell r="C2335">
            <v>20</v>
          </cell>
          <cell r="D2335">
            <v>0</v>
          </cell>
          <cell r="E2335">
            <v>8.34</v>
          </cell>
          <cell r="F2335">
            <v>0</v>
          </cell>
          <cell r="G2335">
            <v>24</v>
          </cell>
          <cell r="H2335">
            <v>3</v>
          </cell>
          <cell r="I2335">
            <v>14</v>
          </cell>
          <cell r="J2335" t="str">
            <v>TARLAC1</v>
          </cell>
        </row>
        <row r="2336">
          <cell r="B2336" t="str">
            <v>FLORIDABL1</v>
          </cell>
          <cell r="C2336">
            <v>13</v>
          </cell>
          <cell r="D2336">
            <v>0</v>
          </cell>
          <cell r="E2336">
            <v>2.2799999999999998</v>
          </cell>
          <cell r="F2336">
            <v>0</v>
          </cell>
          <cell r="G2336">
            <v>16</v>
          </cell>
          <cell r="H2336">
            <v>1</v>
          </cell>
          <cell r="I2336">
            <v>2.94</v>
          </cell>
          <cell r="J2336" t="str">
            <v>VALENZUELA</v>
          </cell>
        </row>
        <row r="2337">
          <cell r="B2337" t="str">
            <v>FLORIDABL2</v>
          </cell>
          <cell r="C2337">
            <v>13</v>
          </cell>
          <cell r="D2337">
            <v>0.16</v>
          </cell>
          <cell r="E2337">
            <v>8.65</v>
          </cell>
          <cell r="F2337">
            <v>0</v>
          </cell>
          <cell r="G2337">
            <v>16</v>
          </cell>
          <cell r="H2337">
            <v>3</v>
          </cell>
          <cell r="I2337">
            <v>14</v>
          </cell>
          <cell r="J2337" t="str">
            <v>VALENZUELA</v>
          </cell>
        </row>
        <row r="2338">
          <cell r="B2338" t="str">
            <v>FLORIDABL3</v>
          </cell>
          <cell r="C2338">
            <v>13</v>
          </cell>
          <cell r="D2338">
            <v>0</v>
          </cell>
          <cell r="E2338">
            <v>4.1100000000000003</v>
          </cell>
          <cell r="F2338">
            <v>0</v>
          </cell>
          <cell r="G2338">
            <v>16</v>
          </cell>
          <cell r="H2338">
            <v>2</v>
          </cell>
          <cell r="I2338">
            <v>8.1999999999999993</v>
          </cell>
          <cell r="J2338" t="str">
            <v>VALENZUELA</v>
          </cell>
        </row>
        <row r="2339">
          <cell r="B2339" t="str">
            <v>GAPAN1</v>
          </cell>
          <cell r="C2339">
            <v>20</v>
          </cell>
          <cell r="D2339">
            <v>0</v>
          </cell>
          <cell r="E2339">
            <v>4.8899999999999997</v>
          </cell>
          <cell r="F2339">
            <v>1</v>
          </cell>
          <cell r="G2339">
            <v>24</v>
          </cell>
          <cell r="H2339">
            <v>2</v>
          </cell>
          <cell r="I2339">
            <v>8.1999999999999993</v>
          </cell>
          <cell r="J2339" t="str">
            <v>TARLAC2</v>
          </cell>
        </row>
        <row r="2340">
          <cell r="B2340" t="str">
            <v>GAPAN2</v>
          </cell>
          <cell r="C2340">
            <v>20</v>
          </cell>
          <cell r="D2340">
            <v>0</v>
          </cell>
          <cell r="E2340">
            <v>7.41</v>
          </cell>
          <cell r="F2340">
            <v>1</v>
          </cell>
          <cell r="G2340">
            <v>24</v>
          </cell>
          <cell r="H2340">
            <v>2</v>
          </cell>
          <cell r="I2340">
            <v>8.1999999999999993</v>
          </cell>
          <cell r="J2340" t="str">
            <v>TARLAC2</v>
          </cell>
        </row>
        <row r="2341">
          <cell r="B2341" t="str">
            <v>GAPAN3</v>
          </cell>
          <cell r="C2341">
            <v>27</v>
          </cell>
          <cell r="D2341">
            <v>0</v>
          </cell>
          <cell r="E2341">
            <v>4.42</v>
          </cell>
          <cell r="F2341">
            <v>2</v>
          </cell>
          <cell r="G2341">
            <v>32</v>
          </cell>
          <cell r="H2341">
            <v>2</v>
          </cell>
          <cell r="I2341">
            <v>8.1999999999999993</v>
          </cell>
          <cell r="J2341" t="str">
            <v>TARLAC2</v>
          </cell>
        </row>
        <row r="2342">
          <cell r="B2342" t="str">
            <v>GATTARAN1</v>
          </cell>
          <cell r="C2342">
            <v>13</v>
          </cell>
          <cell r="D2342">
            <v>53.68</v>
          </cell>
          <cell r="E2342">
            <v>12.96</v>
          </cell>
          <cell r="F2342">
            <v>10</v>
          </cell>
          <cell r="G2342">
            <v>16</v>
          </cell>
          <cell r="H2342">
            <v>3</v>
          </cell>
          <cell r="I2342">
            <v>14</v>
          </cell>
          <cell r="J2342" t="str">
            <v>TARLAC2</v>
          </cell>
        </row>
        <row r="2343">
          <cell r="B2343" t="str">
            <v>GATTARAN2</v>
          </cell>
          <cell r="C2343">
            <v>13</v>
          </cell>
          <cell r="D2343">
            <v>0.08</v>
          </cell>
          <cell r="E2343">
            <v>7.95</v>
          </cell>
          <cell r="F2343">
            <v>0</v>
          </cell>
          <cell r="G2343">
            <v>16</v>
          </cell>
          <cell r="H2343">
            <v>2</v>
          </cell>
          <cell r="I2343">
            <v>8.1999999999999993</v>
          </cell>
          <cell r="J2343" t="str">
            <v>TARLAC2</v>
          </cell>
        </row>
        <row r="2344">
          <cell r="B2344" t="str">
            <v>GONZAGA1</v>
          </cell>
          <cell r="C2344">
            <v>20</v>
          </cell>
          <cell r="D2344">
            <v>0</v>
          </cell>
          <cell r="E2344">
            <v>9.66</v>
          </cell>
          <cell r="F2344">
            <v>0</v>
          </cell>
          <cell r="G2344">
            <v>24</v>
          </cell>
          <cell r="H2344">
            <v>3</v>
          </cell>
          <cell r="I2344">
            <v>14</v>
          </cell>
          <cell r="J2344" t="str">
            <v>TARLAC2</v>
          </cell>
        </row>
        <row r="2345">
          <cell r="B2345" t="str">
            <v>GONZAGA2</v>
          </cell>
          <cell r="C2345">
            <v>13</v>
          </cell>
          <cell r="D2345">
            <v>0.31</v>
          </cell>
          <cell r="E2345">
            <v>8.1999999999999993</v>
          </cell>
          <cell r="F2345">
            <v>0</v>
          </cell>
          <cell r="G2345">
            <v>16</v>
          </cell>
          <cell r="H2345">
            <v>3</v>
          </cell>
          <cell r="I2345">
            <v>14</v>
          </cell>
          <cell r="J2345" t="str">
            <v>TARLAC2</v>
          </cell>
        </row>
        <row r="2346">
          <cell r="B2346" t="str">
            <v>HLUISITA1</v>
          </cell>
          <cell r="C2346">
            <v>20</v>
          </cell>
          <cell r="D2346">
            <v>0</v>
          </cell>
          <cell r="E2346">
            <v>5.34</v>
          </cell>
          <cell r="F2346">
            <v>0</v>
          </cell>
          <cell r="G2346">
            <v>24</v>
          </cell>
          <cell r="H2346">
            <v>2</v>
          </cell>
          <cell r="I2346">
            <v>8.1999999999999993</v>
          </cell>
          <cell r="J2346" t="str">
            <v>TARLAC2</v>
          </cell>
        </row>
        <row r="2347">
          <cell r="B2347" t="str">
            <v>HLUISITA2</v>
          </cell>
          <cell r="C2347">
            <v>13</v>
          </cell>
          <cell r="D2347">
            <v>0</v>
          </cell>
          <cell r="E2347">
            <v>2.11</v>
          </cell>
          <cell r="F2347">
            <v>0</v>
          </cell>
          <cell r="G2347">
            <v>16</v>
          </cell>
          <cell r="H2347">
            <v>1</v>
          </cell>
          <cell r="I2347">
            <v>2.94</v>
          </cell>
          <cell r="J2347" t="str">
            <v>TARLAC2</v>
          </cell>
        </row>
        <row r="2348">
          <cell r="B2348" t="str">
            <v>HLUISITA3</v>
          </cell>
          <cell r="C2348">
            <v>20</v>
          </cell>
          <cell r="D2348">
            <v>0</v>
          </cell>
          <cell r="E2348">
            <v>8.18</v>
          </cell>
          <cell r="F2348">
            <v>0</v>
          </cell>
          <cell r="G2348">
            <v>24</v>
          </cell>
          <cell r="H2348">
            <v>2</v>
          </cell>
          <cell r="I2348">
            <v>8.1999999999999993</v>
          </cell>
          <cell r="J2348" t="str">
            <v>TARLAC2</v>
          </cell>
        </row>
        <row r="2349">
          <cell r="B2349" t="str">
            <v>HOLIDAYMI1</v>
          </cell>
          <cell r="C2349">
            <v>13</v>
          </cell>
          <cell r="D2349">
            <v>0</v>
          </cell>
          <cell r="E2349">
            <v>2.13</v>
          </cell>
          <cell r="F2349">
            <v>0</v>
          </cell>
          <cell r="G2349">
            <v>16</v>
          </cell>
          <cell r="H2349">
            <v>1</v>
          </cell>
          <cell r="I2349">
            <v>2.94</v>
          </cell>
          <cell r="J2349" t="str">
            <v>TARLAC2</v>
          </cell>
        </row>
        <row r="2350">
          <cell r="B2350" t="str">
            <v>ILAGAN1</v>
          </cell>
          <cell r="C2350">
            <v>13</v>
          </cell>
          <cell r="D2350">
            <v>2.97</v>
          </cell>
          <cell r="E2350">
            <v>11.11</v>
          </cell>
          <cell r="F2350">
            <v>0</v>
          </cell>
          <cell r="G2350">
            <v>16</v>
          </cell>
          <cell r="H2350">
            <v>3</v>
          </cell>
          <cell r="I2350">
            <v>14</v>
          </cell>
          <cell r="J2350" t="str">
            <v>TARLAC2</v>
          </cell>
        </row>
        <row r="2351">
          <cell r="B2351" t="str">
            <v>ILAGAN2</v>
          </cell>
          <cell r="C2351">
            <v>13</v>
          </cell>
          <cell r="D2351">
            <v>0</v>
          </cell>
          <cell r="E2351">
            <v>3.61</v>
          </cell>
          <cell r="F2351">
            <v>0</v>
          </cell>
          <cell r="G2351">
            <v>16</v>
          </cell>
          <cell r="H2351">
            <v>2</v>
          </cell>
          <cell r="I2351">
            <v>8.1999999999999993</v>
          </cell>
          <cell r="J2351" t="str">
            <v>TARLAC2</v>
          </cell>
        </row>
        <row r="2352">
          <cell r="B2352" t="str">
            <v>ILAGAN3</v>
          </cell>
          <cell r="C2352">
            <v>13</v>
          </cell>
          <cell r="D2352">
            <v>6.24</v>
          </cell>
          <cell r="E2352">
            <v>10.91</v>
          </cell>
          <cell r="F2352">
            <v>0</v>
          </cell>
          <cell r="G2352">
            <v>16</v>
          </cell>
          <cell r="H2352">
            <v>3</v>
          </cell>
          <cell r="I2352">
            <v>14</v>
          </cell>
          <cell r="J2352" t="str">
            <v>TARLAC2</v>
          </cell>
        </row>
        <row r="2353">
          <cell r="B2353" t="str">
            <v>ISIDRONE1</v>
          </cell>
          <cell r="C2353">
            <v>13</v>
          </cell>
          <cell r="D2353">
            <v>0.21</v>
          </cell>
          <cell r="E2353">
            <v>8.86</v>
          </cell>
          <cell r="F2353">
            <v>10</v>
          </cell>
          <cell r="G2353">
            <v>16</v>
          </cell>
          <cell r="H2353">
            <v>3</v>
          </cell>
          <cell r="I2353">
            <v>14</v>
          </cell>
          <cell r="J2353" t="str">
            <v>TARLAC2</v>
          </cell>
        </row>
        <row r="2354">
          <cell r="B2354" t="str">
            <v>ISIDRONE2</v>
          </cell>
          <cell r="C2354">
            <v>13</v>
          </cell>
          <cell r="D2354">
            <v>0</v>
          </cell>
          <cell r="E2354">
            <v>1.79</v>
          </cell>
          <cell r="F2354">
            <v>0</v>
          </cell>
          <cell r="G2354">
            <v>16</v>
          </cell>
          <cell r="H2354">
            <v>1</v>
          </cell>
          <cell r="I2354">
            <v>2.94</v>
          </cell>
          <cell r="J2354" t="str">
            <v>TARLAC2</v>
          </cell>
        </row>
        <row r="2355">
          <cell r="B2355" t="str">
            <v>ISIDRONE3</v>
          </cell>
          <cell r="C2355">
            <v>13</v>
          </cell>
          <cell r="D2355">
            <v>0</v>
          </cell>
          <cell r="E2355">
            <v>2.61</v>
          </cell>
          <cell r="F2355">
            <v>0</v>
          </cell>
          <cell r="G2355">
            <v>16</v>
          </cell>
          <cell r="H2355">
            <v>1</v>
          </cell>
          <cell r="I2355">
            <v>2.94</v>
          </cell>
          <cell r="J2355" t="str">
            <v>TARLAC2</v>
          </cell>
        </row>
        <row r="2356">
          <cell r="B2356" t="str">
            <v>LAOAG1</v>
          </cell>
          <cell r="C2356">
            <v>20</v>
          </cell>
          <cell r="D2356">
            <v>0.03</v>
          </cell>
          <cell r="E2356">
            <v>12.06</v>
          </cell>
          <cell r="F2356">
            <v>0</v>
          </cell>
          <cell r="G2356">
            <v>24</v>
          </cell>
          <cell r="H2356">
            <v>3</v>
          </cell>
          <cell r="I2356">
            <v>14</v>
          </cell>
          <cell r="J2356" t="str">
            <v>TARLAC1</v>
          </cell>
        </row>
        <row r="2357">
          <cell r="B2357" t="str">
            <v>LAOAG2</v>
          </cell>
          <cell r="C2357">
            <v>27</v>
          </cell>
          <cell r="D2357">
            <v>12.99</v>
          </cell>
          <cell r="E2357">
            <v>26.59</v>
          </cell>
          <cell r="F2357">
            <v>0</v>
          </cell>
          <cell r="G2357">
            <v>32</v>
          </cell>
          <cell r="H2357">
            <v>5</v>
          </cell>
          <cell r="I2357">
            <v>29</v>
          </cell>
          <cell r="J2357" t="str">
            <v>TARLAC1</v>
          </cell>
        </row>
        <row r="2358">
          <cell r="B2358" t="str">
            <v>LAOAG3</v>
          </cell>
          <cell r="C2358">
            <v>27</v>
          </cell>
          <cell r="D2358">
            <v>0</v>
          </cell>
          <cell r="E2358">
            <v>12.92</v>
          </cell>
          <cell r="F2358">
            <v>0</v>
          </cell>
          <cell r="G2358">
            <v>32</v>
          </cell>
          <cell r="H2358">
            <v>3</v>
          </cell>
          <cell r="I2358">
            <v>14</v>
          </cell>
          <cell r="J2358" t="str">
            <v>TARLAC1</v>
          </cell>
        </row>
        <row r="2359">
          <cell r="B2359" t="str">
            <v>LINGAYEN1</v>
          </cell>
          <cell r="C2359">
            <v>13</v>
          </cell>
          <cell r="D2359">
            <v>0.39</v>
          </cell>
          <cell r="E2359">
            <v>8.4700000000000006</v>
          </cell>
          <cell r="F2359">
            <v>0</v>
          </cell>
          <cell r="G2359">
            <v>16</v>
          </cell>
          <cell r="H2359">
            <v>3</v>
          </cell>
          <cell r="I2359">
            <v>14</v>
          </cell>
          <cell r="J2359" t="str">
            <v>TARLAC1</v>
          </cell>
        </row>
        <row r="2360">
          <cell r="B2360" t="str">
            <v>LINGAYEN2</v>
          </cell>
          <cell r="C2360">
            <v>13</v>
          </cell>
          <cell r="D2360">
            <v>0.02</v>
          </cell>
          <cell r="E2360">
            <v>7.14</v>
          </cell>
          <cell r="F2360">
            <v>0</v>
          </cell>
          <cell r="G2360">
            <v>16</v>
          </cell>
          <cell r="H2360">
            <v>2</v>
          </cell>
          <cell r="I2360">
            <v>8.1999999999999993</v>
          </cell>
          <cell r="J2360" t="str">
            <v>TARLAC1</v>
          </cell>
        </row>
        <row r="2361">
          <cell r="B2361" t="str">
            <v>LINGAYEN3</v>
          </cell>
          <cell r="C2361">
            <v>13</v>
          </cell>
          <cell r="D2361">
            <v>0.55000000000000004</v>
          </cell>
          <cell r="E2361">
            <v>9.14</v>
          </cell>
          <cell r="F2361">
            <v>0</v>
          </cell>
          <cell r="G2361">
            <v>16</v>
          </cell>
          <cell r="H2361">
            <v>3</v>
          </cell>
          <cell r="I2361">
            <v>14</v>
          </cell>
          <cell r="J2361" t="str">
            <v>TARLAC1</v>
          </cell>
        </row>
        <row r="2362">
          <cell r="B2362" t="str">
            <v>LUBAO1</v>
          </cell>
          <cell r="C2362">
            <v>13</v>
          </cell>
          <cell r="D2362">
            <v>26.12</v>
          </cell>
          <cell r="E2362">
            <v>12.86</v>
          </cell>
          <cell r="F2362">
            <v>26</v>
          </cell>
          <cell r="G2362">
            <v>16</v>
          </cell>
          <cell r="H2362">
            <v>3</v>
          </cell>
          <cell r="I2362">
            <v>14</v>
          </cell>
          <cell r="J2362" t="str">
            <v>VALENZUELA</v>
          </cell>
        </row>
        <row r="2363">
          <cell r="B2363" t="str">
            <v>LUBAO2</v>
          </cell>
          <cell r="C2363">
            <v>13</v>
          </cell>
          <cell r="D2363">
            <v>0</v>
          </cell>
          <cell r="E2363">
            <v>5.78</v>
          </cell>
          <cell r="F2363">
            <v>0</v>
          </cell>
          <cell r="G2363">
            <v>16</v>
          </cell>
          <cell r="H2363">
            <v>2</v>
          </cell>
          <cell r="I2363">
            <v>8.1999999999999993</v>
          </cell>
          <cell r="J2363" t="str">
            <v>VALENZUELA</v>
          </cell>
        </row>
        <row r="2364">
          <cell r="B2364" t="str">
            <v>LUBAO3</v>
          </cell>
          <cell r="C2364">
            <v>13</v>
          </cell>
          <cell r="D2364">
            <v>0.01</v>
          </cell>
          <cell r="E2364">
            <v>5.18</v>
          </cell>
          <cell r="F2364">
            <v>0</v>
          </cell>
          <cell r="G2364">
            <v>16</v>
          </cell>
          <cell r="H2364">
            <v>2</v>
          </cell>
          <cell r="I2364">
            <v>8.1999999999999993</v>
          </cell>
          <cell r="J2364" t="str">
            <v>VALENZUELA</v>
          </cell>
        </row>
        <row r="2365">
          <cell r="B2365" t="str">
            <v>MALOLOS1</v>
          </cell>
          <cell r="C2365">
            <v>13</v>
          </cell>
          <cell r="D2365">
            <v>0.1</v>
          </cell>
          <cell r="E2365">
            <v>8.19</v>
          </cell>
          <cell r="F2365">
            <v>0</v>
          </cell>
          <cell r="G2365">
            <v>16</v>
          </cell>
          <cell r="H2365">
            <v>2</v>
          </cell>
          <cell r="I2365">
            <v>8.1999999999999993</v>
          </cell>
          <cell r="J2365" t="str">
            <v>VALENZUELA</v>
          </cell>
        </row>
        <row r="2366">
          <cell r="B2366" t="str">
            <v>MALOLOS2</v>
          </cell>
          <cell r="C2366">
            <v>13</v>
          </cell>
          <cell r="D2366">
            <v>0.21</v>
          </cell>
          <cell r="E2366">
            <v>7.12</v>
          </cell>
          <cell r="F2366">
            <v>0</v>
          </cell>
          <cell r="G2366">
            <v>16</v>
          </cell>
          <cell r="H2366">
            <v>2</v>
          </cell>
          <cell r="I2366">
            <v>8.1999999999999993</v>
          </cell>
          <cell r="J2366" t="str">
            <v>VALENZUELA</v>
          </cell>
        </row>
        <row r="2367">
          <cell r="B2367" t="str">
            <v>MALOLOS21</v>
          </cell>
          <cell r="C2367">
            <v>13</v>
          </cell>
          <cell r="D2367">
            <v>0</v>
          </cell>
          <cell r="E2367">
            <v>5.38</v>
          </cell>
          <cell r="F2367">
            <v>0</v>
          </cell>
          <cell r="G2367">
            <v>16</v>
          </cell>
          <cell r="H2367">
            <v>2</v>
          </cell>
          <cell r="I2367">
            <v>8.1999999999999993</v>
          </cell>
          <cell r="J2367" t="str">
            <v>VALENZUELA</v>
          </cell>
        </row>
        <row r="2368">
          <cell r="B2368" t="str">
            <v>MALOLOS22</v>
          </cell>
          <cell r="C2368">
            <v>13</v>
          </cell>
          <cell r="D2368">
            <v>6.74</v>
          </cell>
          <cell r="E2368">
            <v>11.53</v>
          </cell>
          <cell r="F2368">
            <v>1</v>
          </cell>
          <cell r="G2368">
            <v>16</v>
          </cell>
          <cell r="H2368">
            <v>3</v>
          </cell>
          <cell r="I2368">
            <v>14</v>
          </cell>
          <cell r="J2368" t="str">
            <v>VALENZUELA</v>
          </cell>
        </row>
        <row r="2369">
          <cell r="B2369" t="str">
            <v>MALOLOS23</v>
          </cell>
          <cell r="C2369">
            <v>13</v>
          </cell>
          <cell r="D2369">
            <v>4.3899999999999997</v>
          </cell>
          <cell r="E2369">
            <v>11.39</v>
          </cell>
          <cell r="F2369">
            <v>0</v>
          </cell>
          <cell r="G2369">
            <v>16</v>
          </cell>
          <cell r="H2369">
            <v>3</v>
          </cell>
          <cell r="I2369">
            <v>14</v>
          </cell>
          <cell r="J2369" t="str">
            <v>VALENZUELA</v>
          </cell>
        </row>
        <row r="2370">
          <cell r="B2370" t="str">
            <v>MALOLOS3</v>
          </cell>
          <cell r="C2370">
            <v>13</v>
          </cell>
          <cell r="D2370">
            <v>0.46</v>
          </cell>
          <cell r="E2370">
            <v>8.02</v>
          </cell>
          <cell r="F2370">
            <v>3</v>
          </cell>
          <cell r="G2370">
            <v>16</v>
          </cell>
          <cell r="H2370">
            <v>2</v>
          </cell>
          <cell r="I2370">
            <v>8.1999999999999993</v>
          </cell>
          <cell r="J2370" t="str">
            <v>VALENZUELA</v>
          </cell>
        </row>
        <row r="2371">
          <cell r="B2371" t="str">
            <v>MANAOAG1</v>
          </cell>
          <cell r="C2371">
            <v>13</v>
          </cell>
          <cell r="D2371">
            <v>0</v>
          </cell>
          <cell r="E2371">
            <v>5.46</v>
          </cell>
          <cell r="F2371">
            <v>0</v>
          </cell>
          <cell r="G2371">
            <v>16</v>
          </cell>
          <cell r="H2371">
            <v>2</v>
          </cell>
          <cell r="I2371">
            <v>8.1999999999999993</v>
          </cell>
          <cell r="J2371" t="str">
            <v>TARLAC1</v>
          </cell>
        </row>
        <row r="2372">
          <cell r="B2372" t="str">
            <v>MANAOAG2</v>
          </cell>
          <cell r="C2372">
            <v>13</v>
          </cell>
          <cell r="D2372">
            <v>0</v>
          </cell>
          <cell r="E2372">
            <v>2.59</v>
          </cell>
          <cell r="F2372">
            <v>0</v>
          </cell>
          <cell r="G2372">
            <v>16</v>
          </cell>
          <cell r="H2372">
            <v>1</v>
          </cell>
          <cell r="I2372">
            <v>2.94</v>
          </cell>
          <cell r="J2372" t="str">
            <v>TARLAC1</v>
          </cell>
        </row>
        <row r="2373">
          <cell r="B2373" t="str">
            <v>MANAOAG3</v>
          </cell>
          <cell r="C2373">
            <v>13</v>
          </cell>
          <cell r="D2373">
            <v>0</v>
          </cell>
          <cell r="E2373">
            <v>5.09</v>
          </cell>
          <cell r="F2373">
            <v>0</v>
          </cell>
          <cell r="G2373">
            <v>16</v>
          </cell>
          <cell r="H2373">
            <v>2</v>
          </cell>
          <cell r="I2373">
            <v>8.1999999999999993</v>
          </cell>
          <cell r="J2373" t="str">
            <v>TARLAC1</v>
          </cell>
        </row>
        <row r="2374">
          <cell r="B2374" t="str">
            <v>MARILAO1</v>
          </cell>
          <cell r="C2374">
            <v>27</v>
          </cell>
          <cell r="D2374">
            <v>0.02</v>
          </cell>
          <cell r="E2374">
            <v>18.21</v>
          </cell>
          <cell r="F2374">
            <v>0</v>
          </cell>
          <cell r="G2374">
            <v>32</v>
          </cell>
          <cell r="H2374">
            <v>4</v>
          </cell>
          <cell r="I2374">
            <v>21</v>
          </cell>
          <cell r="J2374" t="str">
            <v>VALENZUELA</v>
          </cell>
        </row>
        <row r="2375">
          <cell r="B2375" t="str">
            <v>MARILAO2</v>
          </cell>
          <cell r="C2375">
            <v>27</v>
          </cell>
          <cell r="D2375">
            <v>0.09</v>
          </cell>
          <cell r="E2375">
            <v>19.13</v>
          </cell>
          <cell r="F2375">
            <v>5</v>
          </cell>
          <cell r="G2375">
            <v>32</v>
          </cell>
          <cell r="H2375">
            <v>4</v>
          </cell>
          <cell r="I2375">
            <v>21</v>
          </cell>
          <cell r="J2375" t="str">
            <v>VALENZUELA</v>
          </cell>
        </row>
        <row r="2376">
          <cell r="B2376" t="str">
            <v>MARILAO3</v>
          </cell>
          <cell r="C2376">
            <v>27</v>
          </cell>
          <cell r="D2376">
            <v>0.01</v>
          </cell>
          <cell r="E2376">
            <v>17.03</v>
          </cell>
          <cell r="F2376">
            <v>56</v>
          </cell>
          <cell r="G2376">
            <v>32</v>
          </cell>
          <cell r="H2376">
            <v>4</v>
          </cell>
          <cell r="I2376">
            <v>21</v>
          </cell>
          <cell r="J2376" t="str">
            <v>VALENZUELA</v>
          </cell>
        </row>
        <row r="2377">
          <cell r="B2377" t="str">
            <v>MARILOAX1</v>
          </cell>
          <cell r="C2377">
            <v>6</v>
          </cell>
          <cell r="D2377">
            <v>4.57</v>
          </cell>
          <cell r="E2377">
            <v>4.7699999999999996</v>
          </cell>
          <cell r="F2377">
            <v>2</v>
          </cell>
          <cell r="G2377">
            <v>8</v>
          </cell>
          <cell r="H2377">
            <v>2</v>
          </cell>
          <cell r="I2377">
            <v>8.1999999999999993</v>
          </cell>
          <cell r="J2377" t="str">
            <v>VALENZUELA</v>
          </cell>
        </row>
        <row r="2378">
          <cell r="B2378" t="str">
            <v>MARILOAX2</v>
          </cell>
          <cell r="C2378">
            <v>6</v>
          </cell>
          <cell r="D2378">
            <v>1.4</v>
          </cell>
          <cell r="E2378">
            <v>4.24</v>
          </cell>
          <cell r="F2378">
            <v>63</v>
          </cell>
          <cell r="G2378">
            <v>8</v>
          </cell>
          <cell r="H2378">
            <v>2</v>
          </cell>
          <cell r="I2378">
            <v>8.1999999999999993</v>
          </cell>
          <cell r="J2378" t="str">
            <v>VALENZUELA</v>
          </cell>
        </row>
        <row r="2379">
          <cell r="B2379" t="str">
            <v>MARILOAX3</v>
          </cell>
          <cell r="C2379">
            <v>6</v>
          </cell>
          <cell r="D2379">
            <v>0.67</v>
          </cell>
          <cell r="E2379">
            <v>3.6</v>
          </cell>
          <cell r="F2379">
            <v>38</v>
          </cell>
          <cell r="G2379">
            <v>8</v>
          </cell>
          <cell r="H2379">
            <v>2</v>
          </cell>
          <cell r="I2379">
            <v>8.1999999999999993</v>
          </cell>
          <cell r="J2379" t="str">
            <v>VALENZUELA</v>
          </cell>
        </row>
        <row r="2380">
          <cell r="B2380" t="str">
            <v>MARIVELES1</v>
          </cell>
          <cell r="C2380">
            <v>13</v>
          </cell>
          <cell r="D2380">
            <v>0</v>
          </cell>
          <cell r="E2380">
            <v>4.8600000000000003</v>
          </cell>
          <cell r="F2380">
            <v>0</v>
          </cell>
          <cell r="G2380">
            <v>16</v>
          </cell>
          <cell r="H2380">
            <v>2</v>
          </cell>
          <cell r="I2380">
            <v>8.1999999999999993</v>
          </cell>
          <cell r="J2380" t="str">
            <v>BACOOR1</v>
          </cell>
        </row>
        <row r="2381">
          <cell r="B2381" t="str">
            <v>MARIVELES3</v>
          </cell>
          <cell r="C2381">
            <v>27</v>
          </cell>
          <cell r="D2381">
            <v>0.99</v>
          </cell>
          <cell r="E2381">
            <v>22.86</v>
          </cell>
          <cell r="F2381">
            <v>0</v>
          </cell>
          <cell r="G2381">
            <v>32</v>
          </cell>
          <cell r="H2381">
            <v>5</v>
          </cell>
          <cell r="I2381">
            <v>29</v>
          </cell>
          <cell r="J2381" t="str">
            <v>BACOOR1</v>
          </cell>
        </row>
        <row r="2382">
          <cell r="B2382" t="str">
            <v>MIMOSA1</v>
          </cell>
          <cell r="C2382">
            <v>13</v>
          </cell>
          <cell r="D2382">
            <v>0</v>
          </cell>
          <cell r="E2382">
            <v>1.25</v>
          </cell>
          <cell r="F2382">
            <v>0</v>
          </cell>
          <cell r="G2382">
            <v>16</v>
          </cell>
          <cell r="H2382">
            <v>1</v>
          </cell>
          <cell r="I2382">
            <v>2.94</v>
          </cell>
          <cell r="J2382" t="str">
            <v>TARLAC2</v>
          </cell>
        </row>
        <row r="2383">
          <cell r="B2383" t="str">
            <v>MIMOSA2</v>
          </cell>
          <cell r="C2383">
            <v>13</v>
          </cell>
          <cell r="D2383">
            <v>0</v>
          </cell>
          <cell r="E2383">
            <v>1.56</v>
          </cell>
          <cell r="F2383">
            <v>0</v>
          </cell>
          <cell r="G2383">
            <v>16</v>
          </cell>
          <cell r="H2383">
            <v>1</v>
          </cell>
          <cell r="I2383">
            <v>2.94</v>
          </cell>
          <cell r="J2383" t="str">
            <v>TARLAC2</v>
          </cell>
        </row>
        <row r="2384">
          <cell r="B2384" t="str">
            <v>MIMOSA3</v>
          </cell>
          <cell r="C2384">
            <v>13</v>
          </cell>
          <cell r="D2384">
            <v>0</v>
          </cell>
          <cell r="E2384">
            <v>1.54</v>
          </cell>
          <cell r="F2384">
            <v>0</v>
          </cell>
          <cell r="G2384">
            <v>16</v>
          </cell>
          <cell r="H2384">
            <v>1</v>
          </cell>
          <cell r="I2384">
            <v>2.94</v>
          </cell>
          <cell r="J2384" t="str">
            <v>TARLAC2</v>
          </cell>
        </row>
        <row r="2385">
          <cell r="B2385" t="str">
            <v>MONCADA1</v>
          </cell>
          <cell r="C2385">
            <v>13</v>
          </cell>
          <cell r="D2385">
            <v>0</v>
          </cell>
          <cell r="E2385">
            <v>3.03</v>
          </cell>
          <cell r="F2385">
            <v>0</v>
          </cell>
          <cell r="G2385">
            <v>16</v>
          </cell>
          <cell r="H2385">
            <v>2</v>
          </cell>
          <cell r="I2385">
            <v>8.1999999999999993</v>
          </cell>
          <cell r="J2385" t="str">
            <v>TARLAC1</v>
          </cell>
        </row>
        <row r="2386">
          <cell r="B2386" t="str">
            <v>MONCADA2</v>
          </cell>
          <cell r="C2386">
            <v>13</v>
          </cell>
          <cell r="D2386">
            <v>0</v>
          </cell>
          <cell r="E2386">
            <v>2.62</v>
          </cell>
          <cell r="F2386">
            <v>0</v>
          </cell>
          <cell r="G2386">
            <v>16</v>
          </cell>
          <cell r="H2386">
            <v>1</v>
          </cell>
          <cell r="I2386">
            <v>2.94</v>
          </cell>
          <cell r="J2386" t="str">
            <v>TARLAC1</v>
          </cell>
        </row>
        <row r="2387">
          <cell r="B2387" t="str">
            <v>MONCADA3</v>
          </cell>
          <cell r="C2387">
            <v>13</v>
          </cell>
          <cell r="D2387">
            <v>0</v>
          </cell>
          <cell r="E2387">
            <v>1.92</v>
          </cell>
          <cell r="F2387">
            <v>0</v>
          </cell>
          <cell r="G2387">
            <v>16</v>
          </cell>
          <cell r="H2387">
            <v>1</v>
          </cell>
          <cell r="I2387">
            <v>2.94</v>
          </cell>
          <cell r="J2387" t="str">
            <v>TARLAC1</v>
          </cell>
        </row>
        <row r="2388">
          <cell r="B2388" t="str">
            <v>MTCABALAN1</v>
          </cell>
          <cell r="C2388">
            <v>20</v>
          </cell>
          <cell r="D2388">
            <v>0</v>
          </cell>
          <cell r="E2388">
            <v>5.53</v>
          </cell>
          <cell r="F2388">
            <v>0</v>
          </cell>
          <cell r="G2388">
            <v>24</v>
          </cell>
          <cell r="H2388">
            <v>2</v>
          </cell>
          <cell r="I2388">
            <v>8.1999999999999993</v>
          </cell>
          <cell r="J2388" t="str">
            <v>VALENZUELA</v>
          </cell>
        </row>
        <row r="2389">
          <cell r="B2389" t="str">
            <v>MTCABALAN2</v>
          </cell>
          <cell r="C2389">
            <v>6</v>
          </cell>
          <cell r="D2389">
            <v>0</v>
          </cell>
          <cell r="E2389">
            <v>1.07</v>
          </cell>
          <cell r="F2389">
            <v>0</v>
          </cell>
          <cell r="G2389">
            <v>8</v>
          </cell>
          <cell r="H2389">
            <v>1</v>
          </cell>
          <cell r="I2389">
            <v>2.94</v>
          </cell>
          <cell r="J2389" t="str">
            <v>VALENZUELA</v>
          </cell>
        </row>
        <row r="2390">
          <cell r="B2390" t="str">
            <v>MTCANIAO1</v>
          </cell>
          <cell r="C2390">
            <v>27</v>
          </cell>
          <cell r="D2390">
            <v>20.56</v>
          </cell>
          <cell r="E2390">
            <v>26.79</v>
          </cell>
          <cell r="F2390">
            <v>1</v>
          </cell>
          <cell r="G2390">
            <v>32</v>
          </cell>
          <cell r="H2390">
            <v>5</v>
          </cell>
          <cell r="I2390">
            <v>29</v>
          </cell>
          <cell r="J2390" t="str">
            <v>TARLAC1</v>
          </cell>
        </row>
        <row r="2391">
          <cell r="B2391" t="str">
            <v>MTCANIAO2</v>
          </cell>
          <cell r="C2391">
            <v>27</v>
          </cell>
          <cell r="D2391">
            <v>43.44</v>
          </cell>
          <cell r="E2391">
            <v>26.99</v>
          </cell>
          <cell r="F2391">
            <v>4</v>
          </cell>
          <cell r="G2391">
            <v>32</v>
          </cell>
          <cell r="H2391">
            <v>5</v>
          </cell>
          <cell r="I2391">
            <v>29</v>
          </cell>
          <cell r="J2391" t="str">
            <v>TARLAC1</v>
          </cell>
        </row>
        <row r="2392">
          <cell r="B2392" t="str">
            <v>MTCANIAO3</v>
          </cell>
          <cell r="C2392">
            <v>27</v>
          </cell>
          <cell r="D2392">
            <v>3.26</v>
          </cell>
          <cell r="E2392">
            <v>26.22</v>
          </cell>
          <cell r="F2392">
            <v>0</v>
          </cell>
          <cell r="G2392">
            <v>32</v>
          </cell>
          <cell r="H2392">
            <v>5</v>
          </cell>
          <cell r="I2392">
            <v>29</v>
          </cell>
          <cell r="J2392" t="str">
            <v>TARLAC1</v>
          </cell>
        </row>
        <row r="2393">
          <cell r="B2393" t="str">
            <v>MTRITA1</v>
          </cell>
          <cell r="C2393">
            <v>13</v>
          </cell>
          <cell r="D2393">
            <v>0</v>
          </cell>
          <cell r="E2393">
            <v>1.68</v>
          </cell>
          <cell r="F2393">
            <v>0</v>
          </cell>
          <cell r="G2393">
            <v>16</v>
          </cell>
          <cell r="H2393">
            <v>1</v>
          </cell>
          <cell r="I2393">
            <v>2.94</v>
          </cell>
          <cell r="J2393" t="str">
            <v>VALENZUELA</v>
          </cell>
        </row>
        <row r="2394">
          <cell r="B2394" t="str">
            <v>MTRITA2</v>
          </cell>
          <cell r="C2394">
            <v>13</v>
          </cell>
          <cell r="D2394">
            <v>0</v>
          </cell>
          <cell r="E2394">
            <v>5.0199999999999996</v>
          </cell>
          <cell r="F2394">
            <v>4</v>
          </cell>
          <cell r="G2394">
            <v>16</v>
          </cell>
          <cell r="H2394">
            <v>2</v>
          </cell>
          <cell r="I2394">
            <v>8.1999999999999993</v>
          </cell>
          <cell r="J2394" t="str">
            <v>VALENZUELA</v>
          </cell>
        </row>
        <row r="2395">
          <cell r="B2395" t="str">
            <v>MTRITA3</v>
          </cell>
          <cell r="C2395">
            <v>6</v>
          </cell>
          <cell r="D2395">
            <v>14.28</v>
          </cell>
          <cell r="E2395">
            <v>5.78</v>
          </cell>
          <cell r="F2395">
            <v>3</v>
          </cell>
          <cell r="G2395">
            <v>8</v>
          </cell>
          <cell r="H2395">
            <v>2</v>
          </cell>
          <cell r="I2395">
            <v>8.1999999999999993</v>
          </cell>
          <cell r="J2395" t="str">
            <v>VALENZUELA</v>
          </cell>
        </row>
        <row r="2396">
          <cell r="B2396" t="str">
            <v>MUNOZ1</v>
          </cell>
          <cell r="C2396">
            <v>13</v>
          </cell>
          <cell r="D2396">
            <v>0</v>
          </cell>
          <cell r="E2396">
            <v>5.74</v>
          </cell>
          <cell r="F2396">
            <v>0</v>
          </cell>
          <cell r="G2396">
            <v>16</v>
          </cell>
          <cell r="H2396">
            <v>2</v>
          </cell>
          <cell r="I2396">
            <v>8.1999999999999993</v>
          </cell>
          <cell r="J2396" t="str">
            <v>TARLAC2</v>
          </cell>
        </row>
        <row r="2397">
          <cell r="B2397" t="str">
            <v>MUNOZ2</v>
          </cell>
          <cell r="C2397">
            <v>13</v>
          </cell>
          <cell r="D2397">
            <v>0.01</v>
          </cell>
          <cell r="E2397">
            <v>6.56</v>
          </cell>
          <cell r="F2397">
            <v>0</v>
          </cell>
          <cell r="G2397">
            <v>16</v>
          </cell>
          <cell r="H2397">
            <v>2</v>
          </cell>
          <cell r="I2397">
            <v>8.1999999999999993</v>
          </cell>
          <cell r="J2397" t="str">
            <v>TARLAC2</v>
          </cell>
        </row>
        <row r="2398">
          <cell r="B2398" t="str">
            <v>MUNOZ3</v>
          </cell>
          <cell r="C2398">
            <v>13</v>
          </cell>
          <cell r="D2398">
            <v>0</v>
          </cell>
          <cell r="E2398">
            <v>2.34</v>
          </cell>
          <cell r="F2398">
            <v>0</v>
          </cell>
          <cell r="G2398">
            <v>16</v>
          </cell>
          <cell r="H2398">
            <v>1</v>
          </cell>
          <cell r="I2398">
            <v>2.94</v>
          </cell>
          <cell r="J2398" t="str">
            <v>TARLAC2</v>
          </cell>
        </row>
        <row r="2399">
          <cell r="B2399" t="str">
            <v>NORZAGARA1</v>
          </cell>
          <cell r="C2399">
            <v>13</v>
          </cell>
          <cell r="D2399">
            <v>0</v>
          </cell>
          <cell r="E2399">
            <v>5.03</v>
          </cell>
          <cell r="F2399">
            <v>0</v>
          </cell>
          <cell r="G2399">
            <v>16</v>
          </cell>
          <cell r="H2399">
            <v>2</v>
          </cell>
          <cell r="I2399">
            <v>8.1999999999999993</v>
          </cell>
          <cell r="J2399" t="str">
            <v>MANILA2</v>
          </cell>
        </row>
        <row r="2400">
          <cell r="B2400" t="str">
            <v>NORZAGARA2</v>
          </cell>
          <cell r="C2400">
            <v>13</v>
          </cell>
          <cell r="D2400">
            <v>0</v>
          </cell>
          <cell r="E2400">
            <v>2.96</v>
          </cell>
          <cell r="F2400">
            <v>0</v>
          </cell>
          <cell r="G2400">
            <v>16</v>
          </cell>
          <cell r="H2400">
            <v>2</v>
          </cell>
          <cell r="I2400">
            <v>8.1999999999999993</v>
          </cell>
          <cell r="J2400" t="str">
            <v>MANILA2</v>
          </cell>
        </row>
        <row r="2401">
          <cell r="B2401" t="str">
            <v>NORZAGARA3</v>
          </cell>
          <cell r="C2401">
            <v>13</v>
          </cell>
          <cell r="D2401">
            <v>0</v>
          </cell>
          <cell r="E2401">
            <v>5</v>
          </cell>
          <cell r="F2401">
            <v>1</v>
          </cell>
          <cell r="G2401">
            <v>16</v>
          </cell>
          <cell r="H2401">
            <v>2</v>
          </cell>
          <cell r="I2401">
            <v>8.1999999999999993</v>
          </cell>
          <cell r="J2401" t="str">
            <v>MANILA2</v>
          </cell>
        </row>
        <row r="2402">
          <cell r="B2402" t="str">
            <v>OLONGAPO1</v>
          </cell>
          <cell r="C2402">
            <v>12.97</v>
          </cell>
          <cell r="D2402">
            <v>5.92</v>
          </cell>
          <cell r="E2402">
            <v>10.25</v>
          </cell>
          <cell r="F2402">
            <v>0</v>
          </cell>
          <cell r="G2402">
            <v>15.96</v>
          </cell>
          <cell r="H2402">
            <v>3</v>
          </cell>
          <cell r="I2402">
            <v>14</v>
          </cell>
          <cell r="J2402" t="str">
            <v>VALENZUELA</v>
          </cell>
        </row>
        <row r="2403">
          <cell r="B2403" t="str">
            <v>OLONGAPO2</v>
          </cell>
          <cell r="C2403">
            <v>12.97</v>
          </cell>
          <cell r="D2403">
            <v>0.61</v>
          </cell>
          <cell r="E2403">
            <v>8.4700000000000006</v>
          </cell>
          <cell r="F2403">
            <v>0</v>
          </cell>
          <cell r="G2403">
            <v>15.96</v>
          </cell>
          <cell r="H2403">
            <v>3</v>
          </cell>
          <cell r="I2403">
            <v>14</v>
          </cell>
          <cell r="J2403" t="str">
            <v>VALENZUELA</v>
          </cell>
        </row>
        <row r="2404">
          <cell r="B2404" t="str">
            <v>OLONGAPO3</v>
          </cell>
          <cell r="C2404">
            <v>19.940000000000001</v>
          </cell>
          <cell r="D2404">
            <v>3.46</v>
          </cell>
          <cell r="E2404">
            <v>18.55</v>
          </cell>
          <cell r="F2404">
            <v>0</v>
          </cell>
          <cell r="G2404">
            <v>23.93</v>
          </cell>
          <cell r="H2404">
            <v>4</v>
          </cell>
          <cell r="I2404">
            <v>21</v>
          </cell>
          <cell r="J2404" t="str">
            <v>VALENZUELA</v>
          </cell>
        </row>
        <row r="2405">
          <cell r="B2405" t="str">
            <v>ORANI1</v>
          </cell>
          <cell r="C2405">
            <v>13</v>
          </cell>
          <cell r="D2405">
            <v>0</v>
          </cell>
          <cell r="E2405">
            <v>1.87</v>
          </cell>
          <cell r="F2405">
            <v>0</v>
          </cell>
          <cell r="G2405">
            <v>16</v>
          </cell>
          <cell r="H2405">
            <v>1</v>
          </cell>
          <cell r="I2405">
            <v>2.94</v>
          </cell>
          <cell r="J2405" t="str">
            <v>VALENZUELA</v>
          </cell>
        </row>
        <row r="2406">
          <cell r="B2406" t="str">
            <v>ORANI2</v>
          </cell>
          <cell r="C2406">
            <v>13</v>
          </cell>
          <cell r="D2406">
            <v>0.01</v>
          </cell>
          <cell r="E2406">
            <v>6.15</v>
          </cell>
          <cell r="F2406">
            <v>0</v>
          </cell>
          <cell r="G2406">
            <v>16</v>
          </cell>
          <cell r="H2406">
            <v>2</v>
          </cell>
          <cell r="I2406">
            <v>8.1999999999999993</v>
          </cell>
          <cell r="J2406" t="str">
            <v>VALENZUELA</v>
          </cell>
        </row>
        <row r="2407">
          <cell r="B2407" t="str">
            <v>ORANI3</v>
          </cell>
          <cell r="C2407">
            <v>13</v>
          </cell>
          <cell r="D2407">
            <v>0</v>
          </cell>
          <cell r="E2407">
            <v>1.18</v>
          </cell>
          <cell r="F2407">
            <v>0</v>
          </cell>
          <cell r="G2407">
            <v>16</v>
          </cell>
          <cell r="H2407">
            <v>1</v>
          </cell>
          <cell r="I2407">
            <v>2.94</v>
          </cell>
          <cell r="J2407" t="str">
            <v>VALENZUELA</v>
          </cell>
        </row>
        <row r="2408">
          <cell r="B2408" t="str">
            <v>PALAUIG1</v>
          </cell>
          <cell r="C2408">
            <v>11.81</v>
          </cell>
          <cell r="D2408">
            <v>2.02</v>
          </cell>
          <cell r="E2408">
            <v>5.61</v>
          </cell>
          <cell r="F2408">
            <v>0</v>
          </cell>
          <cell r="G2408">
            <v>14.82</v>
          </cell>
          <cell r="H2408">
            <v>2</v>
          </cell>
          <cell r="I2408">
            <v>8.1999999999999993</v>
          </cell>
          <cell r="J2408" t="str">
            <v>MANILA2</v>
          </cell>
        </row>
        <row r="2409">
          <cell r="B2409" t="str">
            <v>PALAUIG2</v>
          </cell>
          <cell r="C2409">
            <v>11.95</v>
          </cell>
          <cell r="D2409">
            <v>0.27</v>
          </cell>
          <cell r="E2409">
            <v>3.63</v>
          </cell>
          <cell r="F2409">
            <v>0</v>
          </cell>
          <cell r="G2409">
            <v>14.8</v>
          </cell>
          <cell r="H2409">
            <v>2</v>
          </cell>
          <cell r="I2409">
            <v>8.1999999999999993</v>
          </cell>
          <cell r="J2409" t="str">
            <v>MANILA2</v>
          </cell>
        </row>
        <row r="2410">
          <cell r="B2410" t="str">
            <v>PANIQUI1</v>
          </cell>
          <cell r="C2410">
            <v>13</v>
          </cell>
          <cell r="D2410">
            <v>0.02</v>
          </cell>
          <cell r="E2410">
            <v>7.04</v>
          </cell>
          <cell r="F2410">
            <v>0</v>
          </cell>
          <cell r="G2410">
            <v>16</v>
          </cell>
          <cell r="H2410">
            <v>2</v>
          </cell>
          <cell r="I2410">
            <v>8.1999999999999993</v>
          </cell>
          <cell r="J2410" t="str">
            <v>TARLAC1</v>
          </cell>
        </row>
        <row r="2411">
          <cell r="B2411" t="str">
            <v>PANIQUI2</v>
          </cell>
          <cell r="C2411">
            <v>13</v>
          </cell>
          <cell r="D2411">
            <v>0</v>
          </cell>
          <cell r="E2411">
            <v>3.94</v>
          </cell>
          <cell r="F2411">
            <v>0</v>
          </cell>
          <cell r="G2411">
            <v>16</v>
          </cell>
          <cell r="H2411">
            <v>2</v>
          </cell>
          <cell r="I2411">
            <v>8.1999999999999993</v>
          </cell>
          <cell r="J2411" t="str">
            <v>TARLAC1</v>
          </cell>
        </row>
        <row r="2412">
          <cell r="B2412" t="str">
            <v>PANIQUI3</v>
          </cell>
          <cell r="C2412">
            <v>27</v>
          </cell>
          <cell r="D2412">
            <v>0</v>
          </cell>
          <cell r="E2412">
            <v>4.91</v>
          </cell>
          <cell r="F2412">
            <v>0</v>
          </cell>
          <cell r="G2412">
            <v>32</v>
          </cell>
          <cell r="H2412">
            <v>2</v>
          </cell>
          <cell r="I2412">
            <v>8.1999999999999993</v>
          </cell>
          <cell r="J2412" t="str">
            <v>TARLAC1</v>
          </cell>
        </row>
        <row r="2413">
          <cell r="B2413" t="str">
            <v>PANTABANG1</v>
          </cell>
          <cell r="C2413">
            <v>12</v>
          </cell>
          <cell r="D2413">
            <v>1.52</v>
          </cell>
          <cell r="E2413">
            <v>7.51</v>
          </cell>
          <cell r="F2413">
            <v>0</v>
          </cell>
          <cell r="G2413">
            <v>16</v>
          </cell>
          <cell r="H2413">
            <v>2</v>
          </cell>
          <cell r="I2413">
            <v>8.1999999999999993</v>
          </cell>
          <cell r="J2413" t="str">
            <v>SATELLITE</v>
          </cell>
        </row>
        <row r="2414">
          <cell r="B2414" t="str">
            <v>PAOAY1</v>
          </cell>
          <cell r="C2414">
            <v>13</v>
          </cell>
          <cell r="D2414">
            <v>0.02</v>
          </cell>
          <cell r="E2414">
            <v>6.38</v>
          </cell>
          <cell r="F2414">
            <v>0</v>
          </cell>
          <cell r="G2414">
            <v>16</v>
          </cell>
          <cell r="H2414">
            <v>2</v>
          </cell>
          <cell r="I2414">
            <v>8.1999999999999993</v>
          </cell>
          <cell r="J2414" t="str">
            <v>TARLAC1</v>
          </cell>
        </row>
        <row r="2415">
          <cell r="B2415" t="str">
            <v>PAOAY2</v>
          </cell>
          <cell r="C2415">
            <v>13</v>
          </cell>
          <cell r="D2415">
            <v>28.76</v>
          </cell>
          <cell r="E2415">
            <v>12.83</v>
          </cell>
          <cell r="F2415">
            <v>3</v>
          </cell>
          <cell r="G2415">
            <v>16</v>
          </cell>
          <cell r="H2415">
            <v>3</v>
          </cell>
          <cell r="I2415">
            <v>14</v>
          </cell>
          <cell r="J2415" t="str">
            <v>TARLAC1</v>
          </cell>
        </row>
        <row r="2416">
          <cell r="B2416" t="str">
            <v>PAOAY3</v>
          </cell>
          <cell r="C2416">
            <v>13</v>
          </cell>
          <cell r="D2416">
            <v>7.22</v>
          </cell>
          <cell r="E2416">
            <v>11.28</v>
          </cell>
          <cell r="F2416">
            <v>0</v>
          </cell>
          <cell r="G2416">
            <v>16</v>
          </cell>
          <cell r="H2416">
            <v>3</v>
          </cell>
          <cell r="I2416">
            <v>14</v>
          </cell>
          <cell r="J2416" t="str">
            <v>TARLAC1</v>
          </cell>
        </row>
        <row r="2417">
          <cell r="B2417" t="str">
            <v>PILAWAY1</v>
          </cell>
          <cell r="C2417">
            <v>11</v>
          </cell>
          <cell r="D2417">
            <v>0</v>
          </cell>
          <cell r="E2417">
            <v>3.36</v>
          </cell>
          <cell r="F2417">
            <v>0</v>
          </cell>
          <cell r="G2417">
            <v>16</v>
          </cell>
          <cell r="H2417">
            <v>2</v>
          </cell>
          <cell r="I2417">
            <v>8.1999999999999993</v>
          </cell>
          <cell r="J2417" t="str">
            <v>SATELLITE</v>
          </cell>
        </row>
        <row r="2418">
          <cell r="B2418" t="str">
            <v>PLARIDEL1</v>
          </cell>
          <cell r="C2418">
            <v>13</v>
          </cell>
          <cell r="D2418">
            <v>0.94</v>
          </cell>
          <cell r="E2418">
            <v>8.6300000000000008</v>
          </cell>
          <cell r="F2418">
            <v>1</v>
          </cell>
          <cell r="G2418">
            <v>16</v>
          </cell>
          <cell r="H2418">
            <v>3</v>
          </cell>
          <cell r="I2418">
            <v>14</v>
          </cell>
          <cell r="J2418" t="str">
            <v>VALENZUELA</v>
          </cell>
        </row>
        <row r="2419">
          <cell r="B2419" t="str">
            <v>PLARIDEL2</v>
          </cell>
          <cell r="C2419">
            <v>13</v>
          </cell>
          <cell r="D2419">
            <v>6.13</v>
          </cell>
          <cell r="E2419">
            <v>12.09</v>
          </cell>
          <cell r="F2419">
            <v>10</v>
          </cell>
          <cell r="G2419">
            <v>16</v>
          </cell>
          <cell r="H2419">
            <v>3</v>
          </cell>
          <cell r="I2419">
            <v>14</v>
          </cell>
          <cell r="J2419" t="str">
            <v>VALENZUELA</v>
          </cell>
        </row>
        <row r="2420">
          <cell r="B2420" t="str">
            <v>PLARIDEL3</v>
          </cell>
          <cell r="C2420">
            <v>7.3</v>
          </cell>
          <cell r="D2420">
            <v>28.23</v>
          </cell>
          <cell r="E2420">
            <v>10.78</v>
          </cell>
          <cell r="F2420">
            <v>21</v>
          </cell>
          <cell r="G2420">
            <v>9.49</v>
          </cell>
          <cell r="H2420">
            <v>3</v>
          </cell>
          <cell r="I2420">
            <v>14</v>
          </cell>
          <cell r="J2420" t="str">
            <v>VALENZUELA</v>
          </cell>
        </row>
        <row r="2421">
          <cell r="B2421" t="str">
            <v>POZZORUB1</v>
          </cell>
          <cell r="C2421">
            <v>13</v>
          </cell>
          <cell r="D2421">
            <v>0</v>
          </cell>
          <cell r="E2421">
            <v>4.9400000000000004</v>
          </cell>
          <cell r="F2421">
            <v>0</v>
          </cell>
          <cell r="G2421">
            <v>16</v>
          </cell>
          <cell r="H2421">
            <v>2</v>
          </cell>
          <cell r="I2421">
            <v>8.1999999999999993</v>
          </cell>
          <cell r="J2421" t="str">
            <v>TARLAC1</v>
          </cell>
        </row>
        <row r="2422">
          <cell r="B2422" t="str">
            <v>POZZORUB2</v>
          </cell>
          <cell r="C2422">
            <v>13</v>
          </cell>
          <cell r="D2422">
            <v>0</v>
          </cell>
          <cell r="E2422">
            <v>4.32</v>
          </cell>
          <cell r="F2422">
            <v>0</v>
          </cell>
          <cell r="G2422">
            <v>16</v>
          </cell>
          <cell r="H2422">
            <v>2</v>
          </cell>
          <cell r="I2422">
            <v>8.1999999999999993</v>
          </cell>
          <cell r="J2422" t="str">
            <v>TARLAC1</v>
          </cell>
        </row>
        <row r="2423">
          <cell r="B2423" t="str">
            <v>POZZORUB3</v>
          </cell>
          <cell r="C2423">
            <v>13</v>
          </cell>
          <cell r="D2423">
            <v>0</v>
          </cell>
          <cell r="E2423">
            <v>4.87</v>
          </cell>
          <cell r="F2423">
            <v>0</v>
          </cell>
          <cell r="G2423">
            <v>16</v>
          </cell>
          <cell r="H2423">
            <v>2</v>
          </cell>
          <cell r="I2423">
            <v>8.1999999999999993</v>
          </cell>
          <cell r="J2423" t="str">
            <v>TARLAC1</v>
          </cell>
        </row>
        <row r="2424">
          <cell r="B2424" t="str">
            <v>ROSARIO2</v>
          </cell>
          <cell r="C2424">
            <v>13</v>
          </cell>
          <cell r="D2424">
            <v>0</v>
          </cell>
          <cell r="E2424">
            <v>2.57</v>
          </cell>
          <cell r="F2424">
            <v>0</v>
          </cell>
          <cell r="G2424">
            <v>16</v>
          </cell>
          <cell r="H2424">
            <v>1</v>
          </cell>
          <cell r="I2424">
            <v>2.94</v>
          </cell>
          <cell r="J2424" t="str">
            <v>TARLAC1</v>
          </cell>
        </row>
        <row r="2425">
          <cell r="B2425" t="str">
            <v>ROSARIO3</v>
          </cell>
          <cell r="C2425">
            <v>13</v>
          </cell>
          <cell r="D2425">
            <v>0</v>
          </cell>
          <cell r="E2425">
            <v>3.79</v>
          </cell>
          <cell r="F2425">
            <v>0</v>
          </cell>
          <cell r="G2425">
            <v>16</v>
          </cell>
          <cell r="H2425">
            <v>2</v>
          </cell>
          <cell r="I2425">
            <v>8.1999999999999993</v>
          </cell>
          <cell r="J2425" t="str">
            <v>TARLAC1</v>
          </cell>
        </row>
        <row r="2426">
          <cell r="B2426" t="str">
            <v>SANCARLOS1</v>
          </cell>
          <cell r="C2426">
            <v>13</v>
          </cell>
          <cell r="D2426">
            <v>0.04</v>
          </cell>
          <cell r="E2426">
            <v>6.5</v>
          </cell>
          <cell r="F2426">
            <v>0</v>
          </cell>
          <cell r="G2426">
            <v>16</v>
          </cell>
          <cell r="H2426">
            <v>2</v>
          </cell>
          <cell r="I2426">
            <v>8.1999999999999993</v>
          </cell>
          <cell r="J2426" t="str">
            <v>TARLAC1</v>
          </cell>
        </row>
        <row r="2427">
          <cell r="B2427" t="str">
            <v>SANCARLOS2</v>
          </cell>
          <cell r="C2427">
            <v>13</v>
          </cell>
          <cell r="D2427">
            <v>1.05</v>
          </cell>
          <cell r="E2427">
            <v>10.15</v>
          </cell>
          <cell r="F2427">
            <v>0</v>
          </cell>
          <cell r="G2427">
            <v>16</v>
          </cell>
          <cell r="H2427">
            <v>3</v>
          </cell>
          <cell r="I2427">
            <v>14</v>
          </cell>
          <cell r="J2427" t="str">
            <v>TARLAC1</v>
          </cell>
        </row>
        <row r="2428">
          <cell r="B2428" t="str">
            <v>SANCARLOS3</v>
          </cell>
          <cell r="C2428">
            <v>13</v>
          </cell>
          <cell r="D2428">
            <v>0</v>
          </cell>
          <cell r="E2428">
            <v>3.31</v>
          </cell>
          <cell r="F2428">
            <v>0</v>
          </cell>
          <cell r="G2428">
            <v>16</v>
          </cell>
          <cell r="H2428">
            <v>2</v>
          </cell>
          <cell r="I2428">
            <v>8.1999999999999993</v>
          </cell>
          <cell r="J2428" t="str">
            <v>TARLAC1</v>
          </cell>
        </row>
        <row r="2429">
          <cell r="B2429" t="str">
            <v>SANFERNAN1</v>
          </cell>
          <cell r="C2429">
            <v>27</v>
          </cell>
          <cell r="D2429">
            <v>1.47</v>
          </cell>
          <cell r="E2429">
            <v>24.14</v>
          </cell>
          <cell r="F2429">
            <v>32</v>
          </cell>
          <cell r="G2429">
            <v>32</v>
          </cell>
          <cell r="H2429">
            <v>5</v>
          </cell>
          <cell r="I2429">
            <v>29</v>
          </cell>
          <cell r="J2429" t="str">
            <v>VALENZUELA</v>
          </cell>
        </row>
        <row r="2430">
          <cell r="B2430" t="str">
            <v>SANFERNAN2</v>
          </cell>
          <cell r="C2430">
            <v>27</v>
          </cell>
          <cell r="D2430">
            <v>0.23</v>
          </cell>
          <cell r="E2430">
            <v>19.91</v>
          </cell>
          <cell r="F2430">
            <v>0</v>
          </cell>
          <cell r="G2430">
            <v>32</v>
          </cell>
          <cell r="H2430">
            <v>4</v>
          </cell>
          <cell r="I2430">
            <v>21</v>
          </cell>
          <cell r="J2430" t="str">
            <v>VALENZUELA</v>
          </cell>
        </row>
        <row r="2431">
          <cell r="B2431" t="str">
            <v>SANFERNAN3</v>
          </cell>
          <cell r="C2431">
            <v>27</v>
          </cell>
          <cell r="D2431">
            <v>0</v>
          </cell>
          <cell r="E2431">
            <v>17.57</v>
          </cell>
          <cell r="F2431">
            <v>1</v>
          </cell>
          <cell r="G2431">
            <v>32</v>
          </cell>
          <cell r="H2431">
            <v>4</v>
          </cell>
          <cell r="I2431">
            <v>21</v>
          </cell>
          <cell r="J2431" t="str">
            <v>VALENZUELA</v>
          </cell>
        </row>
        <row r="2432">
          <cell r="B2432" t="str">
            <v>SANILDEFO1</v>
          </cell>
          <cell r="C2432">
            <v>13</v>
          </cell>
          <cell r="D2432">
            <v>0.01</v>
          </cell>
          <cell r="E2432">
            <v>6.13</v>
          </cell>
          <cell r="F2432">
            <v>0</v>
          </cell>
          <cell r="G2432">
            <v>16</v>
          </cell>
          <cell r="H2432">
            <v>2</v>
          </cell>
          <cell r="I2432">
            <v>8.1999999999999993</v>
          </cell>
          <cell r="J2432" t="str">
            <v>MANILA2</v>
          </cell>
        </row>
        <row r="2433">
          <cell r="B2433" t="str">
            <v>SANILDEFO2</v>
          </cell>
          <cell r="C2433">
            <v>13</v>
          </cell>
          <cell r="D2433">
            <v>0</v>
          </cell>
          <cell r="E2433">
            <v>0.97</v>
          </cell>
          <cell r="F2433">
            <v>0</v>
          </cell>
          <cell r="G2433">
            <v>16</v>
          </cell>
          <cell r="H2433">
            <v>1</v>
          </cell>
          <cell r="I2433">
            <v>2.94</v>
          </cell>
          <cell r="J2433" t="str">
            <v>MANILA2</v>
          </cell>
        </row>
        <row r="2434">
          <cell r="B2434" t="str">
            <v>SANILDEFO3</v>
          </cell>
          <cell r="C2434">
            <v>13</v>
          </cell>
          <cell r="D2434">
            <v>0</v>
          </cell>
          <cell r="E2434">
            <v>7.06</v>
          </cell>
          <cell r="F2434">
            <v>0</v>
          </cell>
          <cell r="G2434">
            <v>16</v>
          </cell>
          <cell r="H2434">
            <v>2</v>
          </cell>
          <cell r="I2434">
            <v>8.1999999999999993</v>
          </cell>
          <cell r="J2434" t="str">
            <v>MANILA2</v>
          </cell>
        </row>
        <row r="2435">
          <cell r="B2435" t="str">
            <v>SANMANUEL1</v>
          </cell>
          <cell r="C2435">
            <v>13</v>
          </cell>
          <cell r="D2435">
            <v>0</v>
          </cell>
          <cell r="E2435">
            <v>1.78</v>
          </cell>
          <cell r="F2435">
            <v>0</v>
          </cell>
          <cell r="G2435">
            <v>16</v>
          </cell>
          <cell r="H2435">
            <v>1</v>
          </cell>
          <cell r="I2435">
            <v>2.94</v>
          </cell>
          <cell r="J2435" t="str">
            <v>TARLAC1</v>
          </cell>
        </row>
        <row r="2436">
          <cell r="B2436" t="str">
            <v>SANMANUEL2</v>
          </cell>
          <cell r="C2436">
            <v>13</v>
          </cell>
          <cell r="D2436">
            <v>0</v>
          </cell>
          <cell r="E2436">
            <v>1.78</v>
          </cell>
          <cell r="F2436">
            <v>0</v>
          </cell>
          <cell r="G2436">
            <v>16</v>
          </cell>
          <cell r="H2436">
            <v>1</v>
          </cell>
          <cell r="I2436">
            <v>2.94</v>
          </cell>
          <cell r="J2436" t="str">
            <v>TARLAC1</v>
          </cell>
        </row>
        <row r="2437">
          <cell r="B2437" t="str">
            <v>SANMANUEL3</v>
          </cell>
          <cell r="C2437">
            <v>13</v>
          </cell>
          <cell r="D2437">
            <v>0</v>
          </cell>
          <cell r="E2437">
            <v>4.07</v>
          </cell>
          <cell r="F2437">
            <v>5</v>
          </cell>
          <cell r="G2437">
            <v>16</v>
          </cell>
          <cell r="H2437">
            <v>2</v>
          </cell>
          <cell r="I2437">
            <v>8.1999999999999993</v>
          </cell>
          <cell r="J2437" t="str">
            <v>TARLAC1</v>
          </cell>
        </row>
        <row r="2438">
          <cell r="B2438" t="str">
            <v>SANMARCEL1</v>
          </cell>
          <cell r="C2438">
            <v>13</v>
          </cell>
          <cell r="D2438">
            <v>0</v>
          </cell>
          <cell r="E2438">
            <v>0.76</v>
          </cell>
          <cell r="F2438">
            <v>0</v>
          </cell>
          <cell r="G2438">
            <v>16</v>
          </cell>
          <cell r="H2438">
            <v>1</v>
          </cell>
          <cell r="I2438">
            <v>2.94</v>
          </cell>
          <cell r="J2438" t="str">
            <v>MANILA2</v>
          </cell>
        </row>
        <row r="2439">
          <cell r="B2439" t="str">
            <v>SANMARCEL2</v>
          </cell>
          <cell r="C2439">
            <v>13</v>
          </cell>
          <cell r="D2439">
            <v>0</v>
          </cell>
          <cell r="E2439">
            <v>3.82</v>
          </cell>
          <cell r="F2439">
            <v>0</v>
          </cell>
          <cell r="G2439">
            <v>16</v>
          </cell>
          <cell r="H2439">
            <v>2</v>
          </cell>
          <cell r="I2439">
            <v>8.1999999999999993</v>
          </cell>
          <cell r="J2439" t="str">
            <v>MANILA2</v>
          </cell>
        </row>
        <row r="2440">
          <cell r="B2440" t="str">
            <v>SANMARCEL3</v>
          </cell>
          <cell r="C2440">
            <v>13</v>
          </cell>
          <cell r="D2440">
            <v>0</v>
          </cell>
          <cell r="E2440">
            <v>1.87</v>
          </cell>
          <cell r="F2440">
            <v>0</v>
          </cell>
          <cell r="G2440">
            <v>16</v>
          </cell>
          <cell r="H2440">
            <v>1</v>
          </cell>
          <cell r="I2440">
            <v>2.94</v>
          </cell>
          <cell r="J2440" t="str">
            <v>MANILA2</v>
          </cell>
        </row>
        <row r="2441">
          <cell r="B2441" t="str">
            <v>SANMIGUEL1</v>
          </cell>
          <cell r="C2441">
            <v>20</v>
          </cell>
          <cell r="D2441">
            <v>0.02</v>
          </cell>
          <cell r="E2441">
            <v>12.23</v>
          </cell>
          <cell r="F2441">
            <v>0</v>
          </cell>
          <cell r="G2441">
            <v>24</v>
          </cell>
          <cell r="H2441">
            <v>3</v>
          </cell>
          <cell r="I2441">
            <v>14</v>
          </cell>
          <cell r="J2441" t="str">
            <v>MANILA2</v>
          </cell>
        </row>
        <row r="2442">
          <cell r="B2442" t="str">
            <v>SANMIGUEL2</v>
          </cell>
          <cell r="C2442">
            <v>20</v>
          </cell>
          <cell r="D2442">
            <v>0</v>
          </cell>
          <cell r="E2442">
            <v>3.42</v>
          </cell>
          <cell r="F2442">
            <v>0</v>
          </cell>
          <cell r="G2442">
            <v>24</v>
          </cell>
          <cell r="H2442">
            <v>2</v>
          </cell>
          <cell r="I2442">
            <v>8.1999999999999993</v>
          </cell>
          <cell r="J2442" t="str">
            <v>MANILA2</v>
          </cell>
        </row>
        <row r="2443">
          <cell r="B2443" t="str">
            <v>SANMIGUEL3</v>
          </cell>
          <cell r="C2443">
            <v>13</v>
          </cell>
          <cell r="D2443">
            <v>0</v>
          </cell>
          <cell r="E2443">
            <v>4.76</v>
          </cell>
          <cell r="F2443">
            <v>0</v>
          </cell>
          <cell r="G2443">
            <v>16</v>
          </cell>
          <cell r="H2443">
            <v>2</v>
          </cell>
          <cell r="I2443">
            <v>8.1999999999999993</v>
          </cell>
          <cell r="J2443" t="str">
            <v>MANILA2</v>
          </cell>
        </row>
        <row r="2444">
          <cell r="B2444" t="str">
            <v>SANSIMON1</v>
          </cell>
          <cell r="C2444">
            <v>6</v>
          </cell>
          <cell r="D2444">
            <v>3.04</v>
          </cell>
          <cell r="E2444">
            <v>3.98</v>
          </cell>
          <cell r="F2444">
            <v>29</v>
          </cell>
          <cell r="G2444">
            <v>8</v>
          </cell>
          <cell r="H2444">
            <v>2</v>
          </cell>
          <cell r="I2444">
            <v>8.1999999999999993</v>
          </cell>
          <cell r="J2444" t="str">
            <v>VALENZUELA</v>
          </cell>
        </row>
        <row r="2445">
          <cell r="B2445" t="str">
            <v>SANSIMON2</v>
          </cell>
          <cell r="C2445">
            <v>13</v>
          </cell>
          <cell r="D2445">
            <v>0</v>
          </cell>
          <cell r="E2445">
            <v>4.76</v>
          </cell>
          <cell r="F2445">
            <v>0</v>
          </cell>
          <cell r="G2445">
            <v>16</v>
          </cell>
          <cell r="H2445">
            <v>2</v>
          </cell>
          <cell r="I2445">
            <v>8.1999999999999993</v>
          </cell>
          <cell r="J2445" t="str">
            <v>VALENZUELA</v>
          </cell>
        </row>
        <row r="2446">
          <cell r="B2446" t="str">
            <v>SANTIAGO1</v>
          </cell>
          <cell r="C2446">
            <v>27</v>
          </cell>
          <cell r="D2446">
            <v>0</v>
          </cell>
          <cell r="E2446">
            <v>15.08</v>
          </cell>
          <cell r="F2446">
            <v>0</v>
          </cell>
          <cell r="G2446">
            <v>32</v>
          </cell>
          <cell r="H2446">
            <v>4</v>
          </cell>
          <cell r="I2446">
            <v>21</v>
          </cell>
          <cell r="J2446" t="str">
            <v>TARLAC2</v>
          </cell>
        </row>
        <row r="2447">
          <cell r="B2447" t="str">
            <v>SANTIAGO2</v>
          </cell>
          <cell r="C2447">
            <v>27</v>
          </cell>
          <cell r="D2447">
            <v>12.88</v>
          </cell>
          <cell r="E2447">
            <v>26.43</v>
          </cell>
          <cell r="F2447">
            <v>2</v>
          </cell>
          <cell r="G2447">
            <v>32</v>
          </cell>
          <cell r="H2447">
            <v>5</v>
          </cell>
          <cell r="I2447">
            <v>29</v>
          </cell>
          <cell r="J2447" t="str">
            <v>TARLAC2</v>
          </cell>
        </row>
        <row r="2448">
          <cell r="B2448" t="str">
            <v>SANTIAGO3</v>
          </cell>
          <cell r="C2448">
            <v>20</v>
          </cell>
          <cell r="D2448">
            <v>0</v>
          </cell>
          <cell r="E2448">
            <v>12.26</v>
          </cell>
          <cell r="F2448">
            <v>0</v>
          </cell>
          <cell r="G2448">
            <v>24</v>
          </cell>
          <cell r="H2448">
            <v>3</v>
          </cell>
          <cell r="I2448">
            <v>14</v>
          </cell>
          <cell r="J2448" t="str">
            <v>TARLAC2</v>
          </cell>
        </row>
        <row r="2449">
          <cell r="B2449" t="str">
            <v>SFLU1</v>
          </cell>
          <cell r="C2449">
            <v>20</v>
          </cell>
          <cell r="D2449">
            <v>0.06</v>
          </cell>
          <cell r="E2449">
            <v>14.02</v>
          </cell>
          <cell r="F2449">
            <v>0</v>
          </cell>
          <cell r="G2449">
            <v>24</v>
          </cell>
          <cell r="H2449">
            <v>4</v>
          </cell>
          <cell r="I2449">
            <v>21</v>
          </cell>
          <cell r="J2449" t="str">
            <v>TARLAC1</v>
          </cell>
        </row>
        <row r="2450">
          <cell r="B2450" t="str">
            <v>SFLU3</v>
          </cell>
          <cell r="C2450">
            <v>27</v>
          </cell>
          <cell r="D2450">
            <v>3.03</v>
          </cell>
          <cell r="E2450">
            <v>25.73</v>
          </cell>
          <cell r="F2450">
            <v>0</v>
          </cell>
          <cell r="G2450">
            <v>32</v>
          </cell>
          <cell r="H2450">
            <v>5</v>
          </cell>
          <cell r="I2450">
            <v>29</v>
          </cell>
          <cell r="J2450" t="str">
            <v>TARLAC1</v>
          </cell>
        </row>
        <row r="2451">
          <cell r="B2451" t="str">
            <v>SNGABRIEL1</v>
          </cell>
          <cell r="C2451">
            <v>20</v>
          </cell>
          <cell r="D2451">
            <v>0</v>
          </cell>
          <cell r="E2451">
            <v>10.130000000000001</v>
          </cell>
          <cell r="F2451">
            <v>0</v>
          </cell>
          <cell r="G2451">
            <v>24</v>
          </cell>
          <cell r="H2451">
            <v>3</v>
          </cell>
          <cell r="I2451">
            <v>14</v>
          </cell>
          <cell r="J2451" t="str">
            <v>TARLAC1</v>
          </cell>
        </row>
        <row r="2452">
          <cell r="B2452" t="str">
            <v>SNGABRIEL3</v>
          </cell>
          <cell r="C2452">
            <v>20</v>
          </cell>
          <cell r="D2452">
            <v>0.11</v>
          </cell>
          <cell r="E2452">
            <v>12.86</v>
          </cell>
          <cell r="F2452">
            <v>0</v>
          </cell>
          <cell r="G2452">
            <v>24</v>
          </cell>
          <cell r="H2452">
            <v>3</v>
          </cell>
          <cell r="I2452">
            <v>14</v>
          </cell>
          <cell r="J2452" t="str">
            <v>TARLAC1</v>
          </cell>
        </row>
        <row r="2453">
          <cell r="B2453" t="str">
            <v>SNJOSEDEL1</v>
          </cell>
          <cell r="C2453">
            <v>27</v>
          </cell>
          <cell r="D2453">
            <v>0.6</v>
          </cell>
          <cell r="E2453">
            <v>22.87</v>
          </cell>
          <cell r="F2453">
            <v>1</v>
          </cell>
          <cell r="G2453">
            <v>32</v>
          </cell>
          <cell r="H2453">
            <v>5</v>
          </cell>
          <cell r="I2453">
            <v>29</v>
          </cell>
          <cell r="J2453" t="str">
            <v>VALENZUELA</v>
          </cell>
        </row>
        <row r="2454">
          <cell r="B2454" t="str">
            <v>SNJOSEDEL2</v>
          </cell>
          <cell r="C2454">
            <v>27</v>
          </cell>
          <cell r="D2454">
            <v>2.33</v>
          </cell>
          <cell r="E2454">
            <v>23.63</v>
          </cell>
          <cell r="F2454">
            <v>6</v>
          </cell>
          <cell r="G2454">
            <v>32</v>
          </cell>
          <cell r="H2454">
            <v>5</v>
          </cell>
          <cell r="I2454">
            <v>29</v>
          </cell>
          <cell r="J2454" t="str">
            <v>VALENZUELA</v>
          </cell>
        </row>
        <row r="2455">
          <cell r="B2455" t="str">
            <v>SNJOSEDEL3</v>
          </cell>
          <cell r="C2455">
            <v>27</v>
          </cell>
          <cell r="D2455">
            <v>0</v>
          </cell>
          <cell r="E2455">
            <v>16.09</v>
          </cell>
          <cell r="F2455">
            <v>0</v>
          </cell>
          <cell r="G2455">
            <v>32</v>
          </cell>
          <cell r="H2455">
            <v>4</v>
          </cell>
          <cell r="I2455">
            <v>21</v>
          </cell>
          <cell r="J2455" t="str">
            <v>VALENZUELA</v>
          </cell>
        </row>
        <row r="2456">
          <cell r="B2456" t="str">
            <v>SNJOSENE1</v>
          </cell>
          <cell r="C2456">
            <v>6</v>
          </cell>
          <cell r="D2456">
            <v>0</v>
          </cell>
          <cell r="E2456">
            <v>0.34</v>
          </cell>
          <cell r="F2456">
            <v>0</v>
          </cell>
          <cell r="G2456">
            <v>8</v>
          </cell>
          <cell r="H2456">
            <v>1</v>
          </cell>
          <cell r="I2456">
            <v>2.94</v>
          </cell>
          <cell r="J2456" t="str">
            <v>TARLAC2</v>
          </cell>
        </row>
        <row r="2457">
          <cell r="B2457" t="str">
            <v>SNJOSENE3</v>
          </cell>
          <cell r="C2457">
            <v>20</v>
          </cell>
          <cell r="D2457">
            <v>0</v>
          </cell>
          <cell r="E2457">
            <v>10.51</v>
          </cell>
          <cell r="F2457">
            <v>0</v>
          </cell>
          <cell r="G2457">
            <v>24</v>
          </cell>
          <cell r="H2457">
            <v>3</v>
          </cell>
          <cell r="I2457">
            <v>14</v>
          </cell>
          <cell r="J2457" t="str">
            <v>TARLAC2</v>
          </cell>
        </row>
        <row r="2458">
          <cell r="B2458" t="str">
            <v>STAANA1</v>
          </cell>
          <cell r="C2458">
            <v>13</v>
          </cell>
          <cell r="D2458">
            <v>0</v>
          </cell>
          <cell r="E2458">
            <v>4.12</v>
          </cell>
          <cell r="F2458">
            <v>0</v>
          </cell>
          <cell r="G2458">
            <v>16</v>
          </cell>
          <cell r="H2458">
            <v>2</v>
          </cell>
          <cell r="I2458">
            <v>8.1999999999999993</v>
          </cell>
          <cell r="J2458" t="str">
            <v>TARLAC2</v>
          </cell>
        </row>
        <row r="2459">
          <cell r="B2459" t="str">
            <v>STAANA3</v>
          </cell>
          <cell r="C2459">
            <v>6</v>
          </cell>
          <cell r="D2459">
            <v>0.47</v>
          </cell>
          <cell r="E2459">
            <v>2.92</v>
          </cell>
          <cell r="F2459">
            <v>0</v>
          </cell>
          <cell r="G2459">
            <v>8</v>
          </cell>
          <cell r="H2459">
            <v>2</v>
          </cell>
          <cell r="I2459">
            <v>8.1999999999999993</v>
          </cell>
          <cell r="J2459" t="str">
            <v>TARLAC2</v>
          </cell>
        </row>
        <row r="2460">
          <cell r="B2460" t="str">
            <v>STABARBAR1</v>
          </cell>
          <cell r="C2460">
            <v>20</v>
          </cell>
          <cell r="D2460">
            <v>0</v>
          </cell>
          <cell r="E2460">
            <v>4.54</v>
          </cell>
          <cell r="F2460">
            <v>0</v>
          </cell>
          <cell r="G2460">
            <v>24</v>
          </cell>
          <cell r="H2460">
            <v>2</v>
          </cell>
          <cell r="I2460">
            <v>8.1999999999999993</v>
          </cell>
          <cell r="J2460" t="str">
            <v>TARLAC1</v>
          </cell>
        </row>
        <row r="2461">
          <cell r="B2461" t="str">
            <v>STABARBAR2</v>
          </cell>
          <cell r="C2461">
            <v>13</v>
          </cell>
          <cell r="D2461">
            <v>0</v>
          </cell>
          <cell r="E2461">
            <v>3.29</v>
          </cell>
          <cell r="F2461">
            <v>0</v>
          </cell>
          <cell r="G2461">
            <v>16</v>
          </cell>
          <cell r="H2461">
            <v>2</v>
          </cell>
          <cell r="I2461">
            <v>8.1999999999999993</v>
          </cell>
          <cell r="J2461" t="str">
            <v>TARLAC1</v>
          </cell>
        </row>
        <row r="2462">
          <cell r="B2462" t="str">
            <v>STABARBAR3</v>
          </cell>
          <cell r="C2462">
            <v>13</v>
          </cell>
          <cell r="D2462">
            <v>0</v>
          </cell>
          <cell r="E2462">
            <v>3.41</v>
          </cell>
          <cell r="F2462">
            <v>0</v>
          </cell>
          <cell r="G2462">
            <v>16</v>
          </cell>
          <cell r="H2462">
            <v>2</v>
          </cell>
          <cell r="I2462">
            <v>8.1999999999999993</v>
          </cell>
          <cell r="J2462" t="str">
            <v>TARLAC1</v>
          </cell>
        </row>
        <row r="2463">
          <cell r="B2463" t="str">
            <v>STAMARIA1</v>
          </cell>
          <cell r="C2463">
            <v>27</v>
          </cell>
          <cell r="D2463">
            <v>0.06</v>
          </cell>
          <cell r="E2463">
            <v>18.29</v>
          </cell>
          <cell r="F2463">
            <v>2</v>
          </cell>
          <cell r="G2463">
            <v>32</v>
          </cell>
          <cell r="H2463">
            <v>4</v>
          </cell>
          <cell r="I2463">
            <v>21</v>
          </cell>
          <cell r="J2463" t="str">
            <v>VALENZUELA</v>
          </cell>
        </row>
        <row r="2464">
          <cell r="B2464" t="str">
            <v>STAMARIA2</v>
          </cell>
          <cell r="C2464">
            <v>13</v>
          </cell>
          <cell r="D2464">
            <v>0</v>
          </cell>
          <cell r="E2464">
            <v>1.66</v>
          </cell>
          <cell r="F2464">
            <v>0</v>
          </cell>
          <cell r="G2464">
            <v>16</v>
          </cell>
          <cell r="H2464">
            <v>1</v>
          </cell>
          <cell r="I2464">
            <v>2.94</v>
          </cell>
          <cell r="J2464" t="str">
            <v>VALENZUELA</v>
          </cell>
        </row>
        <row r="2465">
          <cell r="B2465" t="str">
            <v>STAMARIA3</v>
          </cell>
          <cell r="C2465">
            <v>27</v>
          </cell>
          <cell r="D2465">
            <v>0.21</v>
          </cell>
          <cell r="E2465">
            <v>19.899999999999999</v>
          </cell>
          <cell r="F2465">
            <v>0</v>
          </cell>
          <cell r="G2465">
            <v>32</v>
          </cell>
          <cell r="H2465">
            <v>4</v>
          </cell>
          <cell r="I2465">
            <v>21</v>
          </cell>
          <cell r="J2465" t="str">
            <v>VALENZUELA</v>
          </cell>
        </row>
        <row r="2466">
          <cell r="B2466" t="str">
            <v>STAROSANE1</v>
          </cell>
          <cell r="C2466">
            <v>19.78</v>
          </cell>
          <cell r="D2466">
            <v>0</v>
          </cell>
          <cell r="E2466">
            <v>0.21</v>
          </cell>
          <cell r="F2466">
            <v>0</v>
          </cell>
          <cell r="G2466">
            <v>23.74</v>
          </cell>
          <cell r="H2466">
            <v>1</v>
          </cell>
          <cell r="I2466">
            <v>2.94</v>
          </cell>
          <cell r="J2466" t="str">
            <v>TARLAC2</v>
          </cell>
        </row>
        <row r="2467">
          <cell r="B2467" t="str">
            <v>STAROSANE2</v>
          </cell>
          <cell r="C2467">
            <v>20</v>
          </cell>
          <cell r="D2467">
            <v>0</v>
          </cell>
          <cell r="E2467">
            <v>8.4700000000000006</v>
          </cell>
          <cell r="F2467">
            <v>0</v>
          </cell>
          <cell r="G2467">
            <v>24</v>
          </cell>
          <cell r="H2467">
            <v>3</v>
          </cell>
          <cell r="I2467">
            <v>14</v>
          </cell>
          <cell r="J2467" t="str">
            <v>TARLAC2</v>
          </cell>
        </row>
        <row r="2468">
          <cell r="B2468" t="str">
            <v>STAROSANE3</v>
          </cell>
          <cell r="C2468">
            <v>13</v>
          </cell>
          <cell r="D2468">
            <v>0</v>
          </cell>
          <cell r="E2468">
            <v>5.25</v>
          </cell>
          <cell r="F2468">
            <v>0</v>
          </cell>
          <cell r="G2468">
            <v>16</v>
          </cell>
          <cell r="H2468">
            <v>2</v>
          </cell>
          <cell r="I2468">
            <v>8.1999999999999993</v>
          </cell>
          <cell r="J2468" t="str">
            <v>TARLAC2</v>
          </cell>
        </row>
        <row r="2469">
          <cell r="B2469" t="str">
            <v>STOTOMAS1</v>
          </cell>
          <cell r="C2469">
            <v>41</v>
          </cell>
          <cell r="D2469">
            <v>2.4300000000000002</v>
          </cell>
          <cell r="E2469">
            <v>39.659999999999997</v>
          </cell>
          <cell r="F2469">
            <v>0</v>
          </cell>
          <cell r="G2469">
            <v>48</v>
          </cell>
          <cell r="H2469">
            <v>0</v>
          </cell>
          <cell r="I2469">
            <v>0</v>
          </cell>
          <cell r="J2469" t="str">
            <v>TARLAC1</v>
          </cell>
        </row>
        <row r="2470">
          <cell r="B2470" t="str">
            <v>TALAVERA1</v>
          </cell>
          <cell r="C2470">
            <v>13</v>
          </cell>
          <cell r="D2470">
            <v>0</v>
          </cell>
          <cell r="E2470">
            <v>3.39</v>
          </cell>
          <cell r="F2470">
            <v>0</v>
          </cell>
          <cell r="G2470">
            <v>16</v>
          </cell>
          <cell r="H2470">
            <v>2</v>
          </cell>
          <cell r="I2470">
            <v>8.1999999999999993</v>
          </cell>
          <cell r="J2470" t="str">
            <v>TARLAC2</v>
          </cell>
        </row>
        <row r="2471">
          <cell r="B2471" t="str">
            <v>TALAVERA2</v>
          </cell>
          <cell r="C2471">
            <v>20</v>
          </cell>
          <cell r="D2471">
            <v>0</v>
          </cell>
          <cell r="E2471">
            <v>2.83</v>
          </cell>
          <cell r="F2471">
            <v>0</v>
          </cell>
          <cell r="G2471">
            <v>24</v>
          </cell>
          <cell r="H2471">
            <v>2</v>
          </cell>
          <cell r="I2471">
            <v>8.1999999999999993</v>
          </cell>
          <cell r="J2471" t="str">
            <v>TARLAC2</v>
          </cell>
        </row>
        <row r="2472">
          <cell r="B2472" t="str">
            <v>TALAVERA3</v>
          </cell>
          <cell r="C2472">
            <v>13</v>
          </cell>
          <cell r="D2472">
            <v>0.19</v>
          </cell>
          <cell r="E2472">
            <v>7.89</v>
          </cell>
          <cell r="F2472">
            <v>14</v>
          </cell>
          <cell r="G2472">
            <v>16</v>
          </cell>
          <cell r="H2472">
            <v>2</v>
          </cell>
          <cell r="I2472">
            <v>8.1999999999999993</v>
          </cell>
          <cell r="J2472" t="str">
            <v>TARLAC2</v>
          </cell>
        </row>
        <row r="2473">
          <cell r="B2473" t="str">
            <v>TARLAC1</v>
          </cell>
          <cell r="C2473">
            <v>13</v>
          </cell>
          <cell r="D2473">
            <v>0</v>
          </cell>
          <cell r="E2473">
            <v>2.17</v>
          </cell>
          <cell r="F2473">
            <v>0</v>
          </cell>
          <cell r="G2473">
            <v>16</v>
          </cell>
          <cell r="H2473">
            <v>1</v>
          </cell>
          <cell r="I2473">
            <v>2.94</v>
          </cell>
          <cell r="J2473" t="str">
            <v>TARLAC1</v>
          </cell>
        </row>
        <row r="2474">
          <cell r="B2474" t="str">
            <v>TARLAC2</v>
          </cell>
          <cell r="C2474">
            <v>13</v>
          </cell>
          <cell r="D2474">
            <v>0</v>
          </cell>
          <cell r="E2474">
            <v>4.92</v>
          </cell>
          <cell r="F2474">
            <v>0</v>
          </cell>
          <cell r="G2474">
            <v>16</v>
          </cell>
          <cell r="H2474">
            <v>2</v>
          </cell>
          <cell r="I2474">
            <v>8.1999999999999993</v>
          </cell>
          <cell r="J2474" t="str">
            <v>TARLAC1</v>
          </cell>
        </row>
        <row r="2475">
          <cell r="B2475" t="str">
            <v>TARLAC21</v>
          </cell>
          <cell r="C2475">
            <v>13</v>
          </cell>
          <cell r="D2475">
            <v>0</v>
          </cell>
          <cell r="E2475">
            <v>3.69</v>
          </cell>
          <cell r="F2475">
            <v>0</v>
          </cell>
          <cell r="G2475">
            <v>16</v>
          </cell>
          <cell r="H2475">
            <v>2</v>
          </cell>
          <cell r="I2475">
            <v>8.1999999999999993</v>
          </cell>
          <cell r="J2475" t="str">
            <v>TARLAC1</v>
          </cell>
        </row>
        <row r="2476">
          <cell r="B2476" t="str">
            <v>TARLAC22</v>
          </cell>
          <cell r="C2476">
            <v>13</v>
          </cell>
          <cell r="D2476">
            <v>1.28</v>
          </cell>
          <cell r="E2476">
            <v>11.11</v>
          </cell>
          <cell r="F2476">
            <v>1</v>
          </cell>
          <cell r="G2476">
            <v>16</v>
          </cell>
          <cell r="H2476">
            <v>3</v>
          </cell>
          <cell r="I2476">
            <v>14</v>
          </cell>
          <cell r="J2476" t="str">
            <v>TARLAC1</v>
          </cell>
        </row>
        <row r="2477">
          <cell r="B2477" t="str">
            <v>TARLAC23</v>
          </cell>
          <cell r="C2477">
            <v>13</v>
          </cell>
          <cell r="D2477">
            <v>0</v>
          </cell>
          <cell r="E2477">
            <v>5.58</v>
          </cell>
          <cell r="F2477">
            <v>0</v>
          </cell>
          <cell r="G2477">
            <v>16</v>
          </cell>
          <cell r="H2477">
            <v>2</v>
          </cell>
          <cell r="I2477">
            <v>8.1999999999999993</v>
          </cell>
          <cell r="J2477" t="str">
            <v>TARLAC1</v>
          </cell>
        </row>
        <row r="2478">
          <cell r="B2478" t="str">
            <v>TARLAC3</v>
          </cell>
          <cell r="C2478">
            <v>20</v>
          </cell>
          <cell r="D2478">
            <v>0.1</v>
          </cell>
          <cell r="E2478">
            <v>15.01</v>
          </cell>
          <cell r="F2478">
            <v>0</v>
          </cell>
          <cell r="G2478">
            <v>24</v>
          </cell>
          <cell r="H2478">
            <v>4</v>
          </cell>
          <cell r="I2478">
            <v>21</v>
          </cell>
          <cell r="J2478" t="str">
            <v>TARLAC1</v>
          </cell>
        </row>
        <row r="2479">
          <cell r="B2479" t="str">
            <v>TARLAC4</v>
          </cell>
          <cell r="C2479">
            <v>6</v>
          </cell>
          <cell r="D2479">
            <v>2.54</v>
          </cell>
          <cell r="E2479">
            <v>5.18</v>
          </cell>
          <cell r="F2479">
            <v>0</v>
          </cell>
          <cell r="G2479">
            <v>8</v>
          </cell>
          <cell r="H2479">
            <v>2</v>
          </cell>
          <cell r="I2479">
            <v>8.1999999999999993</v>
          </cell>
          <cell r="J2479" t="str">
            <v>TARLAC1</v>
          </cell>
        </row>
        <row r="2480">
          <cell r="B2480" t="str">
            <v>TUGUEGARA1</v>
          </cell>
          <cell r="C2480">
            <v>27</v>
          </cell>
          <cell r="D2480">
            <v>6.41</v>
          </cell>
          <cell r="E2480">
            <v>25.65</v>
          </cell>
          <cell r="F2480">
            <v>0</v>
          </cell>
          <cell r="G2480">
            <v>32</v>
          </cell>
          <cell r="H2480">
            <v>5</v>
          </cell>
          <cell r="I2480">
            <v>29</v>
          </cell>
          <cell r="J2480" t="str">
            <v>TARLAC2</v>
          </cell>
        </row>
        <row r="2481">
          <cell r="B2481" t="str">
            <v>TUGUEGARA2</v>
          </cell>
          <cell r="C2481">
            <v>27</v>
          </cell>
          <cell r="D2481">
            <v>7.57</v>
          </cell>
          <cell r="E2481">
            <v>26.2</v>
          </cell>
          <cell r="F2481">
            <v>0</v>
          </cell>
          <cell r="G2481">
            <v>32</v>
          </cell>
          <cell r="H2481">
            <v>5</v>
          </cell>
          <cell r="I2481">
            <v>29</v>
          </cell>
          <cell r="J2481" t="str">
            <v>TARLAC2</v>
          </cell>
        </row>
        <row r="2482">
          <cell r="B2482" t="str">
            <v>TUGUEGARA3</v>
          </cell>
          <cell r="C2482">
            <v>20</v>
          </cell>
          <cell r="D2482">
            <v>0.04</v>
          </cell>
          <cell r="E2482">
            <v>11.33</v>
          </cell>
          <cell r="F2482">
            <v>0</v>
          </cell>
          <cell r="G2482">
            <v>24</v>
          </cell>
          <cell r="H2482">
            <v>3</v>
          </cell>
          <cell r="I2482">
            <v>14</v>
          </cell>
          <cell r="J2482" t="str">
            <v>TARLAC2</v>
          </cell>
        </row>
        <row r="2483">
          <cell r="B2483" t="str">
            <v>URDANETA1</v>
          </cell>
          <cell r="C2483">
            <v>20</v>
          </cell>
          <cell r="D2483">
            <v>0</v>
          </cell>
          <cell r="E2483">
            <v>7.07</v>
          </cell>
          <cell r="F2483">
            <v>0</v>
          </cell>
          <cell r="G2483">
            <v>24</v>
          </cell>
          <cell r="H2483">
            <v>2</v>
          </cell>
          <cell r="I2483">
            <v>8.1999999999999993</v>
          </cell>
          <cell r="J2483" t="str">
            <v>TARLAC1</v>
          </cell>
        </row>
        <row r="2484">
          <cell r="B2484" t="str">
            <v>URDANETA2</v>
          </cell>
          <cell r="C2484">
            <v>27</v>
          </cell>
          <cell r="D2484">
            <v>0</v>
          </cell>
          <cell r="E2484">
            <v>15.1</v>
          </cell>
          <cell r="F2484">
            <v>0</v>
          </cell>
          <cell r="G2484">
            <v>32</v>
          </cell>
          <cell r="H2484">
            <v>4</v>
          </cell>
          <cell r="I2484">
            <v>21</v>
          </cell>
          <cell r="J2484" t="str">
            <v>TARLAC1</v>
          </cell>
        </row>
        <row r="2485">
          <cell r="B2485" t="str">
            <v>URDANETA3</v>
          </cell>
          <cell r="C2485">
            <v>20</v>
          </cell>
          <cell r="D2485">
            <v>0</v>
          </cell>
          <cell r="E2485">
            <v>8.86</v>
          </cell>
          <cell r="F2485">
            <v>0</v>
          </cell>
          <cell r="G2485">
            <v>24</v>
          </cell>
          <cell r="H2485">
            <v>3</v>
          </cell>
          <cell r="I2485">
            <v>14</v>
          </cell>
          <cell r="J2485" t="str">
            <v>TARLAC1</v>
          </cell>
        </row>
        <row r="2486">
          <cell r="B2486" t="str">
            <v>VIGAN1</v>
          </cell>
          <cell r="C2486">
            <v>13</v>
          </cell>
          <cell r="D2486">
            <v>0.78</v>
          </cell>
          <cell r="E2486">
            <v>9.14</v>
          </cell>
          <cell r="F2486">
            <v>0</v>
          </cell>
          <cell r="G2486">
            <v>16</v>
          </cell>
          <cell r="H2486">
            <v>3</v>
          </cell>
          <cell r="I2486">
            <v>14</v>
          </cell>
          <cell r="J2486" t="str">
            <v>TARLAC1</v>
          </cell>
        </row>
        <row r="2487">
          <cell r="B2487" t="str">
            <v>VIGAN2</v>
          </cell>
          <cell r="C2487">
            <v>13</v>
          </cell>
          <cell r="D2487">
            <v>0.25</v>
          </cell>
          <cell r="E2487">
            <v>8.92</v>
          </cell>
          <cell r="F2487">
            <v>0</v>
          </cell>
          <cell r="G2487">
            <v>16</v>
          </cell>
          <cell r="H2487">
            <v>3</v>
          </cell>
          <cell r="I2487">
            <v>14</v>
          </cell>
          <cell r="J2487" t="str">
            <v>TARLAC1</v>
          </cell>
        </row>
        <row r="2488">
          <cell r="B2488" t="str">
            <v>VIGAN3</v>
          </cell>
          <cell r="C2488">
            <v>13</v>
          </cell>
          <cell r="D2488">
            <v>28.72</v>
          </cell>
          <cell r="E2488">
            <v>12.99</v>
          </cell>
          <cell r="F2488">
            <v>19</v>
          </cell>
          <cell r="G2488">
            <v>16</v>
          </cell>
          <cell r="H2488">
            <v>3</v>
          </cell>
          <cell r="I2488">
            <v>14</v>
          </cell>
          <cell r="J2488" t="str">
            <v>TARLAC1</v>
          </cell>
        </row>
        <row r="2489">
          <cell r="B2489" t="str">
            <v>VILLASIS1</v>
          </cell>
          <cell r="C2489">
            <v>26.91</v>
          </cell>
          <cell r="D2489">
            <v>0</v>
          </cell>
          <cell r="E2489">
            <v>7.44</v>
          </cell>
          <cell r="F2489">
            <v>0</v>
          </cell>
          <cell r="G2489">
            <v>31.9</v>
          </cell>
          <cell r="H2489">
            <v>2</v>
          </cell>
          <cell r="I2489">
            <v>8.1999999999999993</v>
          </cell>
          <cell r="J2489" t="str">
            <v>TARLAC1</v>
          </cell>
        </row>
        <row r="2490">
          <cell r="B2490" t="str">
            <v>VILLASIS2</v>
          </cell>
          <cell r="C2490">
            <v>19.940000000000001</v>
          </cell>
          <cell r="D2490">
            <v>0</v>
          </cell>
          <cell r="E2490">
            <v>8.7899999999999991</v>
          </cell>
          <cell r="F2490">
            <v>2</v>
          </cell>
          <cell r="G2490">
            <v>23.92</v>
          </cell>
          <cell r="H2490">
            <v>3</v>
          </cell>
          <cell r="I2490">
            <v>14</v>
          </cell>
          <cell r="J2490" t="str">
            <v>TARLAC1</v>
          </cell>
        </row>
        <row r="2491">
          <cell r="B2491" t="str">
            <v>VILLASIS3</v>
          </cell>
          <cell r="C2491">
            <v>12.98</v>
          </cell>
          <cell r="D2491">
            <v>0</v>
          </cell>
          <cell r="E2491">
            <v>6.6</v>
          </cell>
          <cell r="F2491">
            <v>1</v>
          </cell>
          <cell r="G2491">
            <v>15.97</v>
          </cell>
          <cell r="H2491">
            <v>2</v>
          </cell>
          <cell r="I2491">
            <v>8.1999999999999993</v>
          </cell>
          <cell r="J2491" t="str">
            <v>TARLAC1</v>
          </cell>
        </row>
        <row r="2492">
          <cell r="B2492" t="str">
            <v>AGOO1</v>
          </cell>
          <cell r="C2492">
            <v>13</v>
          </cell>
          <cell r="D2492">
            <v>0</v>
          </cell>
          <cell r="E2492">
            <v>5.14</v>
          </cell>
          <cell r="F2492">
            <v>0</v>
          </cell>
          <cell r="G2492">
            <v>16</v>
          </cell>
          <cell r="H2492">
            <v>2</v>
          </cell>
          <cell r="I2492">
            <v>8.1999999999999993</v>
          </cell>
          <cell r="J2492" t="str">
            <v>TARLAC1</v>
          </cell>
        </row>
        <row r="2493">
          <cell r="B2493" t="str">
            <v>AGOO2</v>
          </cell>
          <cell r="C2493">
            <v>20</v>
          </cell>
          <cell r="D2493">
            <v>0</v>
          </cell>
          <cell r="E2493">
            <v>3.59</v>
          </cell>
          <cell r="F2493">
            <v>0</v>
          </cell>
          <cell r="G2493">
            <v>24</v>
          </cell>
          <cell r="H2493">
            <v>2</v>
          </cell>
          <cell r="I2493">
            <v>8.1999999999999993</v>
          </cell>
          <cell r="J2493" t="str">
            <v>TARLAC1</v>
          </cell>
        </row>
        <row r="2494">
          <cell r="B2494" t="str">
            <v>ALAMINOS1</v>
          </cell>
          <cell r="C2494">
            <v>20</v>
          </cell>
          <cell r="D2494">
            <v>0</v>
          </cell>
          <cell r="E2494">
            <v>10.86</v>
          </cell>
          <cell r="F2494">
            <v>0</v>
          </cell>
          <cell r="G2494">
            <v>24</v>
          </cell>
          <cell r="H2494">
            <v>3</v>
          </cell>
          <cell r="I2494">
            <v>14</v>
          </cell>
          <cell r="J2494" t="str">
            <v>TARLAC1</v>
          </cell>
        </row>
        <row r="2495">
          <cell r="B2495" t="str">
            <v>ALAMINOS2</v>
          </cell>
          <cell r="C2495">
            <v>20</v>
          </cell>
          <cell r="D2495">
            <v>0</v>
          </cell>
          <cell r="E2495">
            <v>8.3699999999999992</v>
          </cell>
          <cell r="F2495">
            <v>0</v>
          </cell>
          <cell r="G2495">
            <v>24</v>
          </cell>
          <cell r="H2495">
            <v>3</v>
          </cell>
          <cell r="I2495">
            <v>14</v>
          </cell>
          <cell r="J2495" t="str">
            <v>TARLAC1</v>
          </cell>
        </row>
        <row r="2496">
          <cell r="B2496" t="str">
            <v>ALAMINOS3</v>
          </cell>
          <cell r="C2496">
            <v>13</v>
          </cell>
          <cell r="D2496">
            <v>0.04</v>
          </cell>
          <cell r="E2496">
            <v>6.95</v>
          </cell>
          <cell r="F2496">
            <v>0</v>
          </cell>
          <cell r="G2496">
            <v>16</v>
          </cell>
          <cell r="H2496">
            <v>2</v>
          </cell>
          <cell r="I2496">
            <v>8.1999999999999993</v>
          </cell>
          <cell r="J2496" t="str">
            <v>TARLAC1</v>
          </cell>
        </row>
        <row r="2497">
          <cell r="B2497" t="str">
            <v>AMUNGAN1</v>
          </cell>
          <cell r="C2497">
            <v>12.86</v>
          </cell>
          <cell r="D2497">
            <v>0</v>
          </cell>
          <cell r="E2497">
            <v>1.06</v>
          </cell>
          <cell r="F2497">
            <v>0</v>
          </cell>
          <cell r="G2497">
            <v>15.99</v>
          </cell>
          <cell r="H2497">
            <v>1</v>
          </cell>
          <cell r="I2497">
            <v>2.94</v>
          </cell>
          <cell r="J2497" t="str">
            <v>MANILA2</v>
          </cell>
        </row>
        <row r="2498">
          <cell r="B2498" t="str">
            <v>AMUNGAN2</v>
          </cell>
          <cell r="C2498">
            <v>12.99</v>
          </cell>
          <cell r="D2498">
            <v>0</v>
          </cell>
          <cell r="E2498">
            <v>4.82</v>
          </cell>
          <cell r="F2498">
            <v>0</v>
          </cell>
          <cell r="G2498">
            <v>15.99</v>
          </cell>
          <cell r="H2498">
            <v>2</v>
          </cell>
          <cell r="I2498">
            <v>8.1999999999999993</v>
          </cell>
          <cell r="J2498" t="str">
            <v>MANILA2</v>
          </cell>
        </row>
        <row r="2499">
          <cell r="B2499" t="str">
            <v>AMUNGAN3</v>
          </cell>
          <cell r="C2499">
            <v>12.98</v>
          </cell>
          <cell r="D2499">
            <v>0</v>
          </cell>
          <cell r="E2499">
            <v>1.95</v>
          </cell>
          <cell r="F2499">
            <v>0</v>
          </cell>
          <cell r="G2499">
            <v>15.98</v>
          </cell>
          <cell r="H2499">
            <v>1</v>
          </cell>
          <cell r="I2499">
            <v>2.94</v>
          </cell>
          <cell r="J2499" t="str">
            <v>MANILA2</v>
          </cell>
        </row>
        <row r="2500">
          <cell r="B2500" t="str">
            <v>ANGELES1</v>
          </cell>
          <cell r="C2500">
            <v>20</v>
          </cell>
          <cell r="D2500">
            <v>1.04</v>
          </cell>
          <cell r="E2500">
            <v>16.11</v>
          </cell>
          <cell r="F2500">
            <v>3</v>
          </cell>
          <cell r="G2500">
            <v>24</v>
          </cell>
          <cell r="H2500">
            <v>4</v>
          </cell>
          <cell r="I2500">
            <v>21</v>
          </cell>
          <cell r="J2500" t="str">
            <v>TARLAC2</v>
          </cell>
        </row>
        <row r="2501">
          <cell r="B2501" t="str">
            <v>ANGELES2</v>
          </cell>
          <cell r="C2501">
            <v>20</v>
          </cell>
          <cell r="D2501">
            <v>0</v>
          </cell>
          <cell r="E2501">
            <v>6.64</v>
          </cell>
          <cell r="F2501">
            <v>29</v>
          </cell>
          <cell r="G2501">
            <v>24</v>
          </cell>
          <cell r="H2501">
            <v>2</v>
          </cell>
          <cell r="I2501">
            <v>8.1999999999999993</v>
          </cell>
          <cell r="J2501" t="str">
            <v>TARLAC2</v>
          </cell>
        </row>
        <row r="2502">
          <cell r="B2502" t="str">
            <v>ANGELES3</v>
          </cell>
          <cell r="C2502">
            <v>20</v>
          </cell>
          <cell r="D2502">
            <v>0.5</v>
          </cell>
          <cell r="E2502">
            <v>15.32</v>
          </cell>
          <cell r="F2502">
            <v>25</v>
          </cell>
          <cell r="G2502">
            <v>24</v>
          </cell>
          <cell r="H2502">
            <v>4</v>
          </cell>
          <cell r="I2502">
            <v>21</v>
          </cell>
          <cell r="J2502" t="str">
            <v>TARLAC2</v>
          </cell>
        </row>
        <row r="2503">
          <cell r="B2503" t="str">
            <v>APARRI1</v>
          </cell>
          <cell r="C2503">
            <v>20</v>
          </cell>
          <cell r="D2503">
            <v>0.09</v>
          </cell>
          <cell r="E2503">
            <v>12.71</v>
          </cell>
          <cell r="F2503">
            <v>0</v>
          </cell>
          <cell r="G2503">
            <v>24</v>
          </cell>
          <cell r="H2503">
            <v>3</v>
          </cell>
          <cell r="I2503">
            <v>14</v>
          </cell>
          <cell r="J2503" t="str">
            <v>TARLAC2</v>
          </cell>
        </row>
        <row r="2504">
          <cell r="B2504" t="str">
            <v>APARRI2</v>
          </cell>
          <cell r="C2504">
            <v>20</v>
          </cell>
          <cell r="D2504">
            <v>0.01</v>
          </cell>
          <cell r="E2504">
            <v>10.5</v>
          </cell>
          <cell r="F2504">
            <v>0</v>
          </cell>
          <cell r="G2504">
            <v>24</v>
          </cell>
          <cell r="H2504">
            <v>3</v>
          </cell>
          <cell r="I2504">
            <v>14</v>
          </cell>
          <cell r="J2504" t="str">
            <v>TARLAC2</v>
          </cell>
        </row>
        <row r="2505">
          <cell r="B2505" t="str">
            <v>ARAYAT1</v>
          </cell>
          <cell r="C2505">
            <v>13</v>
          </cell>
          <cell r="D2505">
            <v>0</v>
          </cell>
          <cell r="E2505">
            <v>4.71</v>
          </cell>
          <cell r="F2505">
            <v>45</v>
          </cell>
          <cell r="G2505">
            <v>16</v>
          </cell>
          <cell r="H2505">
            <v>2</v>
          </cell>
          <cell r="I2505">
            <v>8.1999999999999993</v>
          </cell>
          <cell r="J2505" t="str">
            <v>TARLAC2</v>
          </cell>
        </row>
        <row r="2506">
          <cell r="B2506" t="str">
            <v>ARAYAT2</v>
          </cell>
          <cell r="C2506">
            <v>13</v>
          </cell>
          <cell r="D2506">
            <v>0</v>
          </cell>
          <cell r="E2506">
            <v>4.0599999999999996</v>
          </cell>
          <cell r="F2506">
            <v>35</v>
          </cell>
          <cell r="G2506">
            <v>16</v>
          </cell>
          <cell r="H2506">
            <v>2</v>
          </cell>
          <cell r="I2506">
            <v>8.1999999999999993</v>
          </cell>
          <cell r="J2506" t="str">
            <v>TARLAC2</v>
          </cell>
        </row>
        <row r="2507">
          <cell r="B2507" t="str">
            <v>ARAYAT3</v>
          </cell>
          <cell r="C2507">
            <v>13</v>
          </cell>
          <cell r="D2507">
            <v>0</v>
          </cell>
          <cell r="E2507">
            <v>3.43</v>
          </cell>
          <cell r="F2507">
            <v>9</v>
          </cell>
          <cell r="G2507">
            <v>16</v>
          </cell>
          <cell r="H2507">
            <v>2</v>
          </cell>
          <cell r="I2507">
            <v>8.1999999999999993</v>
          </cell>
          <cell r="J2507" t="str">
            <v>TARLAC2</v>
          </cell>
        </row>
        <row r="2508">
          <cell r="B2508" t="str">
            <v>BAGUIO1</v>
          </cell>
          <cell r="C2508">
            <v>41</v>
          </cell>
          <cell r="D2508">
            <v>12.16</v>
          </cell>
          <cell r="E2508">
            <v>40.99</v>
          </cell>
          <cell r="F2508">
            <v>2</v>
          </cell>
          <cell r="G2508">
            <v>48</v>
          </cell>
          <cell r="H2508">
            <v>0</v>
          </cell>
          <cell r="I2508">
            <v>0</v>
          </cell>
          <cell r="J2508" t="str">
            <v>TARLAC1</v>
          </cell>
        </row>
        <row r="2509">
          <cell r="B2509" t="str">
            <v>BAGUIO2</v>
          </cell>
          <cell r="C2509">
            <v>41</v>
          </cell>
          <cell r="D2509">
            <v>0.77</v>
          </cell>
          <cell r="E2509">
            <v>36.43</v>
          </cell>
          <cell r="F2509">
            <v>0</v>
          </cell>
          <cell r="G2509">
            <v>48</v>
          </cell>
          <cell r="H2509">
            <v>0</v>
          </cell>
          <cell r="I2509">
            <v>0</v>
          </cell>
          <cell r="J2509" t="str">
            <v>TARLAC1</v>
          </cell>
        </row>
        <row r="2510">
          <cell r="B2510" t="str">
            <v>BAGUIO3</v>
          </cell>
          <cell r="C2510">
            <v>41</v>
          </cell>
          <cell r="D2510">
            <v>1.31</v>
          </cell>
          <cell r="E2510">
            <v>39.159999999999997</v>
          </cell>
          <cell r="F2510">
            <v>0</v>
          </cell>
          <cell r="G2510">
            <v>48</v>
          </cell>
          <cell r="H2510">
            <v>0</v>
          </cell>
          <cell r="I2510">
            <v>0</v>
          </cell>
          <cell r="J2510" t="str">
            <v>TARLAC1</v>
          </cell>
        </row>
        <row r="2511">
          <cell r="B2511" t="str">
            <v>BAGUIOCC1</v>
          </cell>
          <cell r="C2511">
            <v>12.98</v>
          </cell>
          <cell r="D2511">
            <v>0.18</v>
          </cell>
          <cell r="E2511">
            <v>8.31</v>
          </cell>
          <cell r="F2511">
            <v>0</v>
          </cell>
          <cell r="G2511">
            <v>15.97</v>
          </cell>
          <cell r="H2511">
            <v>3</v>
          </cell>
          <cell r="I2511">
            <v>14</v>
          </cell>
          <cell r="J2511" t="str">
            <v>TARLAC1</v>
          </cell>
        </row>
        <row r="2512">
          <cell r="B2512" t="str">
            <v>BAGUIOCC2</v>
          </cell>
          <cell r="C2512">
            <v>12.98</v>
          </cell>
          <cell r="D2512">
            <v>0</v>
          </cell>
          <cell r="E2512">
            <v>4.59</v>
          </cell>
          <cell r="F2512">
            <v>0</v>
          </cell>
          <cell r="G2512">
            <v>15.97</v>
          </cell>
          <cell r="H2512">
            <v>2</v>
          </cell>
          <cell r="I2512">
            <v>8.1999999999999993</v>
          </cell>
          <cell r="J2512" t="str">
            <v>TARLAC1</v>
          </cell>
        </row>
        <row r="2513">
          <cell r="B2513" t="str">
            <v>BAGUIOCC3</v>
          </cell>
          <cell r="C2513">
            <v>12.98</v>
          </cell>
          <cell r="D2513">
            <v>0</v>
          </cell>
          <cell r="E2513">
            <v>0.72</v>
          </cell>
          <cell r="F2513">
            <v>0</v>
          </cell>
          <cell r="G2513">
            <v>15.97</v>
          </cell>
          <cell r="H2513">
            <v>1</v>
          </cell>
          <cell r="I2513">
            <v>2.94</v>
          </cell>
          <cell r="J2513" t="str">
            <v>TARLAC1</v>
          </cell>
        </row>
        <row r="2514">
          <cell r="B2514" t="str">
            <v>BAGUIOMAL1</v>
          </cell>
          <cell r="C2514">
            <v>20</v>
          </cell>
          <cell r="D2514">
            <v>0</v>
          </cell>
          <cell r="E2514">
            <v>3.12</v>
          </cell>
          <cell r="F2514">
            <v>0</v>
          </cell>
          <cell r="G2514">
            <v>24</v>
          </cell>
          <cell r="H2514">
            <v>2</v>
          </cell>
          <cell r="I2514">
            <v>8.1999999999999993</v>
          </cell>
          <cell r="J2514" t="str">
            <v>TARLAC1</v>
          </cell>
        </row>
        <row r="2515">
          <cell r="B2515" t="str">
            <v>BALAGTAS1</v>
          </cell>
          <cell r="C2515">
            <v>13</v>
          </cell>
          <cell r="D2515">
            <v>3.65</v>
          </cell>
          <cell r="E2515">
            <v>11.21</v>
          </cell>
          <cell r="F2515">
            <v>10</v>
          </cell>
          <cell r="G2515">
            <v>16</v>
          </cell>
          <cell r="H2515">
            <v>3</v>
          </cell>
          <cell r="I2515">
            <v>14</v>
          </cell>
          <cell r="J2515" t="str">
            <v>VALENZUELA</v>
          </cell>
        </row>
        <row r="2516">
          <cell r="B2516" t="str">
            <v>BALAGTAS2</v>
          </cell>
          <cell r="C2516">
            <v>13</v>
          </cell>
          <cell r="D2516">
            <v>5.65</v>
          </cell>
          <cell r="E2516">
            <v>11.6</v>
          </cell>
          <cell r="F2516">
            <v>2</v>
          </cell>
          <cell r="G2516">
            <v>16</v>
          </cell>
          <cell r="H2516">
            <v>3</v>
          </cell>
          <cell r="I2516">
            <v>14</v>
          </cell>
          <cell r="J2516" t="str">
            <v>VALENZUELA</v>
          </cell>
        </row>
        <row r="2517">
          <cell r="B2517" t="str">
            <v>BALAGTAS3</v>
          </cell>
          <cell r="C2517">
            <v>13</v>
          </cell>
          <cell r="D2517">
            <v>8.98</v>
          </cell>
          <cell r="E2517">
            <v>11.82</v>
          </cell>
          <cell r="F2517">
            <v>10</v>
          </cell>
          <cell r="G2517">
            <v>16</v>
          </cell>
          <cell r="H2517">
            <v>3</v>
          </cell>
          <cell r="I2517">
            <v>14</v>
          </cell>
          <cell r="J2517" t="str">
            <v>VALENZUELA</v>
          </cell>
        </row>
        <row r="2518">
          <cell r="B2518" t="str">
            <v>BALANGA1</v>
          </cell>
          <cell r="C2518">
            <v>13</v>
          </cell>
          <cell r="D2518">
            <v>17.18</v>
          </cell>
          <cell r="E2518">
            <v>12.44</v>
          </cell>
          <cell r="F2518">
            <v>13</v>
          </cell>
          <cell r="G2518">
            <v>16</v>
          </cell>
          <cell r="H2518">
            <v>3</v>
          </cell>
          <cell r="I2518">
            <v>14</v>
          </cell>
          <cell r="J2518" t="str">
            <v>VALENZUELA</v>
          </cell>
        </row>
        <row r="2519">
          <cell r="B2519" t="str">
            <v>BALANGA2</v>
          </cell>
          <cell r="C2519">
            <v>13</v>
          </cell>
          <cell r="D2519">
            <v>0</v>
          </cell>
          <cell r="E2519">
            <v>3.57</v>
          </cell>
          <cell r="F2519">
            <v>0</v>
          </cell>
          <cell r="G2519">
            <v>16</v>
          </cell>
          <cell r="H2519">
            <v>2</v>
          </cell>
          <cell r="I2519">
            <v>8.1999999999999993</v>
          </cell>
          <cell r="J2519" t="str">
            <v>VALENZUELA</v>
          </cell>
        </row>
        <row r="2520">
          <cell r="B2520" t="str">
            <v>BALANGA3</v>
          </cell>
          <cell r="C2520">
            <v>13</v>
          </cell>
          <cell r="D2520">
            <v>0</v>
          </cell>
          <cell r="E2520">
            <v>4.3099999999999996</v>
          </cell>
          <cell r="F2520">
            <v>0</v>
          </cell>
          <cell r="G2520">
            <v>16</v>
          </cell>
          <cell r="H2520">
            <v>2</v>
          </cell>
          <cell r="I2520">
            <v>8.1999999999999993</v>
          </cell>
          <cell r="J2520" t="str">
            <v>VALENZUELA</v>
          </cell>
        </row>
        <row r="2521">
          <cell r="B2521" t="str">
            <v>BALIWAG1</v>
          </cell>
          <cell r="C2521">
            <v>20</v>
          </cell>
          <cell r="D2521">
            <v>0.04</v>
          </cell>
          <cell r="E2521">
            <v>14.24</v>
          </cell>
          <cell r="F2521">
            <v>0</v>
          </cell>
          <cell r="G2521">
            <v>24</v>
          </cell>
          <cell r="H2521">
            <v>4</v>
          </cell>
          <cell r="I2521">
            <v>21</v>
          </cell>
          <cell r="J2521" t="str">
            <v>MANILA2</v>
          </cell>
        </row>
        <row r="2522">
          <cell r="B2522" t="str">
            <v>BALIWAG2</v>
          </cell>
          <cell r="C2522">
            <v>27</v>
          </cell>
          <cell r="D2522">
            <v>1.1100000000000001</v>
          </cell>
          <cell r="E2522">
            <v>23.71</v>
          </cell>
          <cell r="F2522">
            <v>5</v>
          </cell>
          <cell r="G2522">
            <v>32</v>
          </cell>
          <cell r="H2522">
            <v>5</v>
          </cell>
          <cell r="I2522">
            <v>29</v>
          </cell>
          <cell r="J2522" t="str">
            <v>MANILA2</v>
          </cell>
        </row>
        <row r="2523">
          <cell r="B2523" t="str">
            <v>BALIWAG3</v>
          </cell>
          <cell r="C2523">
            <v>20</v>
          </cell>
          <cell r="D2523">
            <v>0.08</v>
          </cell>
          <cell r="E2523">
            <v>12.61</v>
          </cell>
          <cell r="F2523">
            <v>18</v>
          </cell>
          <cell r="G2523">
            <v>24</v>
          </cell>
          <cell r="H2523">
            <v>3</v>
          </cell>
          <cell r="I2523">
            <v>14</v>
          </cell>
          <cell r="J2523" t="str">
            <v>MANILA2</v>
          </cell>
        </row>
        <row r="2524">
          <cell r="B2524" t="str">
            <v>BAMBAN1</v>
          </cell>
          <cell r="C2524">
            <v>6</v>
          </cell>
          <cell r="D2524">
            <v>13.89</v>
          </cell>
          <cell r="E2524">
            <v>5.12</v>
          </cell>
          <cell r="F2524">
            <v>30</v>
          </cell>
          <cell r="G2524">
            <v>8</v>
          </cell>
          <cell r="H2524">
            <v>2</v>
          </cell>
          <cell r="I2524">
            <v>8.1999999999999993</v>
          </cell>
          <cell r="J2524" t="str">
            <v>TARLAC2</v>
          </cell>
        </row>
        <row r="2525">
          <cell r="B2525" t="str">
            <v>BAMBAN2</v>
          </cell>
          <cell r="C2525">
            <v>6</v>
          </cell>
          <cell r="D2525">
            <v>0</v>
          </cell>
          <cell r="E2525">
            <v>1.56</v>
          </cell>
          <cell r="F2525">
            <v>7</v>
          </cell>
          <cell r="G2525">
            <v>8</v>
          </cell>
          <cell r="H2525">
            <v>1</v>
          </cell>
          <cell r="I2525">
            <v>2.94</v>
          </cell>
          <cell r="J2525" t="str">
            <v>TARLAC2</v>
          </cell>
        </row>
        <row r="2526">
          <cell r="B2526" t="str">
            <v>BAMBAN3</v>
          </cell>
          <cell r="C2526">
            <v>13</v>
          </cell>
          <cell r="D2526">
            <v>0</v>
          </cell>
          <cell r="E2526">
            <v>5.35</v>
          </cell>
          <cell r="F2526">
            <v>0</v>
          </cell>
          <cell r="G2526">
            <v>16</v>
          </cell>
          <cell r="H2526">
            <v>2</v>
          </cell>
          <cell r="I2526">
            <v>8.1999999999999993</v>
          </cell>
          <cell r="J2526" t="str">
            <v>TARLAC2</v>
          </cell>
        </row>
        <row r="2527">
          <cell r="B2527" t="str">
            <v>BAUANG1</v>
          </cell>
          <cell r="C2527">
            <v>20</v>
          </cell>
          <cell r="D2527">
            <v>0</v>
          </cell>
          <cell r="E2527">
            <v>6.46</v>
          </cell>
          <cell r="F2527">
            <v>0</v>
          </cell>
          <cell r="G2527">
            <v>24</v>
          </cell>
          <cell r="H2527">
            <v>2</v>
          </cell>
          <cell r="I2527">
            <v>8.1999999999999993</v>
          </cell>
          <cell r="J2527" t="str">
            <v>TARLAC1</v>
          </cell>
        </row>
        <row r="2528">
          <cell r="B2528" t="str">
            <v>BAUANG2</v>
          </cell>
          <cell r="C2528">
            <v>13</v>
          </cell>
          <cell r="D2528">
            <v>0</v>
          </cell>
          <cell r="E2528">
            <v>5.42</v>
          </cell>
          <cell r="F2528">
            <v>1</v>
          </cell>
          <cell r="G2528">
            <v>16</v>
          </cell>
          <cell r="H2528">
            <v>2</v>
          </cell>
          <cell r="I2528">
            <v>8.1999999999999993</v>
          </cell>
          <cell r="J2528" t="str">
            <v>TARLAC1</v>
          </cell>
        </row>
        <row r="2529">
          <cell r="B2529" t="str">
            <v>BAYOMBONG1</v>
          </cell>
          <cell r="C2529">
            <v>27</v>
          </cell>
          <cell r="D2529">
            <v>10.65</v>
          </cell>
          <cell r="E2529">
            <v>25.23</v>
          </cell>
          <cell r="F2529">
            <v>0</v>
          </cell>
          <cell r="G2529">
            <v>32</v>
          </cell>
          <cell r="H2529">
            <v>5</v>
          </cell>
          <cell r="I2529">
            <v>29</v>
          </cell>
          <cell r="J2529" t="str">
            <v>TARLAC2</v>
          </cell>
        </row>
        <row r="2530">
          <cell r="B2530" t="str">
            <v>BAYOMBONG3</v>
          </cell>
          <cell r="C2530">
            <v>13</v>
          </cell>
          <cell r="D2530">
            <v>0</v>
          </cell>
          <cell r="E2530">
            <v>4.9400000000000004</v>
          </cell>
          <cell r="F2530">
            <v>0</v>
          </cell>
          <cell r="G2530">
            <v>16</v>
          </cell>
          <cell r="H2530">
            <v>2</v>
          </cell>
          <cell r="I2530">
            <v>8.1999999999999993</v>
          </cell>
          <cell r="J2530" t="str">
            <v>TARLAC2</v>
          </cell>
        </row>
        <row r="2531">
          <cell r="B2531" t="str">
            <v>BINALONAN1</v>
          </cell>
          <cell r="C2531">
            <v>13</v>
          </cell>
          <cell r="D2531">
            <v>0</v>
          </cell>
          <cell r="E2531">
            <v>6.16</v>
          </cell>
          <cell r="F2531">
            <v>0</v>
          </cell>
          <cell r="G2531">
            <v>16</v>
          </cell>
          <cell r="H2531">
            <v>2</v>
          </cell>
          <cell r="I2531">
            <v>8.1999999999999993</v>
          </cell>
          <cell r="J2531" t="str">
            <v>TARLAC1</v>
          </cell>
        </row>
        <row r="2532">
          <cell r="B2532" t="str">
            <v>BINALONAN2</v>
          </cell>
          <cell r="C2532">
            <v>13</v>
          </cell>
          <cell r="D2532">
            <v>0</v>
          </cell>
          <cell r="E2532">
            <v>5.48</v>
          </cell>
          <cell r="F2532">
            <v>0</v>
          </cell>
          <cell r="G2532">
            <v>16</v>
          </cell>
          <cell r="H2532">
            <v>2</v>
          </cell>
          <cell r="I2532">
            <v>8.1999999999999993</v>
          </cell>
          <cell r="J2532" t="str">
            <v>TARLAC1</v>
          </cell>
        </row>
        <row r="2533">
          <cell r="B2533" t="str">
            <v>BINALONAN3</v>
          </cell>
          <cell r="C2533">
            <v>13</v>
          </cell>
          <cell r="D2533">
            <v>0</v>
          </cell>
          <cell r="E2533">
            <v>4.97</v>
          </cell>
          <cell r="F2533">
            <v>0</v>
          </cell>
          <cell r="G2533">
            <v>16</v>
          </cell>
          <cell r="H2533">
            <v>2</v>
          </cell>
          <cell r="I2533">
            <v>8.1999999999999993</v>
          </cell>
          <cell r="J2533" t="str">
            <v>TARLAC1</v>
          </cell>
        </row>
        <row r="2534">
          <cell r="B2534" t="str">
            <v>BOTOLAN1</v>
          </cell>
          <cell r="C2534">
            <v>12.99</v>
          </cell>
          <cell r="D2534">
            <v>0</v>
          </cell>
          <cell r="E2534">
            <v>1.89</v>
          </cell>
          <cell r="F2534">
            <v>0</v>
          </cell>
          <cell r="G2534">
            <v>15.99</v>
          </cell>
          <cell r="H2534">
            <v>1</v>
          </cell>
          <cell r="I2534">
            <v>2.94</v>
          </cell>
          <cell r="J2534" t="str">
            <v>MANILA2</v>
          </cell>
        </row>
        <row r="2535">
          <cell r="B2535" t="str">
            <v>BOTOLAN2</v>
          </cell>
          <cell r="C2535">
            <v>13</v>
          </cell>
          <cell r="D2535">
            <v>0</v>
          </cell>
          <cell r="E2535">
            <v>1.41</v>
          </cell>
          <cell r="F2535">
            <v>0</v>
          </cell>
          <cell r="G2535">
            <v>16</v>
          </cell>
          <cell r="H2535">
            <v>1</v>
          </cell>
          <cell r="I2535">
            <v>2.94</v>
          </cell>
          <cell r="J2535" t="str">
            <v>MANILA2</v>
          </cell>
        </row>
        <row r="2536">
          <cell r="B2536" t="str">
            <v>BOTOLAN3</v>
          </cell>
          <cell r="C2536">
            <v>12.98</v>
          </cell>
          <cell r="D2536">
            <v>0</v>
          </cell>
          <cell r="E2536">
            <v>0.37</v>
          </cell>
          <cell r="F2536">
            <v>0</v>
          </cell>
          <cell r="G2536">
            <v>15.98</v>
          </cell>
          <cell r="H2536">
            <v>1</v>
          </cell>
          <cell r="I2536">
            <v>2.94</v>
          </cell>
          <cell r="J2536" t="str">
            <v>MANILA2</v>
          </cell>
        </row>
        <row r="2537">
          <cell r="B2537" t="str">
            <v>BUGALLON1</v>
          </cell>
          <cell r="C2537">
            <v>13</v>
          </cell>
          <cell r="D2537">
            <v>0.15</v>
          </cell>
          <cell r="E2537">
            <v>7.61</v>
          </cell>
          <cell r="F2537">
            <v>0</v>
          </cell>
          <cell r="G2537">
            <v>16</v>
          </cell>
          <cell r="H2537">
            <v>2</v>
          </cell>
          <cell r="I2537">
            <v>8.1999999999999993</v>
          </cell>
          <cell r="J2537" t="str">
            <v>TARLAC1</v>
          </cell>
        </row>
        <row r="2538">
          <cell r="B2538" t="str">
            <v>BUGALLON2</v>
          </cell>
          <cell r="C2538">
            <v>13</v>
          </cell>
          <cell r="D2538">
            <v>0</v>
          </cell>
          <cell r="E2538">
            <v>2.46</v>
          </cell>
          <cell r="F2538">
            <v>0</v>
          </cell>
          <cell r="G2538">
            <v>16</v>
          </cell>
          <cell r="H2538">
            <v>1</v>
          </cell>
          <cell r="I2538">
            <v>2.94</v>
          </cell>
          <cell r="J2538" t="str">
            <v>TARLAC1</v>
          </cell>
        </row>
        <row r="2539">
          <cell r="B2539" t="str">
            <v>BUGALLON3</v>
          </cell>
          <cell r="C2539">
            <v>13</v>
          </cell>
          <cell r="D2539">
            <v>0</v>
          </cell>
          <cell r="E2539">
            <v>4.47</v>
          </cell>
          <cell r="F2539">
            <v>0</v>
          </cell>
          <cell r="G2539">
            <v>16</v>
          </cell>
          <cell r="H2539">
            <v>2</v>
          </cell>
          <cell r="I2539">
            <v>8.1999999999999993</v>
          </cell>
          <cell r="J2539" t="str">
            <v>TARLAC1</v>
          </cell>
        </row>
        <row r="2540">
          <cell r="B2540" t="str">
            <v>CABA1</v>
          </cell>
          <cell r="C2540">
            <v>13</v>
          </cell>
          <cell r="D2540">
            <v>0</v>
          </cell>
          <cell r="E2540">
            <v>0.86</v>
          </cell>
          <cell r="F2540">
            <v>0</v>
          </cell>
          <cell r="G2540">
            <v>16</v>
          </cell>
          <cell r="H2540">
            <v>1</v>
          </cell>
          <cell r="I2540">
            <v>2.94</v>
          </cell>
          <cell r="J2540" t="str">
            <v>TARLAC1</v>
          </cell>
        </row>
        <row r="2541">
          <cell r="B2541" t="str">
            <v>CABA2</v>
          </cell>
          <cell r="C2541">
            <v>13</v>
          </cell>
          <cell r="D2541">
            <v>0</v>
          </cell>
          <cell r="E2541">
            <v>3.41</v>
          </cell>
          <cell r="F2541">
            <v>0</v>
          </cell>
          <cell r="G2541">
            <v>16</v>
          </cell>
          <cell r="H2541">
            <v>2</v>
          </cell>
          <cell r="I2541">
            <v>8.1999999999999993</v>
          </cell>
          <cell r="J2541" t="str">
            <v>TARLAC1</v>
          </cell>
        </row>
        <row r="2542">
          <cell r="B2542" t="str">
            <v>CABA3</v>
          </cell>
          <cell r="C2542">
            <v>13</v>
          </cell>
          <cell r="D2542">
            <v>0</v>
          </cell>
          <cell r="E2542">
            <v>1.3</v>
          </cell>
          <cell r="F2542">
            <v>0</v>
          </cell>
          <cell r="G2542">
            <v>16</v>
          </cell>
          <cell r="H2542">
            <v>1</v>
          </cell>
          <cell r="I2542">
            <v>2.94</v>
          </cell>
          <cell r="J2542" t="str">
            <v>TARLAC1</v>
          </cell>
        </row>
        <row r="2543">
          <cell r="B2543" t="str">
            <v>CABANATU1</v>
          </cell>
          <cell r="C2543">
            <v>27</v>
          </cell>
          <cell r="D2543">
            <v>0.25</v>
          </cell>
          <cell r="E2543">
            <v>21.19</v>
          </cell>
          <cell r="F2543">
            <v>6</v>
          </cell>
          <cell r="G2543">
            <v>32</v>
          </cell>
          <cell r="H2543">
            <v>5</v>
          </cell>
          <cell r="I2543">
            <v>29</v>
          </cell>
          <cell r="J2543" t="str">
            <v>TARLAC2</v>
          </cell>
        </row>
        <row r="2544">
          <cell r="B2544" t="str">
            <v>CABANATU2</v>
          </cell>
          <cell r="C2544">
            <v>27</v>
          </cell>
          <cell r="D2544">
            <v>1.05</v>
          </cell>
          <cell r="E2544">
            <v>24.43</v>
          </cell>
          <cell r="F2544">
            <v>9</v>
          </cell>
          <cell r="G2544">
            <v>32</v>
          </cell>
          <cell r="H2544">
            <v>5</v>
          </cell>
          <cell r="I2544">
            <v>29</v>
          </cell>
          <cell r="J2544" t="str">
            <v>TARLAC2</v>
          </cell>
        </row>
        <row r="2545">
          <cell r="B2545" t="str">
            <v>CABANATU3</v>
          </cell>
          <cell r="C2545">
            <v>27</v>
          </cell>
          <cell r="D2545">
            <v>0.45</v>
          </cell>
          <cell r="E2545">
            <v>22.98</v>
          </cell>
          <cell r="F2545">
            <v>5</v>
          </cell>
          <cell r="G2545">
            <v>32</v>
          </cell>
          <cell r="H2545">
            <v>5</v>
          </cell>
          <cell r="I2545">
            <v>29</v>
          </cell>
          <cell r="J2545" t="str">
            <v>TARLAC2</v>
          </cell>
        </row>
        <row r="2546">
          <cell r="B2546" t="str">
            <v>CALUMPIT1</v>
          </cell>
          <cell r="C2546">
            <v>13</v>
          </cell>
          <cell r="D2546">
            <v>0.32</v>
          </cell>
          <cell r="E2546">
            <v>7.92</v>
          </cell>
          <cell r="F2546">
            <v>47</v>
          </cell>
          <cell r="G2546">
            <v>16</v>
          </cell>
          <cell r="H2546">
            <v>2</v>
          </cell>
          <cell r="I2546">
            <v>8.1999999999999993</v>
          </cell>
          <cell r="J2546" t="str">
            <v>VALENZUELA</v>
          </cell>
        </row>
        <row r="2547">
          <cell r="B2547" t="str">
            <v>CALUMPIT2</v>
          </cell>
          <cell r="C2547">
            <v>13</v>
          </cell>
          <cell r="D2547">
            <v>0</v>
          </cell>
          <cell r="E2547">
            <v>3.89</v>
          </cell>
          <cell r="F2547">
            <v>3</v>
          </cell>
          <cell r="G2547">
            <v>16</v>
          </cell>
          <cell r="H2547">
            <v>2</v>
          </cell>
          <cell r="I2547">
            <v>8.1999999999999993</v>
          </cell>
          <cell r="J2547" t="str">
            <v>VALENZUELA</v>
          </cell>
        </row>
        <row r="2548">
          <cell r="B2548" t="str">
            <v>CALUMPIT3</v>
          </cell>
          <cell r="C2548">
            <v>13</v>
          </cell>
          <cell r="D2548">
            <v>0.12</v>
          </cell>
          <cell r="E2548">
            <v>7.88</v>
          </cell>
          <cell r="F2548">
            <v>0</v>
          </cell>
          <cell r="G2548">
            <v>16</v>
          </cell>
          <cell r="H2548">
            <v>2</v>
          </cell>
          <cell r="I2548">
            <v>8.1999999999999993</v>
          </cell>
          <cell r="J2548" t="str">
            <v>VALENZUELA</v>
          </cell>
        </row>
        <row r="2549">
          <cell r="B2549" t="str">
            <v>CAMILING1</v>
          </cell>
          <cell r="C2549">
            <v>13</v>
          </cell>
          <cell r="D2549">
            <v>0.04</v>
          </cell>
          <cell r="E2549">
            <v>6.72</v>
          </cell>
          <cell r="F2549">
            <v>0</v>
          </cell>
          <cell r="G2549">
            <v>16</v>
          </cell>
          <cell r="H2549">
            <v>2</v>
          </cell>
          <cell r="I2549">
            <v>8.1999999999999993</v>
          </cell>
          <cell r="J2549" t="str">
            <v>TARLAC1</v>
          </cell>
        </row>
        <row r="2550">
          <cell r="B2550" t="str">
            <v>CAMILING2</v>
          </cell>
          <cell r="C2550">
            <v>13</v>
          </cell>
          <cell r="D2550">
            <v>1.71</v>
          </cell>
          <cell r="E2550">
            <v>10.47</v>
          </cell>
          <cell r="F2550">
            <v>0</v>
          </cell>
          <cell r="G2550">
            <v>16</v>
          </cell>
          <cell r="H2550">
            <v>3</v>
          </cell>
          <cell r="I2550">
            <v>14</v>
          </cell>
          <cell r="J2550" t="str">
            <v>TARLAC1</v>
          </cell>
        </row>
        <row r="2551">
          <cell r="B2551" t="str">
            <v>CAMILING3</v>
          </cell>
          <cell r="C2551">
            <v>13</v>
          </cell>
          <cell r="D2551">
            <v>0</v>
          </cell>
          <cell r="E2551">
            <v>4.46</v>
          </cell>
          <cell r="F2551">
            <v>0</v>
          </cell>
          <cell r="G2551">
            <v>16</v>
          </cell>
          <cell r="H2551">
            <v>2</v>
          </cell>
          <cell r="I2551">
            <v>8.1999999999999993</v>
          </cell>
          <cell r="J2551" t="str">
            <v>TARLAC1</v>
          </cell>
        </row>
        <row r="2552">
          <cell r="B2552" t="str">
            <v>CANDON1</v>
          </cell>
          <cell r="C2552">
            <v>18</v>
          </cell>
          <cell r="D2552">
            <v>54.44</v>
          </cell>
          <cell r="E2552">
            <v>17.940000000000001</v>
          </cell>
          <cell r="F2552">
            <v>18</v>
          </cell>
          <cell r="G2552">
            <v>16</v>
          </cell>
          <cell r="H2552">
            <v>4</v>
          </cell>
          <cell r="I2552">
            <v>21</v>
          </cell>
          <cell r="J2552" t="str">
            <v>TARLAC1</v>
          </cell>
        </row>
        <row r="2553">
          <cell r="B2553" t="str">
            <v>CANDON2</v>
          </cell>
          <cell r="C2553">
            <v>24</v>
          </cell>
          <cell r="D2553">
            <v>14.79</v>
          </cell>
          <cell r="E2553">
            <v>23.74</v>
          </cell>
          <cell r="F2553">
            <v>33</v>
          </cell>
          <cell r="G2553">
            <v>16</v>
          </cell>
          <cell r="H2553">
            <v>5</v>
          </cell>
          <cell r="I2553">
            <v>29</v>
          </cell>
          <cell r="J2553" t="str">
            <v>TARLAC1</v>
          </cell>
        </row>
        <row r="2554">
          <cell r="B2554" t="str">
            <v>CAUAYAN1</v>
          </cell>
          <cell r="C2554">
            <v>20</v>
          </cell>
          <cell r="D2554">
            <v>0.03</v>
          </cell>
          <cell r="E2554">
            <v>12.32</v>
          </cell>
          <cell r="F2554">
            <v>0</v>
          </cell>
          <cell r="G2554">
            <v>24</v>
          </cell>
          <cell r="H2554">
            <v>3</v>
          </cell>
          <cell r="I2554">
            <v>14</v>
          </cell>
          <cell r="J2554" t="str">
            <v>TARLAC2</v>
          </cell>
        </row>
        <row r="2555">
          <cell r="B2555" t="str">
            <v>CAUAYAN2</v>
          </cell>
          <cell r="C2555">
            <v>27</v>
          </cell>
          <cell r="D2555">
            <v>0.65</v>
          </cell>
          <cell r="E2555">
            <v>22.18</v>
          </cell>
          <cell r="F2555">
            <v>0</v>
          </cell>
          <cell r="G2555">
            <v>32</v>
          </cell>
          <cell r="H2555">
            <v>5</v>
          </cell>
          <cell r="I2555">
            <v>29</v>
          </cell>
          <cell r="J2555" t="str">
            <v>TARLAC2</v>
          </cell>
        </row>
        <row r="2556">
          <cell r="B2556" t="str">
            <v>CAUAYAN3</v>
          </cell>
          <cell r="C2556">
            <v>27</v>
          </cell>
          <cell r="D2556">
            <v>0.19</v>
          </cell>
          <cell r="E2556">
            <v>20.5</v>
          </cell>
          <cell r="F2556">
            <v>0</v>
          </cell>
          <cell r="G2556">
            <v>32</v>
          </cell>
          <cell r="H2556">
            <v>4</v>
          </cell>
          <cell r="I2556">
            <v>21</v>
          </cell>
          <cell r="J2556" t="str">
            <v>TARLAC2</v>
          </cell>
        </row>
        <row r="2557">
          <cell r="B2557" t="str">
            <v>CLARK1</v>
          </cell>
          <cell r="C2557">
            <v>13</v>
          </cell>
          <cell r="D2557">
            <v>0</v>
          </cell>
          <cell r="E2557">
            <v>4.46</v>
          </cell>
          <cell r="F2557">
            <v>10</v>
          </cell>
          <cell r="G2557">
            <v>16</v>
          </cell>
          <cell r="H2557">
            <v>2</v>
          </cell>
          <cell r="I2557">
            <v>8.1999999999999993</v>
          </cell>
          <cell r="J2557" t="str">
            <v>TARLAC2</v>
          </cell>
        </row>
        <row r="2558">
          <cell r="B2558" t="str">
            <v>CLARK2</v>
          </cell>
          <cell r="C2558">
            <v>13</v>
          </cell>
          <cell r="D2558">
            <v>0</v>
          </cell>
          <cell r="E2558">
            <v>5.39</v>
          </cell>
          <cell r="F2558">
            <v>1</v>
          </cell>
          <cell r="G2558">
            <v>16</v>
          </cell>
          <cell r="H2558">
            <v>2</v>
          </cell>
          <cell r="I2558">
            <v>8.1999999999999993</v>
          </cell>
          <cell r="J2558" t="str">
            <v>TARLAC2</v>
          </cell>
        </row>
        <row r="2559">
          <cell r="B2559" t="str">
            <v>CLARK3</v>
          </cell>
          <cell r="C2559">
            <v>13</v>
          </cell>
          <cell r="D2559">
            <v>0</v>
          </cell>
          <cell r="E2559">
            <v>2.29</v>
          </cell>
          <cell r="F2559">
            <v>0</v>
          </cell>
          <cell r="G2559">
            <v>16</v>
          </cell>
          <cell r="H2559">
            <v>1</v>
          </cell>
          <cell r="I2559">
            <v>2.94</v>
          </cell>
          <cell r="J2559" t="str">
            <v>TARLAC2</v>
          </cell>
        </row>
        <row r="2560">
          <cell r="B2560" t="str">
            <v>CONCEPCIO1</v>
          </cell>
          <cell r="C2560">
            <v>13</v>
          </cell>
          <cell r="D2560">
            <v>0</v>
          </cell>
          <cell r="E2560">
            <v>4.0599999999999996</v>
          </cell>
          <cell r="F2560">
            <v>2</v>
          </cell>
          <cell r="G2560">
            <v>16</v>
          </cell>
          <cell r="H2560">
            <v>2</v>
          </cell>
          <cell r="I2560">
            <v>8.1999999999999993</v>
          </cell>
          <cell r="J2560" t="str">
            <v>TARLAC2</v>
          </cell>
        </row>
        <row r="2561">
          <cell r="B2561" t="str">
            <v>CONCEPCIO2</v>
          </cell>
          <cell r="C2561">
            <v>13</v>
          </cell>
          <cell r="D2561">
            <v>0</v>
          </cell>
          <cell r="E2561">
            <v>2.75</v>
          </cell>
          <cell r="F2561">
            <v>7</v>
          </cell>
          <cell r="G2561">
            <v>16</v>
          </cell>
          <cell r="H2561">
            <v>2</v>
          </cell>
          <cell r="I2561">
            <v>8.1999999999999993</v>
          </cell>
          <cell r="J2561" t="str">
            <v>TARLAC2</v>
          </cell>
        </row>
        <row r="2562">
          <cell r="B2562" t="str">
            <v>CONCEPCIO3</v>
          </cell>
          <cell r="C2562">
            <v>13</v>
          </cell>
          <cell r="D2562">
            <v>0</v>
          </cell>
          <cell r="E2562">
            <v>5.19</v>
          </cell>
          <cell r="F2562">
            <v>0</v>
          </cell>
          <cell r="G2562">
            <v>16</v>
          </cell>
          <cell r="H2562">
            <v>2</v>
          </cell>
          <cell r="I2562">
            <v>8.1999999999999993</v>
          </cell>
          <cell r="J2562" t="str">
            <v>TARLAC2</v>
          </cell>
        </row>
        <row r="2563">
          <cell r="B2563" t="str">
            <v>CUBI1</v>
          </cell>
          <cell r="C2563">
            <v>13</v>
          </cell>
          <cell r="D2563">
            <v>2.97</v>
          </cell>
          <cell r="E2563">
            <v>10.51</v>
          </cell>
          <cell r="F2563">
            <v>0</v>
          </cell>
          <cell r="G2563">
            <v>16</v>
          </cell>
          <cell r="H2563">
            <v>3</v>
          </cell>
          <cell r="I2563">
            <v>14</v>
          </cell>
          <cell r="J2563" t="str">
            <v>VALENZUELA</v>
          </cell>
        </row>
        <row r="2564">
          <cell r="B2564" t="str">
            <v>CUBI3</v>
          </cell>
          <cell r="C2564">
            <v>6</v>
          </cell>
          <cell r="D2564">
            <v>0</v>
          </cell>
          <cell r="E2564">
            <v>1.27</v>
          </cell>
          <cell r="F2564">
            <v>0</v>
          </cell>
          <cell r="G2564">
            <v>8</v>
          </cell>
          <cell r="H2564">
            <v>1</v>
          </cell>
          <cell r="I2564">
            <v>2.94</v>
          </cell>
          <cell r="J2564" t="str">
            <v>VALENZUELA</v>
          </cell>
        </row>
        <row r="2565">
          <cell r="B2565" t="str">
            <v>CUYAPO1</v>
          </cell>
          <cell r="C2565">
            <v>13</v>
          </cell>
          <cell r="D2565">
            <v>0</v>
          </cell>
          <cell r="E2565">
            <v>2.41</v>
          </cell>
          <cell r="F2565">
            <v>0</v>
          </cell>
          <cell r="G2565">
            <v>16</v>
          </cell>
          <cell r="H2565">
            <v>1</v>
          </cell>
          <cell r="I2565">
            <v>2.94</v>
          </cell>
          <cell r="J2565" t="str">
            <v>TARLAC1</v>
          </cell>
        </row>
        <row r="2566">
          <cell r="B2566" t="str">
            <v>CUYAPO2</v>
          </cell>
          <cell r="C2566">
            <v>13</v>
          </cell>
          <cell r="D2566">
            <v>0</v>
          </cell>
          <cell r="E2566">
            <v>1.92</v>
          </cell>
          <cell r="F2566">
            <v>0</v>
          </cell>
          <cell r="G2566">
            <v>16</v>
          </cell>
          <cell r="H2566">
            <v>1</v>
          </cell>
          <cell r="I2566">
            <v>2.94</v>
          </cell>
          <cell r="J2566" t="str">
            <v>TARLAC1</v>
          </cell>
        </row>
        <row r="2567">
          <cell r="B2567" t="str">
            <v>CUYAPO3</v>
          </cell>
          <cell r="C2567">
            <v>13</v>
          </cell>
          <cell r="D2567">
            <v>0</v>
          </cell>
          <cell r="E2567">
            <v>3.15</v>
          </cell>
          <cell r="F2567">
            <v>0</v>
          </cell>
          <cell r="G2567">
            <v>16</v>
          </cell>
          <cell r="H2567">
            <v>2</v>
          </cell>
          <cell r="I2567">
            <v>8.1999999999999993</v>
          </cell>
          <cell r="J2567" t="str">
            <v>TARLAC1</v>
          </cell>
        </row>
        <row r="2568">
          <cell r="B2568" t="str">
            <v>DAGUPAN1</v>
          </cell>
          <cell r="C2568">
            <v>27</v>
          </cell>
          <cell r="D2568">
            <v>0.01</v>
          </cell>
          <cell r="E2568">
            <v>16.73</v>
          </cell>
          <cell r="F2568">
            <v>0</v>
          </cell>
          <cell r="G2568">
            <v>32</v>
          </cell>
          <cell r="H2568">
            <v>4</v>
          </cell>
          <cell r="I2568">
            <v>21</v>
          </cell>
          <cell r="J2568" t="str">
            <v>TARLAC1</v>
          </cell>
        </row>
        <row r="2569">
          <cell r="B2569" t="str">
            <v>DAGUPAN2</v>
          </cell>
          <cell r="C2569">
            <v>27</v>
          </cell>
          <cell r="D2569">
            <v>0.08</v>
          </cell>
          <cell r="E2569">
            <v>19.98</v>
          </cell>
          <cell r="F2569">
            <v>0</v>
          </cell>
          <cell r="G2569">
            <v>32</v>
          </cell>
          <cell r="H2569">
            <v>4</v>
          </cell>
          <cell r="I2569">
            <v>21</v>
          </cell>
          <cell r="J2569" t="str">
            <v>TARLAC1</v>
          </cell>
        </row>
        <row r="2570">
          <cell r="B2570" t="str">
            <v>DAGUPAN3</v>
          </cell>
          <cell r="C2570">
            <v>27</v>
          </cell>
          <cell r="D2570">
            <v>0.06</v>
          </cell>
          <cell r="E2570">
            <v>19.66</v>
          </cell>
          <cell r="F2570">
            <v>0</v>
          </cell>
          <cell r="G2570">
            <v>32</v>
          </cell>
          <cell r="H2570">
            <v>4</v>
          </cell>
          <cell r="I2570">
            <v>21</v>
          </cell>
          <cell r="J2570" t="str">
            <v>TARLAC1</v>
          </cell>
        </row>
        <row r="2571">
          <cell r="B2571" t="str">
            <v>DALTONPAS1</v>
          </cell>
          <cell r="C2571">
            <v>13</v>
          </cell>
          <cell r="D2571">
            <v>0</v>
          </cell>
          <cell r="E2571">
            <v>3.41</v>
          </cell>
          <cell r="F2571">
            <v>0</v>
          </cell>
          <cell r="G2571">
            <v>16</v>
          </cell>
          <cell r="H2571">
            <v>2</v>
          </cell>
          <cell r="I2571">
            <v>8.1999999999999993</v>
          </cell>
          <cell r="J2571" t="str">
            <v>TARLAC2</v>
          </cell>
        </row>
        <row r="2572">
          <cell r="B2572" t="str">
            <v>DALTONPAS2</v>
          </cell>
          <cell r="C2572">
            <v>6</v>
          </cell>
          <cell r="D2572">
            <v>0.19</v>
          </cell>
          <cell r="E2572">
            <v>2.02</v>
          </cell>
          <cell r="F2572">
            <v>0</v>
          </cell>
          <cell r="G2572">
            <v>8</v>
          </cell>
          <cell r="H2572">
            <v>1</v>
          </cell>
          <cell r="I2572">
            <v>2.94</v>
          </cell>
          <cell r="J2572" t="str">
            <v>TARLAC2</v>
          </cell>
        </row>
        <row r="2573">
          <cell r="B2573" t="str">
            <v>DAU11</v>
          </cell>
          <cell r="C2573">
            <v>20</v>
          </cell>
          <cell r="D2573">
            <v>0</v>
          </cell>
          <cell r="E2573">
            <v>4.41</v>
          </cell>
          <cell r="F2573">
            <v>3</v>
          </cell>
          <cell r="G2573">
            <v>24</v>
          </cell>
          <cell r="H2573">
            <v>2</v>
          </cell>
          <cell r="I2573">
            <v>8.1999999999999993</v>
          </cell>
          <cell r="J2573" t="str">
            <v>TARLAC2</v>
          </cell>
        </row>
        <row r="2574">
          <cell r="B2574" t="str">
            <v>DAU12</v>
          </cell>
          <cell r="C2574">
            <v>13</v>
          </cell>
          <cell r="D2574">
            <v>0</v>
          </cell>
          <cell r="E2574">
            <v>7.06</v>
          </cell>
          <cell r="F2574">
            <v>3</v>
          </cell>
          <cell r="G2574">
            <v>16</v>
          </cell>
          <cell r="H2574">
            <v>2</v>
          </cell>
          <cell r="I2574">
            <v>8.1999999999999993</v>
          </cell>
          <cell r="J2574" t="str">
            <v>TARLAC2</v>
          </cell>
        </row>
        <row r="2575">
          <cell r="B2575" t="str">
            <v>DAU13</v>
          </cell>
          <cell r="C2575">
            <v>6</v>
          </cell>
          <cell r="D2575">
            <v>0</v>
          </cell>
          <cell r="E2575">
            <v>1.1299999999999999</v>
          </cell>
          <cell r="F2575">
            <v>0</v>
          </cell>
          <cell r="G2575">
            <v>8</v>
          </cell>
          <cell r="H2575">
            <v>1</v>
          </cell>
          <cell r="I2575">
            <v>2.94</v>
          </cell>
          <cell r="J2575" t="str">
            <v>TARLAC2</v>
          </cell>
        </row>
        <row r="2576">
          <cell r="B2576" t="str">
            <v>DAU21</v>
          </cell>
          <cell r="C2576">
            <v>20</v>
          </cell>
          <cell r="D2576">
            <v>0</v>
          </cell>
          <cell r="E2576">
            <v>4.84</v>
          </cell>
          <cell r="F2576">
            <v>0</v>
          </cell>
          <cell r="G2576">
            <v>24</v>
          </cell>
          <cell r="H2576">
            <v>2</v>
          </cell>
          <cell r="I2576">
            <v>8.1999999999999993</v>
          </cell>
          <cell r="J2576" t="str">
            <v>TARLAC2</v>
          </cell>
        </row>
        <row r="2577">
          <cell r="B2577" t="str">
            <v>DAU22</v>
          </cell>
          <cell r="C2577">
            <v>27</v>
          </cell>
          <cell r="D2577">
            <v>0</v>
          </cell>
          <cell r="E2577">
            <v>6.68</v>
          </cell>
          <cell r="F2577">
            <v>2</v>
          </cell>
          <cell r="G2577">
            <v>32</v>
          </cell>
          <cell r="H2577">
            <v>2</v>
          </cell>
          <cell r="I2577">
            <v>8.1999999999999993</v>
          </cell>
          <cell r="J2577" t="str">
            <v>TARLAC2</v>
          </cell>
        </row>
        <row r="2578">
          <cell r="B2578" t="str">
            <v>DAU23</v>
          </cell>
          <cell r="C2578">
            <v>27</v>
          </cell>
          <cell r="D2578">
            <v>2.38</v>
          </cell>
          <cell r="E2578">
            <v>23.78</v>
          </cell>
          <cell r="F2578">
            <v>2</v>
          </cell>
          <cell r="G2578">
            <v>32</v>
          </cell>
          <cell r="H2578">
            <v>5</v>
          </cell>
          <cell r="I2578">
            <v>29</v>
          </cell>
          <cell r="J2578" t="str">
            <v>TARLAC2</v>
          </cell>
        </row>
        <row r="2579">
          <cell r="B2579" t="str">
            <v>DINALUPIH1</v>
          </cell>
          <cell r="C2579">
            <v>13</v>
          </cell>
          <cell r="D2579">
            <v>0</v>
          </cell>
          <cell r="E2579">
            <v>1.74</v>
          </cell>
          <cell r="F2579">
            <v>0</v>
          </cell>
          <cell r="G2579">
            <v>16</v>
          </cell>
          <cell r="H2579">
            <v>1</v>
          </cell>
          <cell r="I2579">
            <v>2.94</v>
          </cell>
          <cell r="J2579" t="str">
            <v>VALENZUELA</v>
          </cell>
        </row>
        <row r="2580">
          <cell r="B2580" t="str">
            <v>DINALUPIH2</v>
          </cell>
          <cell r="C2580">
            <v>14</v>
          </cell>
          <cell r="D2580">
            <v>0</v>
          </cell>
          <cell r="E2580">
            <v>3.07</v>
          </cell>
          <cell r="F2580">
            <v>1</v>
          </cell>
          <cell r="G2580">
            <v>8</v>
          </cell>
          <cell r="H2580">
            <v>2</v>
          </cell>
          <cell r="I2580">
            <v>8.1999999999999993</v>
          </cell>
          <cell r="J2580" t="str">
            <v>VALENZUELA</v>
          </cell>
        </row>
        <row r="2581">
          <cell r="B2581" t="str">
            <v>DINALUPIH3</v>
          </cell>
          <cell r="C2581">
            <v>13</v>
          </cell>
          <cell r="D2581">
            <v>0</v>
          </cell>
          <cell r="E2581">
            <v>3.23</v>
          </cell>
          <cell r="F2581">
            <v>0</v>
          </cell>
          <cell r="G2581">
            <v>16</v>
          </cell>
          <cell r="H2581">
            <v>2</v>
          </cell>
          <cell r="I2581">
            <v>8.1999999999999993</v>
          </cell>
          <cell r="J2581" t="str">
            <v>VALENZUELA</v>
          </cell>
        </row>
        <row r="2582">
          <cell r="B2582" t="str">
            <v>DOMINHILL1</v>
          </cell>
          <cell r="C2582">
            <v>24.32</v>
          </cell>
          <cell r="D2582">
            <v>0.01</v>
          </cell>
          <cell r="E2582">
            <v>12.05</v>
          </cell>
          <cell r="F2582">
            <v>0</v>
          </cell>
          <cell r="G2582">
            <v>28.83</v>
          </cell>
          <cell r="H2582">
            <v>3</v>
          </cell>
          <cell r="I2582">
            <v>14</v>
          </cell>
          <cell r="J2582" t="str">
            <v>TARLAC1</v>
          </cell>
        </row>
        <row r="2583">
          <cell r="B2583" t="str">
            <v>DOMINHILL2</v>
          </cell>
          <cell r="C2583">
            <v>11.71</v>
          </cell>
          <cell r="D2583">
            <v>0</v>
          </cell>
          <cell r="E2583">
            <v>4.7</v>
          </cell>
          <cell r="F2583">
            <v>0</v>
          </cell>
          <cell r="G2583">
            <v>14.41</v>
          </cell>
          <cell r="H2583">
            <v>2</v>
          </cell>
          <cell r="I2583">
            <v>8.1999999999999993</v>
          </cell>
          <cell r="J2583" t="str">
            <v>TARLAC1</v>
          </cell>
        </row>
        <row r="2584">
          <cell r="B2584" t="str">
            <v>DOMINHILL3</v>
          </cell>
          <cell r="C2584">
            <v>18.010000000000002</v>
          </cell>
          <cell r="D2584">
            <v>0</v>
          </cell>
          <cell r="E2584">
            <v>5.21</v>
          </cell>
          <cell r="F2584">
            <v>0</v>
          </cell>
          <cell r="G2584">
            <v>21.62</v>
          </cell>
          <cell r="H2584">
            <v>2</v>
          </cell>
          <cell r="I2584">
            <v>8.1999999999999993</v>
          </cell>
          <cell r="J2584" t="str">
            <v>TARLAC1</v>
          </cell>
        </row>
        <row r="2585">
          <cell r="B2585" t="str">
            <v>FLORIDABL1</v>
          </cell>
          <cell r="C2585">
            <v>13</v>
          </cell>
          <cell r="D2585">
            <v>0</v>
          </cell>
          <cell r="E2585">
            <v>3.1</v>
          </cell>
          <cell r="F2585">
            <v>0</v>
          </cell>
          <cell r="G2585">
            <v>16</v>
          </cell>
          <cell r="H2585">
            <v>2</v>
          </cell>
          <cell r="I2585">
            <v>8.1999999999999993</v>
          </cell>
          <cell r="J2585" t="str">
            <v>VALENZUELA</v>
          </cell>
        </row>
        <row r="2586">
          <cell r="B2586" t="str">
            <v>FLORIDABL2</v>
          </cell>
          <cell r="C2586">
            <v>13</v>
          </cell>
          <cell r="D2586">
            <v>0.23</v>
          </cell>
          <cell r="E2586">
            <v>8.31</v>
          </cell>
          <cell r="F2586">
            <v>1</v>
          </cell>
          <cell r="G2586">
            <v>16</v>
          </cell>
          <cell r="H2586">
            <v>3</v>
          </cell>
          <cell r="I2586">
            <v>14</v>
          </cell>
          <cell r="J2586" t="str">
            <v>VALENZUELA</v>
          </cell>
        </row>
        <row r="2587">
          <cell r="B2587" t="str">
            <v>FLORIDABL3</v>
          </cell>
          <cell r="C2587">
            <v>13</v>
          </cell>
          <cell r="D2587">
            <v>0</v>
          </cell>
          <cell r="E2587">
            <v>3.76</v>
          </cell>
          <cell r="F2587">
            <v>0</v>
          </cell>
          <cell r="G2587">
            <v>16</v>
          </cell>
          <cell r="H2587">
            <v>2</v>
          </cell>
          <cell r="I2587">
            <v>8.1999999999999993</v>
          </cell>
          <cell r="J2587" t="str">
            <v>VALENZUELA</v>
          </cell>
        </row>
        <row r="2588">
          <cell r="B2588" t="str">
            <v>GAPAN1</v>
          </cell>
          <cell r="C2588">
            <v>20</v>
          </cell>
          <cell r="D2588">
            <v>0</v>
          </cell>
          <cell r="E2588">
            <v>6.09</v>
          </cell>
          <cell r="F2588">
            <v>9</v>
          </cell>
          <cell r="G2588">
            <v>24</v>
          </cell>
          <cell r="H2588">
            <v>2</v>
          </cell>
          <cell r="I2588">
            <v>8.1999999999999993</v>
          </cell>
          <cell r="J2588" t="str">
            <v>TARLAC2</v>
          </cell>
        </row>
        <row r="2589">
          <cell r="B2589" t="str">
            <v>GAPAN2</v>
          </cell>
          <cell r="C2589">
            <v>20</v>
          </cell>
          <cell r="D2589">
            <v>0</v>
          </cell>
          <cell r="E2589">
            <v>9.02</v>
          </cell>
          <cell r="F2589">
            <v>6</v>
          </cell>
          <cell r="G2589">
            <v>24</v>
          </cell>
          <cell r="H2589">
            <v>3</v>
          </cell>
          <cell r="I2589">
            <v>14</v>
          </cell>
          <cell r="J2589" t="str">
            <v>TARLAC2</v>
          </cell>
        </row>
        <row r="2590">
          <cell r="B2590" t="str">
            <v>GAPAN3</v>
          </cell>
          <cell r="C2590">
            <v>27</v>
          </cell>
          <cell r="D2590">
            <v>0</v>
          </cell>
          <cell r="E2590">
            <v>4.72</v>
          </cell>
          <cell r="F2590">
            <v>9</v>
          </cell>
          <cell r="G2590">
            <v>32</v>
          </cell>
          <cell r="H2590">
            <v>2</v>
          </cell>
          <cell r="I2590">
            <v>8.1999999999999993</v>
          </cell>
          <cell r="J2590" t="str">
            <v>TARLAC2</v>
          </cell>
        </row>
        <row r="2591">
          <cell r="B2591" t="str">
            <v>GATTARAN1</v>
          </cell>
          <cell r="C2591">
            <v>13</v>
          </cell>
          <cell r="D2591">
            <v>75.849999999999994</v>
          </cell>
          <cell r="E2591">
            <v>12.98</v>
          </cell>
          <cell r="F2591">
            <v>19</v>
          </cell>
          <cell r="G2591">
            <v>16</v>
          </cell>
          <cell r="H2591">
            <v>3</v>
          </cell>
          <cell r="I2591">
            <v>14</v>
          </cell>
          <cell r="J2591" t="str">
            <v>TARLAC2</v>
          </cell>
        </row>
        <row r="2592">
          <cell r="B2592" t="str">
            <v>GATTARAN2</v>
          </cell>
          <cell r="C2592">
            <v>13</v>
          </cell>
          <cell r="D2592">
            <v>3.53</v>
          </cell>
          <cell r="E2592">
            <v>10.4</v>
          </cell>
          <cell r="F2592">
            <v>0</v>
          </cell>
          <cell r="G2592">
            <v>16</v>
          </cell>
          <cell r="H2592">
            <v>3</v>
          </cell>
          <cell r="I2592">
            <v>14</v>
          </cell>
          <cell r="J2592" t="str">
            <v>TARLAC2</v>
          </cell>
        </row>
        <row r="2593">
          <cell r="B2593" t="str">
            <v>GONZAGA1</v>
          </cell>
          <cell r="C2593">
            <v>20</v>
          </cell>
          <cell r="D2593">
            <v>0.79</v>
          </cell>
          <cell r="E2593">
            <v>15.15</v>
          </cell>
          <cell r="F2593">
            <v>0</v>
          </cell>
          <cell r="G2593">
            <v>24</v>
          </cell>
          <cell r="H2593">
            <v>4</v>
          </cell>
          <cell r="I2593">
            <v>21</v>
          </cell>
          <cell r="J2593" t="str">
            <v>TARLAC2</v>
          </cell>
        </row>
        <row r="2594">
          <cell r="B2594" t="str">
            <v>GONZAGA2</v>
          </cell>
          <cell r="C2594">
            <v>13</v>
          </cell>
          <cell r="D2594">
            <v>0.31</v>
          </cell>
          <cell r="E2594">
            <v>7.42</v>
          </cell>
          <cell r="F2594">
            <v>0</v>
          </cell>
          <cell r="G2594">
            <v>16</v>
          </cell>
          <cell r="H2594">
            <v>2</v>
          </cell>
          <cell r="I2594">
            <v>8.1999999999999993</v>
          </cell>
          <cell r="J2594" t="str">
            <v>TARLAC2</v>
          </cell>
        </row>
        <row r="2595">
          <cell r="B2595" t="str">
            <v>HLUISITA1</v>
          </cell>
          <cell r="C2595">
            <v>20</v>
          </cell>
          <cell r="D2595">
            <v>0</v>
          </cell>
          <cell r="E2595">
            <v>4.5199999999999996</v>
          </cell>
          <cell r="F2595">
            <v>0</v>
          </cell>
          <cell r="G2595">
            <v>24</v>
          </cell>
          <cell r="H2595">
            <v>2</v>
          </cell>
          <cell r="I2595">
            <v>8.1999999999999993</v>
          </cell>
          <cell r="J2595" t="str">
            <v>TARLAC2</v>
          </cell>
        </row>
        <row r="2596">
          <cell r="B2596" t="str">
            <v>HLUISITA2</v>
          </cell>
          <cell r="C2596">
            <v>13</v>
          </cell>
          <cell r="D2596">
            <v>0</v>
          </cell>
          <cell r="E2596">
            <v>2.33</v>
          </cell>
          <cell r="F2596">
            <v>0</v>
          </cell>
          <cell r="G2596">
            <v>16</v>
          </cell>
          <cell r="H2596">
            <v>1</v>
          </cell>
          <cell r="I2596">
            <v>2.94</v>
          </cell>
          <cell r="J2596" t="str">
            <v>TARLAC2</v>
          </cell>
        </row>
        <row r="2597">
          <cell r="B2597" t="str">
            <v>HLUISITA3</v>
          </cell>
          <cell r="C2597">
            <v>20</v>
          </cell>
          <cell r="D2597">
            <v>0</v>
          </cell>
          <cell r="E2597">
            <v>7.71</v>
          </cell>
          <cell r="F2597">
            <v>0</v>
          </cell>
          <cell r="G2597">
            <v>24</v>
          </cell>
          <cell r="H2597">
            <v>2</v>
          </cell>
          <cell r="I2597">
            <v>8.1999999999999993</v>
          </cell>
          <cell r="J2597" t="str">
            <v>TARLAC2</v>
          </cell>
        </row>
        <row r="2598">
          <cell r="B2598" t="str">
            <v>HOLIDAYMI1</v>
          </cell>
          <cell r="C2598">
            <v>13</v>
          </cell>
          <cell r="D2598">
            <v>0</v>
          </cell>
          <cell r="E2598">
            <v>0.72</v>
          </cell>
          <cell r="F2598">
            <v>0</v>
          </cell>
          <cell r="G2598">
            <v>16</v>
          </cell>
          <cell r="H2598">
            <v>1</v>
          </cell>
          <cell r="I2598">
            <v>2.94</v>
          </cell>
          <cell r="J2598" t="str">
            <v>TARLAC2</v>
          </cell>
        </row>
        <row r="2599">
          <cell r="B2599" t="str">
            <v>ILAGAN1</v>
          </cell>
          <cell r="C2599">
            <v>13</v>
          </cell>
          <cell r="D2599">
            <v>0.48</v>
          </cell>
          <cell r="E2599">
            <v>8.42</v>
          </cell>
          <cell r="F2599">
            <v>0</v>
          </cell>
          <cell r="G2599">
            <v>16</v>
          </cell>
          <cell r="H2599">
            <v>3</v>
          </cell>
          <cell r="I2599">
            <v>14</v>
          </cell>
          <cell r="J2599" t="str">
            <v>TARLAC2</v>
          </cell>
        </row>
        <row r="2600">
          <cell r="B2600" t="str">
            <v>ILAGAN2</v>
          </cell>
          <cell r="C2600">
            <v>13</v>
          </cell>
          <cell r="D2600">
            <v>0</v>
          </cell>
          <cell r="E2600">
            <v>4.79</v>
          </cell>
          <cell r="F2600">
            <v>0</v>
          </cell>
          <cell r="G2600">
            <v>16</v>
          </cell>
          <cell r="H2600">
            <v>2</v>
          </cell>
          <cell r="I2600">
            <v>8.1999999999999993</v>
          </cell>
          <cell r="J2600" t="str">
            <v>TARLAC2</v>
          </cell>
        </row>
        <row r="2601">
          <cell r="B2601" t="str">
            <v>ILAGAN3</v>
          </cell>
          <cell r="C2601">
            <v>13</v>
          </cell>
          <cell r="D2601">
            <v>7</v>
          </cell>
          <cell r="E2601">
            <v>11.72</v>
          </cell>
          <cell r="F2601">
            <v>0</v>
          </cell>
          <cell r="G2601">
            <v>16</v>
          </cell>
          <cell r="H2601">
            <v>3</v>
          </cell>
          <cell r="I2601">
            <v>14</v>
          </cell>
          <cell r="J2601" t="str">
            <v>TARLAC2</v>
          </cell>
        </row>
        <row r="2602">
          <cell r="B2602" t="str">
            <v>ISIDRONE1</v>
          </cell>
          <cell r="C2602">
            <v>13</v>
          </cell>
          <cell r="D2602">
            <v>0.82</v>
          </cell>
          <cell r="E2602">
            <v>9.0399999999999991</v>
          </cell>
          <cell r="F2602">
            <v>23</v>
          </cell>
          <cell r="G2602">
            <v>16</v>
          </cell>
          <cell r="H2602">
            <v>3</v>
          </cell>
          <cell r="I2602">
            <v>14</v>
          </cell>
          <cell r="J2602" t="str">
            <v>TARLAC2</v>
          </cell>
        </row>
        <row r="2603">
          <cell r="B2603" t="str">
            <v>ISIDRONE2</v>
          </cell>
          <cell r="C2603">
            <v>13</v>
          </cell>
          <cell r="D2603">
            <v>0</v>
          </cell>
          <cell r="E2603">
            <v>1.87</v>
          </cell>
          <cell r="F2603">
            <v>0</v>
          </cell>
          <cell r="G2603">
            <v>16</v>
          </cell>
          <cell r="H2603">
            <v>1</v>
          </cell>
          <cell r="I2603">
            <v>2.94</v>
          </cell>
          <cell r="J2603" t="str">
            <v>TARLAC2</v>
          </cell>
        </row>
        <row r="2604">
          <cell r="B2604" t="str">
            <v>ISIDRONE3</v>
          </cell>
          <cell r="C2604">
            <v>13</v>
          </cell>
          <cell r="D2604">
            <v>0</v>
          </cell>
          <cell r="E2604">
            <v>3.06</v>
          </cell>
          <cell r="F2604">
            <v>0</v>
          </cell>
          <cell r="G2604">
            <v>16</v>
          </cell>
          <cell r="H2604">
            <v>2</v>
          </cell>
          <cell r="I2604">
            <v>8.1999999999999993</v>
          </cell>
          <cell r="J2604" t="str">
            <v>TARLAC2</v>
          </cell>
        </row>
        <row r="2605">
          <cell r="B2605" t="str">
            <v>LAOAG1</v>
          </cell>
          <cell r="C2605">
            <v>20</v>
          </cell>
          <cell r="D2605">
            <v>0</v>
          </cell>
          <cell r="E2605">
            <v>10.210000000000001</v>
          </cell>
          <cell r="F2605">
            <v>0</v>
          </cell>
          <cell r="G2605">
            <v>24</v>
          </cell>
          <cell r="H2605">
            <v>3</v>
          </cell>
          <cell r="I2605">
            <v>14</v>
          </cell>
          <cell r="J2605" t="str">
            <v>TARLAC1</v>
          </cell>
        </row>
        <row r="2606">
          <cell r="B2606" t="str">
            <v>LAOAG2</v>
          </cell>
          <cell r="C2606">
            <v>27</v>
          </cell>
          <cell r="D2606">
            <v>17.190000000000001</v>
          </cell>
          <cell r="E2606">
            <v>26.49</v>
          </cell>
          <cell r="F2606">
            <v>0</v>
          </cell>
          <cell r="G2606">
            <v>32</v>
          </cell>
          <cell r="H2606">
            <v>5</v>
          </cell>
          <cell r="I2606">
            <v>29</v>
          </cell>
          <cell r="J2606" t="str">
            <v>TARLAC1</v>
          </cell>
        </row>
        <row r="2607">
          <cell r="B2607" t="str">
            <v>LAOAG3</v>
          </cell>
          <cell r="C2607">
            <v>27</v>
          </cell>
          <cell r="D2607">
            <v>0</v>
          </cell>
          <cell r="E2607">
            <v>14.65</v>
          </cell>
          <cell r="F2607">
            <v>0</v>
          </cell>
          <cell r="G2607">
            <v>32</v>
          </cell>
          <cell r="H2607">
            <v>4</v>
          </cell>
          <cell r="I2607">
            <v>21</v>
          </cell>
          <cell r="J2607" t="str">
            <v>TARLAC1</v>
          </cell>
        </row>
        <row r="2608">
          <cell r="B2608" t="str">
            <v>LINGAYEN1</v>
          </cell>
          <cell r="C2608">
            <v>13</v>
          </cell>
          <cell r="D2608">
            <v>1.1100000000000001</v>
          </cell>
          <cell r="E2608">
            <v>8.76</v>
          </cell>
          <cell r="F2608">
            <v>0</v>
          </cell>
          <cell r="G2608">
            <v>16</v>
          </cell>
          <cell r="H2608">
            <v>3</v>
          </cell>
          <cell r="I2608">
            <v>14</v>
          </cell>
          <cell r="J2608" t="str">
            <v>TARLAC1</v>
          </cell>
        </row>
        <row r="2609">
          <cell r="B2609" t="str">
            <v>LINGAYEN2</v>
          </cell>
          <cell r="C2609">
            <v>13</v>
          </cell>
          <cell r="D2609">
            <v>0</v>
          </cell>
          <cell r="E2609">
            <v>6.36</v>
          </cell>
          <cell r="F2609">
            <v>0</v>
          </cell>
          <cell r="G2609">
            <v>16</v>
          </cell>
          <cell r="H2609">
            <v>2</v>
          </cell>
          <cell r="I2609">
            <v>8.1999999999999993</v>
          </cell>
          <cell r="J2609" t="str">
            <v>TARLAC1</v>
          </cell>
        </row>
        <row r="2610">
          <cell r="B2610" t="str">
            <v>LINGAYEN3</v>
          </cell>
          <cell r="C2610">
            <v>13</v>
          </cell>
          <cell r="D2610">
            <v>0.31</v>
          </cell>
          <cell r="E2610">
            <v>8.5</v>
          </cell>
          <cell r="F2610">
            <v>0</v>
          </cell>
          <cell r="G2610">
            <v>16</v>
          </cell>
          <cell r="H2610">
            <v>3</v>
          </cell>
          <cell r="I2610">
            <v>14</v>
          </cell>
          <cell r="J2610" t="str">
            <v>TARLAC1</v>
          </cell>
        </row>
        <row r="2611">
          <cell r="B2611" t="str">
            <v>LUBAO1</v>
          </cell>
          <cell r="C2611">
            <v>13</v>
          </cell>
          <cell r="D2611">
            <v>37.369999999999997</v>
          </cell>
          <cell r="E2611">
            <v>12.94</v>
          </cell>
          <cell r="F2611">
            <v>45</v>
          </cell>
          <cell r="G2611">
            <v>16</v>
          </cell>
          <cell r="H2611">
            <v>3</v>
          </cell>
          <cell r="I2611">
            <v>14</v>
          </cell>
          <cell r="J2611" t="str">
            <v>VALENZUELA</v>
          </cell>
        </row>
        <row r="2612">
          <cell r="B2612" t="str">
            <v>LUBAO2</v>
          </cell>
          <cell r="C2612">
            <v>13</v>
          </cell>
          <cell r="D2612">
            <v>0</v>
          </cell>
          <cell r="E2612">
            <v>5.33</v>
          </cell>
          <cell r="F2612">
            <v>3</v>
          </cell>
          <cell r="G2612">
            <v>16</v>
          </cell>
          <cell r="H2612">
            <v>2</v>
          </cell>
          <cell r="I2612">
            <v>8.1999999999999993</v>
          </cell>
          <cell r="J2612" t="str">
            <v>VALENZUELA</v>
          </cell>
        </row>
        <row r="2613">
          <cell r="B2613" t="str">
            <v>LUBAO3</v>
          </cell>
          <cell r="C2613">
            <v>13</v>
          </cell>
          <cell r="D2613">
            <v>0.06</v>
          </cell>
          <cell r="E2613">
            <v>6.99</v>
          </cell>
          <cell r="F2613">
            <v>3</v>
          </cell>
          <cell r="G2613">
            <v>16</v>
          </cell>
          <cell r="H2613">
            <v>2</v>
          </cell>
          <cell r="I2613">
            <v>8.1999999999999993</v>
          </cell>
          <cell r="J2613" t="str">
            <v>VALENZUELA</v>
          </cell>
        </row>
        <row r="2614">
          <cell r="B2614" t="str">
            <v>MALOLOS1</v>
          </cell>
          <cell r="C2614">
            <v>13</v>
          </cell>
          <cell r="D2614">
            <v>0.11</v>
          </cell>
          <cell r="E2614">
            <v>7.79</v>
          </cell>
          <cell r="F2614">
            <v>0</v>
          </cell>
          <cell r="G2614">
            <v>16</v>
          </cell>
          <cell r="H2614">
            <v>2</v>
          </cell>
          <cell r="I2614">
            <v>8.1999999999999993</v>
          </cell>
          <cell r="J2614" t="str">
            <v>VALENZUELA</v>
          </cell>
        </row>
        <row r="2615">
          <cell r="B2615" t="str">
            <v>MALOLOS2</v>
          </cell>
          <cell r="C2615">
            <v>13</v>
          </cell>
          <cell r="D2615">
            <v>0.2</v>
          </cell>
          <cell r="E2615">
            <v>7.87</v>
          </cell>
          <cell r="F2615">
            <v>0</v>
          </cell>
          <cell r="G2615">
            <v>16</v>
          </cell>
          <cell r="H2615">
            <v>2</v>
          </cell>
          <cell r="I2615">
            <v>8.1999999999999993</v>
          </cell>
          <cell r="J2615" t="str">
            <v>VALENZUELA</v>
          </cell>
        </row>
        <row r="2616">
          <cell r="B2616" t="str">
            <v>MALOLOS21</v>
          </cell>
          <cell r="C2616">
            <v>13</v>
          </cell>
          <cell r="D2616">
            <v>0</v>
          </cell>
          <cell r="E2616">
            <v>4.8499999999999996</v>
          </cell>
          <cell r="F2616">
            <v>0</v>
          </cell>
          <cell r="G2616">
            <v>16</v>
          </cell>
          <cell r="H2616">
            <v>2</v>
          </cell>
          <cell r="I2616">
            <v>8.1999999999999993</v>
          </cell>
          <cell r="J2616" t="str">
            <v>VALENZUELA</v>
          </cell>
        </row>
        <row r="2617">
          <cell r="B2617" t="str">
            <v>MALOLOS22</v>
          </cell>
          <cell r="C2617">
            <v>13</v>
          </cell>
          <cell r="D2617">
            <v>5.8</v>
          </cell>
          <cell r="E2617">
            <v>11.59</v>
          </cell>
          <cell r="F2617">
            <v>7</v>
          </cell>
          <cell r="G2617">
            <v>16</v>
          </cell>
          <cell r="H2617">
            <v>3</v>
          </cell>
          <cell r="I2617">
            <v>14</v>
          </cell>
          <cell r="J2617" t="str">
            <v>VALENZUELA</v>
          </cell>
        </row>
        <row r="2618">
          <cell r="B2618" t="str">
            <v>MALOLOS23</v>
          </cell>
          <cell r="C2618">
            <v>13</v>
          </cell>
          <cell r="D2618">
            <v>3.09</v>
          </cell>
          <cell r="E2618">
            <v>11.34</v>
          </cell>
          <cell r="F2618">
            <v>2</v>
          </cell>
          <cell r="G2618">
            <v>16</v>
          </cell>
          <cell r="H2618">
            <v>3</v>
          </cell>
          <cell r="I2618">
            <v>14</v>
          </cell>
          <cell r="J2618" t="str">
            <v>VALENZUELA</v>
          </cell>
        </row>
        <row r="2619">
          <cell r="B2619" t="str">
            <v>MALOLOS3</v>
          </cell>
          <cell r="C2619">
            <v>13</v>
          </cell>
          <cell r="D2619">
            <v>0.61</v>
          </cell>
          <cell r="E2619">
            <v>9.99</v>
          </cell>
          <cell r="F2619">
            <v>13</v>
          </cell>
          <cell r="G2619">
            <v>16</v>
          </cell>
          <cell r="H2619">
            <v>3</v>
          </cell>
          <cell r="I2619">
            <v>14</v>
          </cell>
          <cell r="J2619" t="str">
            <v>VALENZUELA</v>
          </cell>
        </row>
        <row r="2620">
          <cell r="B2620" t="str">
            <v>MANAOAG1</v>
          </cell>
          <cell r="C2620">
            <v>13</v>
          </cell>
          <cell r="D2620">
            <v>0</v>
          </cell>
          <cell r="E2620">
            <v>6.28</v>
          </cell>
          <cell r="F2620">
            <v>0</v>
          </cell>
          <cell r="G2620">
            <v>16</v>
          </cell>
          <cell r="H2620">
            <v>2</v>
          </cell>
          <cell r="I2620">
            <v>8.1999999999999993</v>
          </cell>
          <cell r="J2620" t="str">
            <v>TARLAC1</v>
          </cell>
        </row>
        <row r="2621">
          <cell r="B2621" t="str">
            <v>MANAOAG2</v>
          </cell>
          <cell r="C2621">
            <v>13</v>
          </cell>
          <cell r="D2621">
            <v>0</v>
          </cell>
          <cell r="E2621">
            <v>3.48</v>
          </cell>
          <cell r="F2621">
            <v>0</v>
          </cell>
          <cell r="G2621">
            <v>16</v>
          </cell>
          <cell r="H2621">
            <v>2</v>
          </cell>
          <cell r="I2621">
            <v>8.1999999999999993</v>
          </cell>
          <cell r="J2621" t="str">
            <v>TARLAC1</v>
          </cell>
        </row>
        <row r="2622">
          <cell r="B2622" t="str">
            <v>MANAOAG3</v>
          </cell>
          <cell r="C2622">
            <v>13</v>
          </cell>
          <cell r="D2622">
            <v>0</v>
          </cell>
          <cell r="E2622">
            <v>5.93</v>
          </cell>
          <cell r="F2622">
            <v>0</v>
          </cell>
          <cell r="G2622">
            <v>16</v>
          </cell>
          <cell r="H2622">
            <v>2</v>
          </cell>
          <cell r="I2622">
            <v>8.1999999999999993</v>
          </cell>
          <cell r="J2622" t="str">
            <v>TARLAC1</v>
          </cell>
        </row>
        <row r="2623">
          <cell r="B2623" t="str">
            <v>MARILAO1</v>
          </cell>
          <cell r="C2623">
            <v>27</v>
          </cell>
          <cell r="D2623">
            <v>0.03</v>
          </cell>
          <cell r="E2623">
            <v>17.489999999999998</v>
          </cell>
          <cell r="F2623">
            <v>3</v>
          </cell>
          <cell r="G2623">
            <v>32</v>
          </cell>
          <cell r="H2623">
            <v>4</v>
          </cell>
          <cell r="I2623">
            <v>21</v>
          </cell>
          <cell r="J2623" t="str">
            <v>VALENZUELA</v>
          </cell>
        </row>
        <row r="2624">
          <cell r="B2624" t="str">
            <v>MARILAO2</v>
          </cell>
          <cell r="C2624">
            <v>27</v>
          </cell>
          <cell r="D2624">
            <v>0.06</v>
          </cell>
          <cell r="E2624">
            <v>19.510000000000002</v>
          </cell>
          <cell r="F2624">
            <v>5</v>
          </cell>
          <cell r="G2624">
            <v>32</v>
          </cell>
          <cell r="H2624">
            <v>4</v>
          </cell>
          <cell r="I2624">
            <v>21</v>
          </cell>
          <cell r="J2624" t="str">
            <v>VALENZUELA</v>
          </cell>
        </row>
        <row r="2625">
          <cell r="B2625" t="str">
            <v>MARILAO3</v>
          </cell>
          <cell r="C2625">
            <v>27</v>
          </cell>
          <cell r="D2625">
            <v>0</v>
          </cell>
          <cell r="E2625">
            <v>14.76</v>
          </cell>
          <cell r="F2625">
            <v>76</v>
          </cell>
          <cell r="G2625">
            <v>32</v>
          </cell>
          <cell r="H2625">
            <v>4</v>
          </cell>
          <cell r="I2625">
            <v>21</v>
          </cell>
          <cell r="J2625" t="str">
            <v>VALENZUELA</v>
          </cell>
        </row>
        <row r="2626">
          <cell r="B2626" t="str">
            <v>MARILOAX1</v>
          </cell>
          <cell r="C2626">
            <v>6</v>
          </cell>
          <cell r="D2626">
            <v>3.58</v>
          </cell>
          <cell r="E2626">
            <v>4.59</v>
          </cell>
          <cell r="F2626">
            <v>2</v>
          </cell>
          <cell r="G2626">
            <v>8</v>
          </cell>
          <cell r="H2626">
            <v>2</v>
          </cell>
          <cell r="I2626">
            <v>8.1999999999999993</v>
          </cell>
          <cell r="J2626" t="str">
            <v>VALENZUELA</v>
          </cell>
        </row>
        <row r="2627">
          <cell r="B2627" t="str">
            <v>MARILOAX2</v>
          </cell>
          <cell r="C2627">
            <v>6</v>
          </cell>
          <cell r="D2627">
            <v>0.45</v>
          </cell>
          <cell r="E2627">
            <v>2.95</v>
          </cell>
          <cell r="F2627">
            <v>83</v>
          </cell>
          <cell r="G2627">
            <v>8</v>
          </cell>
          <cell r="H2627">
            <v>2</v>
          </cell>
          <cell r="I2627">
            <v>8.1999999999999993</v>
          </cell>
          <cell r="J2627" t="str">
            <v>VALENZUELA</v>
          </cell>
        </row>
        <row r="2628">
          <cell r="B2628" t="str">
            <v>MARILOAX3</v>
          </cell>
          <cell r="C2628">
            <v>6</v>
          </cell>
          <cell r="D2628">
            <v>0.48</v>
          </cell>
          <cell r="E2628">
            <v>3.53</v>
          </cell>
          <cell r="F2628">
            <v>57</v>
          </cell>
          <cell r="G2628">
            <v>8</v>
          </cell>
          <cell r="H2628">
            <v>2</v>
          </cell>
          <cell r="I2628">
            <v>8.1999999999999993</v>
          </cell>
          <cell r="J2628" t="str">
            <v>VALENZUELA</v>
          </cell>
        </row>
        <row r="2629">
          <cell r="B2629" t="str">
            <v>MARIVELES1</v>
          </cell>
          <cell r="C2629">
            <v>13</v>
          </cell>
          <cell r="D2629">
            <v>0</v>
          </cell>
          <cell r="E2629">
            <v>2.91</v>
          </cell>
          <cell r="F2629">
            <v>0</v>
          </cell>
          <cell r="G2629">
            <v>16</v>
          </cell>
          <cell r="H2629">
            <v>2</v>
          </cell>
          <cell r="I2629">
            <v>8.1999999999999993</v>
          </cell>
          <cell r="J2629" t="str">
            <v>BACOOR1</v>
          </cell>
        </row>
        <row r="2630">
          <cell r="B2630" t="str">
            <v>MARIVELES3</v>
          </cell>
          <cell r="C2630">
            <v>27</v>
          </cell>
          <cell r="D2630">
            <v>0.14000000000000001</v>
          </cell>
          <cell r="E2630">
            <v>21.86</v>
          </cell>
          <cell r="F2630">
            <v>0</v>
          </cell>
          <cell r="G2630">
            <v>32</v>
          </cell>
          <cell r="H2630">
            <v>5</v>
          </cell>
          <cell r="I2630">
            <v>29</v>
          </cell>
          <cell r="J2630" t="str">
            <v>BACOOR1</v>
          </cell>
        </row>
        <row r="2631">
          <cell r="B2631" t="str">
            <v>MIMOSA1</v>
          </cell>
          <cell r="C2631">
            <v>13</v>
          </cell>
          <cell r="D2631">
            <v>0</v>
          </cell>
          <cell r="E2631">
            <v>0.96</v>
          </cell>
          <cell r="F2631">
            <v>0</v>
          </cell>
          <cell r="G2631">
            <v>16</v>
          </cell>
          <cell r="H2631">
            <v>1</v>
          </cell>
          <cell r="I2631">
            <v>2.94</v>
          </cell>
          <cell r="J2631" t="str">
            <v>TARLAC2</v>
          </cell>
        </row>
        <row r="2632">
          <cell r="B2632" t="str">
            <v>MIMOSA2</v>
          </cell>
          <cell r="C2632">
            <v>13</v>
          </cell>
          <cell r="D2632">
            <v>0</v>
          </cell>
          <cell r="E2632">
            <v>0.86</v>
          </cell>
          <cell r="F2632">
            <v>0</v>
          </cell>
          <cell r="G2632">
            <v>16</v>
          </cell>
          <cell r="H2632">
            <v>1</v>
          </cell>
          <cell r="I2632">
            <v>2.94</v>
          </cell>
          <cell r="J2632" t="str">
            <v>TARLAC2</v>
          </cell>
        </row>
        <row r="2633">
          <cell r="B2633" t="str">
            <v>MIMOSA3</v>
          </cell>
          <cell r="C2633">
            <v>13</v>
          </cell>
          <cell r="D2633">
            <v>0</v>
          </cell>
          <cell r="E2633">
            <v>2.38</v>
          </cell>
          <cell r="F2633">
            <v>0</v>
          </cell>
          <cell r="G2633">
            <v>16</v>
          </cell>
          <cell r="H2633">
            <v>1</v>
          </cell>
          <cell r="I2633">
            <v>2.94</v>
          </cell>
          <cell r="J2633" t="str">
            <v>TARLAC2</v>
          </cell>
        </row>
        <row r="2634">
          <cell r="B2634" t="str">
            <v>MONCADA1</v>
          </cell>
          <cell r="C2634">
            <v>13</v>
          </cell>
          <cell r="D2634">
            <v>0</v>
          </cell>
          <cell r="E2634">
            <v>6.22</v>
          </cell>
          <cell r="F2634">
            <v>0</v>
          </cell>
          <cell r="G2634">
            <v>16</v>
          </cell>
          <cell r="H2634">
            <v>2</v>
          </cell>
          <cell r="I2634">
            <v>8.1999999999999993</v>
          </cell>
          <cell r="J2634" t="str">
            <v>TARLAC1</v>
          </cell>
        </row>
        <row r="2635">
          <cell r="B2635" t="str">
            <v>MONCADA2</v>
          </cell>
          <cell r="C2635">
            <v>13</v>
          </cell>
          <cell r="D2635">
            <v>0.05</v>
          </cell>
          <cell r="E2635">
            <v>6.75</v>
          </cell>
          <cell r="F2635">
            <v>0</v>
          </cell>
          <cell r="G2635">
            <v>16</v>
          </cell>
          <cell r="H2635">
            <v>2</v>
          </cell>
          <cell r="I2635">
            <v>8.1999999999999993</v>
          </cell>
          <cell r="J2635" t="str">
            <v>TARLAC1</v>
          </cell>
        </row>
        <row r="2636">
          <cell r="B2636" t="str">
            <v>MONCADA3</v>
          </cell>
          <cell r="C2636">
            <v>13</v>
          </cell>
          <cell r="D2636">
            <v>0</v>
          </cell>
          <cell r="E2636">
            <v>3.34</v>
          </cell>
          <cell r="F2636">
            <v>0</v>
          </cell>
          <cell r="G2636">
            <v>16</v>
          </cell>
          <cell r="H2636">
            <v>2</v>
          </cell>
          <cell r="I2636">
            <v>8.1999999999999993</v>
          </cell>
          <cell r="J2636" t="str">
            <v>TARLAC1</v>
          </cell>
        </row>
        <row r="2637">
          <cell r="B2637" t="str">
            <v>MTCABALAN1</v>
          </cell>
          <cell r="C2637">
            <v>20</v>
          </cell>
          <cell r="D2637">
            <v>0</v>
          </cell>
          <cell r="E2637">
            <v>3.5</v>
          </cell>
          <cell r="F2637">
            <v>0</v>
          </cell>
          <cell r="G2637">
            <v>24</v>
          </cell>
          <cell r="H2637">
            <v>2</v>
          </cell>
          <cell r="I2637">
            <v>8.1999999999999993</v>
          </cell>
          <cell r="J2637" t="str">
            <v>VALENZUELA</v>
          </cell>
        </row>
        <row r="2638">
          <cell r="B2638" t="str">
            <v>MTCABALAN2</v>
          </cell>
          <cell r="C2638">
            <v>6</v>
          </cell>
          <cell r="D2638">
            <v>0</v>
          </cell>
          <cell r="E2638">
            <v>0.97</v>
          </cell>
          <cell r="F2638">
            <v>0</v>
          </cell>
          <cell r="G2638">
            <v>8</v>
          </cell>
          <cell r="H2638">
            <v>1</v>
          </cell>
          <cell r="I2638">
            <v>2.94</v>
          </cell>
          <cell r="J2638" t="str">
            <v>VALENZUELA</v>
          </cell>
        </row>
        <row r="2639">
          <cell r="B2639" t="str">
            <v>MTCANIAO1</v>
          </cell>
          <cell r="C2639">
            <v>27</v>
          </cell>
          <cell r="D2639">
            <v>38.61</v>
          </cell>
          <cell r="E2639">
            <v>26.96</v>
          </cell>
          <cell r="F2639">
            <v>2</v>
          </cell>
          <cell r="G2639">
            <v>32</v>
          </cell>
          <cell r="H2639">
            <v>5</v>
          </cell>
          <cell r="I2639">
            <v>29</v>
          </cell>
          <cell r="J2639" t="str">
            <v>TARLAC1</v>
          </cell>
        </row>
        <row r="2640">
          <cell r="B2640" t="str">
            <v>MTCANIAO2</v>
          </cell>
          <cell r="C2640">
            <v>27</v>
          </cell>
          <cell r="D2640">
            <v>65.92</v>
          </cell>
          <cell r="E2640">
            <v>26.98</v>
          </cell>
          <cell r="F2640">
            <v>4</v>
          </cell>
          <cell r="G2640">
            <v>32</v>
          </cell>
          <cell r="H2640">
            <v>5</v>
          </cell>
          <cell r="I2640">
            <v>29</v>
          </cell>
          <cell r="J2640" t="str">
            <v>TARLAC1</v>
          </cell>
        </row>
        <row r="2641">
          <cell r="B2641" t="str">
            <v>MTCANIAO3</v>
          </cell>
          <cell r="C2641">
            <v>27</v>
          </cell>
          <cell r="D2641">
            <v>14.33</v>
          </cell>
          <cell r="E2641">
            <v>26.96</v>
          </cell>
          <cell r="F2641">
            <v>0</v>
          </cell>
          <cell r="G2641">
            <v>32</v>
          </cell>
          <cell r="H2641">
            <v>5</v>
          </cell>
          <cell r="I2641">
            <v>29</v>
          </cell>
          <cell r="J2641" t="str">
            <v>TARLAC1</v>
          </cell>
        </row>
        <row r="2642">
          <cell r="B2642" t="str">
            <v>MTRITA1</v>
          </cell>
          <cell r="C2642">
            <v>13</v>
          </cell>
          <cell r="D2642">
            <v>0</v>
          </cell>
          <cell r="E2642">
            <v>1.41</v>
          </cell>
          <cell r="F2642">
            <v>0</v>
          </cell>
          <cell r="G2642">
            <v>16</v>
          </cell>
          <cell r="H2642">
            <v>1</v>
          </cell>
          <cell r="I2642">
            <v>2.94</v>
          </cell>
          <cell r="J2642" t="str">
            <v>VALENZUELA</v>
          </cell>
        </row>
        <row r="2643">
          <cell r="B2643" t="str">
            <v>MTRITA2</v>
          </cell>
          <cell r="C2643">
            <v>13</v>
          </cell>
          <cell r="D2643">
            <v>0</v>
          </cell>
          <cell r="E2643">
            <v>4.28</v>
          </cell>
          <cell r="F2643">
            <v>21</v>
          </cell>
          <cell r="G2643">
            <v>16</v>
          </cell>
          <cell r="H2643">
            <v>2</v>
          </cell>
          <cell r="I2643">
            <v>8.1999999999999993</v>
          </cell>
          <cell r="J2643" t="str">
            <v>VALENZUELA</v>
          </cell>
        </row>
        <row r="2644">
          <cell r="B2644" t="str">
            <v>MTRITA3</v>
          </cell>
          <cell r="C2644">
            <v>6</v>
          </cell>
          <cell r="D2644">
            <v>15.41</v>
          </cell>
          <cell r="E2644">
            <v>5.63</v>
          </cell>
          <cell r="F2644">
            <v>9</v>
          </cell>
          <cell r="G2644">
            <v>8</v>
          </cell>
          <cell r="H2644">
            <v>2</v>
          </cell>
          <cell r="I2644">
            <v>8.1999999999999993</v>
          </cell>
          <cell r="J2644" t="str">
            <v>VALENZUELA</v>
          </cell>
        </row>
        <row r="2645">
          <cell r="B2645" t="str">
            <v>MUNOZ1</v>
          </cell>
          <cell r="C2645">
            <v>13</v>
          </cell>
          <cell r="D2645">
            <v>0</v>
          </cell>
          <cell r="E2645">
            <v>4.97</v>
          </cell>
          <cell r="F2645">
            <v>0</v>
          </cell>
          <cell r="G2645">
            <v>16</v>
          </cell>
          <cell r="H2645">
            <v>2</v>
          </cell>
          <cell r="I2645">
            <v>8.1999999999999993</v>
          </cell>
          <cell r="J2645" t="str">
            <v>TARLAC2</v>
          </cell>
        </row>
        <row r="2646">
          <cell r="B2646" t="str">
            <v>MUNOZ2</v>
          </cell>
          <cell r="C2646">
            <v>13</v>
          </cell>
          <cell r="D2646">
            <v>0</v>
          </cell>
          <cell r="E2646">
            <v>8.19</v>
          </cell>
          <cell r="F2646">
            <v>0</v>
          </cell>
          <cell r="G2646">
            <v>16</v>
          </cell>
          <cell r="H2646">
            <v>2</v>
          </cell>
          <cell r="I2646">
            <v>8.1999999999999993</v>
          </cell>
          <cell r="J2646" t="str">
            <v>TARLAC2</v>
          </cell>
        </row>
        <row r="2647">
          <cell r="B2647" t="str">
            <v>MUNOZ3</v>
          </cell>
          <cell r="C2647">
            <v>13</v>
          </cell>
          <cell r="D2647">
            <v>0</v>
          </cell>
          <cell r="E2647">
            <v>3.39</v>
          </cell>
          <cell r="F2647">
            <v>0</v>
          </cell>
          <cell r="G2647">
            <v>16</v>
          </cell>
          <cell r="H2647">
            <v>2</v>
          </cell>
          <cell r="I2647">
            <v>8.1999999999999993</v>
          </cell>
          <cell r="J2647" t="str">
            <v>TARLAC2</v>
          </cell>
        </row>
        <row r="2648">
          <cell r="B2648" t="str">
            <v>NORZAGARA1</v>
          </cell>
          <cell r="C2648">
            <v>13</v>
          </cell>
          <cell r="D2648">
            <v>0</v>
          </cell>
          <cell r="E2648">
            <v>4.28</v>
          </cell>
          <cell r="F2648">
            <v>0</v>
          </cell>
          <cell r="G2648">
            <v>16</v>
          </cell>
          <cell r="H2648">
            <v>2</v>
          </cell>
          <cell r="I2648">
            <v>8.1999999999999993</v>
          </cell>
          <cell r="J2648" t="str">
            <v>MANILA2</v>
          </cell>
        </row>
        <row r="2649">
          <cell r="B2649" t="str">
            <v>NORZAGARA2</v>
          </cell>
          <cell r="C2649">
            <v>13</v>
          </cell>
          <cell r="D2649">
            <v>0</v>
          </cell>
          <cell r="E2649">
            <v>2.65</v>
          </cell>
          <cell r="F2649">
            <v>0</v>
          </cell>
          <cell r="G2649">
            <v>16</v>
          </cell>
          <cell r="H2649">
            <v>1</v>
          </cell>
          <cell r="I2649">
            <v>2.94</v>
          </cell>
          <cell r="J2649" t="str">
            <v>MANILA2</v>
          </cell>
        </row>
        <row r="2650">
          <cell r="B2650" t="str">
            <v>NORZAGARA3</v>
          </cell>
          <cell r="C2650">
            <v>13</v>
          </cell>
          <cell r="D2650">
            <v>0.03</v>
          </cell>
          <cell r="E2650">
            <v>5.81</v>
          </cell>
          <cell r="F2650">
            <v>5</v>
          </cell>
          <cell r="G2650">
            <v>16</v>
          </cell>
          <cell r="H2650">
            <v>2</v>
          </cell>
          <cell r="I2650">
            <v>8.1999999999999993</v>
          </cell>
          <cell r="J2650" t="str">
            <v>MANILA2</v>
          </cell>
        </row>
        <row r="2651">
          <cell r="B2651" t="str">
            <v>OLONGAPO1</v>
          </cell>
          <cell r="C2651">
            <v>12.96</v>
          </cell>
          <cell r="D2651">
            <v>7.27</v>
          </cell>
          <cell r="E2651">
            <v>11.28</v>
          </cell>
          <cell r="F2651">
            <v>0</v>
          </cell>
          <cell r="G2651">
            <v>15.95</v>
          </cell>
          <cell r="H2651">
            <v>3</v>
          </cell>
          <cell r="I2651">
            <v>14</v>
          </cell>
          <cell r="J2651" t="str">
            <v>VALENZUELA</v>
          </cell>
        </row>
        <row r="2652">
          <cell r="B2652" t="str">
            <v>OLONGAPO2</v>
          </cell>
          <cell r="C2652">
            <v>12.98</v>
          </cell>
          <cell r="D2652">
            <v>7.0000000000000007E-2</v>
          </cell>
          <cell r="E2652">
            <v>7.54</v>
          </cell>
          <cell r="F2652">
            <v>0</v>
          </cell>
          <cell r="G2652">
            <v>15.97</v>
          </cell>
          <cell r="H2652">
            <v>2</v>
          </cell>
          <cell r="I2652">
            <v>8.1999999999999993</v>
          </cell>
          <cell r="J2652" t="str">
            <v>VALENZUELA</v>
          </cell>
        </row>
        <row r="2653">
          <cell r="B2653" t="str">
            <v>OLONGAPO3</v>
          </cell>
          <cell r="C2653">
            <v>19.940000000000001</v>
          </cell>
          <cell r="D2653">
            <v>3.02</v>
          </cell>
          <cell r="E2653">
            <v>18.420000000000002</v>
          </cell>
          <cell r="F2653">
            <v>0</v>
          </cell>
          <cell r="G2653">
            <v>23.93</v>
          </cell>
          <cell r="H2653">
            <v>4</v>
          </cell>
          <cell r="I2653">
            <v>21</v>
          </cell>
          <cell r="J2653" t="str">
            <v>VALENZUELA</v>
          </cell>
        </row>
        <row r="2654">
          <cell r="B2654" t="str">
            <v>ORANI1</v>
          </cell>
          <cell r="C2654">
            <v>13</v>
          </cell>
          <cell r="D2654">
            <v>0</v>
          </cell>
          <cell r="E2654">
            <v>1.77</v>
          </cell>
          <cell r="F2654">
            <v>0</v>
          </cell>
          <cell r="G2654">
            <v>16</v>
          </cell>
          <cell r="H2654">
            <v>1</v>
          </cell>
          <cell r="I2654">
            <v>2.94</v>
          </cell>
          <cell r="J2654" t="str">
            <v>VALENZUELA</v>
          </cell>
        </row>
        <row r="2655">
          <cell r="B2655" t="str">
            <v>ORANI2</v>
          </cell>
          <cell r="C2655">
            <v>13</v>
          </cell>
          <cell r="D2655">
            <v>0</v>
          </cell>
          <cell r="E2655">
            <v>5.0199999999999996</v>
          </cell>
          <cell r="F2655">
            <v>0</v>
          </cell>
          <cell r="G2655">
            <v>16</v>
          </cell>
          <cell r="H2655">
            <v>2</v>
          </cell>
          <cell r="I2655">
            <v>8.1999999999999993</v>
          </cell>
          <cell r="J2655" t="str">
            <v>VALENZUELA</v>
          </cell>
        </row>
        <row r="2656">
          <cell r="B2656" t="str">
            <v>ORANI3</v>
          </cell>
          <cell r="C2656">
            <v>13</v>
          </cell>
          <cell r="D2656">
            <v>0</v>
          </cell>
          <cell r="E2656">
            <v>1.56</v>
          </cell>
          <cell r="F2656">
            <v>0</v>
          </cell>
          <cell r="G2656">
            <v>16</v>
          </cell>
          <cell r="H2656">
            <v>1</v>
          </cell>
          <cell r="I2656">
            <v>2.94</v>
          </cell>
          <cell r="J2656" t="str">
            <v>VALENZUELA</v>
          </cell>
        </row>
        <row r="2657">
          <cell r="B2657" t="str">
            <v>PALAUIG1</v>
          </cell>
          <cell r="C2657">
            <v>10.83</v>
          </cell>
          <cell r="D2657">
            <v>1.1399999999999999</v>
          </cell>
          <cell r="E2657">
            <v>6.51</v>
          </cell>
          <cell r="F2657">
            <v>0</v>
          </cell>
          <cell r="G2657">
            <v>13.52</v>
          </cell>
          <cell r="H2657">
            <v>2</v>
          </cell>
          <cell r="I2657">
            <v>8.1999999999999993</v>
          </cell>
          <cell r="J2657" t="str">
            <v>MANILA2</v>
          </cell>
        </row>
        <row r="2658">
          <cell r="B2658" t="str">
            <v>PALAUIG2</v>
          </cell>
          <cell r="C2658">
            <v>12.98</v>
          </cell>
          <cell r="D2658">
            <v>0</v>
          </cell>
          <cell r="E2658">
            <v>3.98</v>
          </cell>
          <cell r="F2658">
            <v>0</v>
          </cell>
          <cell r="G2658">
            <v>15.98</v>
          </cell>
          <cell r="H2658">
            <v>2</v>
          </cell>
          <cell r="I2658">
            <v>8.1999999999999993</v>
          </cell>
          <cell r="J2658" t="str">
            <v>MANILA2</v>
          </cell>
        </row>
        <row r="2659">
          <cell r="B2659" t="str">
            <v>PANIQUI1</v>
          </cell>
          <cell r="C2659">
            <v>13</v>
          </cell>
          <cell r="D2659">
            <v>0.18</v>
          </cell>
          <cell r="E2659">
            <v>8.2200000000000006</v>
          </cell>
          <cell r="F2659">
            <v>0</v>
          </cell>
          <cell r="G2659">
            <v>16</v>
          </cell>
          <cell r="H2659">
            <v>3</v>
          </cell>
          <cell r="I2659">
            <v>14</v>
          </cell>
          <cell r="J2659" t="str">
            <v>TARLAC1</v>
          </cell>
        </row>
        <row r="2660">
          <cell r="B2660" t="str">
            <v>PANIQUI2</v>
          </cell>
          <cell r="C2660">
            <v>13</v>
          </cell>
          <cell r="D2660">
            <v>0</v>
          </cell>
          <cell r="E2660">
            <v>3.2</v>
          </cell>
          <cell r="F2660">
            <v>0</v>
          </cell>
          <cell r="G2660">
            <v>16</v>
          </cell>
          <cell r="H2660">
            <v>2</v>
          </cell>
          <cell r="I2660">
            <v>8.1999999999999993</v>
          </cell>
          <cell r="J2660" t="str">
            <v>TARLAC1</v>
          </cell>
        </row>
        <row r="2661">
          <cell r="B2661" t="str">
            <v>PANIQUI3</v>
          </cell>
          <cell r="C2661">
            <v>27</v>
          </cell>
          <cell r="D2661">
            <v>0</v>
          </cell>
          <cell r="E2661">
            <v>6.31</v>
          </cell>
          <cell r="F2661">
            <v>0</v>
          </cell>
          <cell r="G2661">
            <v>32</v>
          </cell>
          <cell r="H2661">
            <v>2</v>
          </cell>
          <cell r="I2661">
            <v>8.1999999999999993</v>
          </cell>
          <cell r="J2661" t="str">
            <v>TARLAC1</v>
          </cell>
        </row>
        <row r="2662">
          <cell r="B2662" t="str">
            <v>PANTABANG1</v>
          </cell>
          <cell r="C2662">
            <v>12</v>
          </cell>
          <cell r="D2662">
            <v>0.05</v>
          </cell>
          <cell r="E2662">
            <v>6.31</v>
          </cell>
          <cell r="F2662">
            <v>0</v>
          </cell>
          <cell r="G2662">
            <v>16</v>
          </cell>
          <cell r="H2662">
            <v>2</v>
          </cell>
          <cell r="I2662">
            <v>8.1999999999999993</v>
          </cell>
          <cell r="J2662" t="str">
            <v>SATELLITE</v>
          </cell>
        </row>
        <row r="2663">
          <cell r="B2663" t="str">
            <v>PAOAY1</v>
          </cell>
          <cell r="C2663">
            <v>13</v>
          </cell>
          <cell r="D2663">
            <v>0.27</v>
          </cell>
          <cell r="E2663">
            <v>8.14</v>
          </cell>
          <cell r="F2663">
            <v>0</v>
          </cell>
          <cell r="G2663">
            <v>16</v>
          </cell>
          <cell r="H2663">
            <v>2</v>
          </cell>
          <cell r="I2663">
            <v>8.1999999999999993</v>
          </cell>
          <cell r="J2663" t="str">
            <v>TARLAC1</v>
          </cell>
        </row>
        <row r="2664">
          <cell r="B2664" t="str">
            <v>PAOAY2</v>
          </cell>
          <cell r="C2664">
            <v>13</v>
          </cell>
          <cell r="D2664">
            <v>45.8</v>
          </cell>
          <cell r="E2664">
            <v>12.91</v>
          </cell>
          <cell r="F2664">
            <v>2</v>
          </cell>
          <cell r="G2664">
            <v>16</v>
          </cell>
          <cell r="H2664">
            <v>3</v>
          </cell>
          <cell r="I2664">
            <v>14</v>
          </cell>
          <cell r="J2664" t="str">
            <v>TARLAC1</v>
          </cell>
        </row>
        <row r="2665">
          <cell r="B2665" t="str">
            <v>PAOAY3</v>
          </cell>
          <cell r="C2665">
            <v>13</v>
          </cell>
          <cell r="D2665">
            <v>12.29</v>
          </cell>
          <cell r="E2665">
            <v>11.21</v>
          </cell>
          <cell r="F2665">
            <v>1</v>
          </cell>
          <cell r="G2665">
            <v>16</v>
          </cell>
          <cell r="H2665">
            <v>3</v>
          </cell>
          <cell r="I2665">
            <v>14</v>
          </cell>
          <cell r="J2665" t="str">
            <v>TARLAC1</v>
          </cell>
        </row>
        <row r="2666">
          <cell r="B2666" t="str">
            <v>PILAWAY1</v>
          </cell>
          <cell r="C2666">
            <v>11</v>
          </cell>
          <cell r="D2666">
            <v>0</v>
          </cell>
          <cell r="E2666">
            <v>2.62</v>
          </cell>
          <cell r="F2666">
            <v>0</v>
          </cell>
          <cell r="G2666">
            <v>16</v>
          </cell>
          <cell r="H2666">
            <v>1</v>
          </cell>
          <cell r="I2666">
            <v>2.94</v>
          </cell>
          <cell r="J2666" t="str">
            <v>SATELLITE</v>
          </cell>
        </row>
        <row r="2667">
          <cell r="B2667" t="str">
            <v>PLARIDEL1</v>
          </cell>
          <cell r="C2667">
            <v>13</v>
          </cell>
          <cell r="D2667">
            <v>1.84</v>
          </cell>
          <cell r="E2667">
            <v>9.66</v>
          </cell>
          <cell r="F2667">
            <v>9</v>
          </cell>
          <cell r="G2667">
            <v>16</v>
          </cell>
          <cell r="H2667">
            <v>3</v>
          </cell>
          <cell r="I2667">
            <v>14</v>
          </cell>
          <cell r="J2667" t="str">
            <v>VALENZUELA</v>
          </cell>
        </row>
        <row r="2668">
          <cell r="B2668" t="str">
            <v>PLARIDEL2</v>
          </cell>
          <cell r="C2668">
            <v>13</v>
          </cell>
          <cell r="D2668">
            <v>5.42</v>
          </cell>
          <cell r="E2668">
            <v>10.41</v>
          </cell>
          <cell r="F2668">
            <v>22</v>
          </cell>
          <cell r="G2668">
            <v>16</v>
          </cell>
          <cell r="H2668">
            <v>3</v>
          </cell>
          <cell r="I2668">
            <v>14</v>
          </cell>
          <cell r="J2668" t="str">
            <v>VALENZUELA</v>
          </cell>
        </row>
        <row r="2669">
          <cell r="B2669" t="str">
            <v>PLARIDEL3</v>
          </cell>
          <cell r="C2669">
            <v>13</v>
          </cell>
          <cell r="D2669">
            <v>3.22</v>
          </cell>
          <cell r="E2669">
            <v>10.41</v>
          </cell>
          <cell r="F2669">
            <v>4</v>
          </cell>
          <cell r="G2669">
            <v>16</v>
          </cell>
          <cell r="H2669">
            <v>3</v>
          </cell>
          <cell r="I2669">
            <v>14</v>
          </cell>
          <cell r="J2669" t="str">
            <v>VALENZUELA</v>
          </cell>
        </row>
        <row r="2670">
          <cell r="B2670" t="str">
            <v>POZZORUB1</v>
          </cell>
          <cell r="C2670">
            <v>13</v>
          </cell>
          <cell r="D2670">
            <v>0</v>
          </cell>
          <cell r="E2670">
            <v>4.63</v>
          </cell>
          <cell r="F2670">
            <v>0</v>
          </cell>
          <cell r="G2670">
            <v>16</v>
          </cell>
          <cell r="H2670">
            <v>2</v>
          </cell>
          <cell r="I2670">
            <v>8.1999999999999993</v>
          </cell>
          <cell r="J2670" t="str">
            <v>TARLAC1</v>
          </cell>
        </row>
        <row r="2671">
          <cell r="B2671" t="str">
            <v>POZZORUB2</v>
          </cell>
          <cell r="C2671">
            <v>13</v>
          </cell>
          <cell r="D2671">
            <v>0</v>
          </cell>
          <cell r="E2671">
            <v>5.69</v>
          </cell>
          <cell r="F2671">
            <v>0</v>
          </cell>
          <cell r="G2671">
            <v>16</v>
          </cell>
          <cell r="H2671">
            <v>2</v>
          </cell>
          <cell r="I2671">
            <v>8.1999999999999993</v>
          </cell>
          <cell r="J2671" t="str">
            <v>TARLAC1</v>
          </cell>
        </row>
        <row r="2672">
          <cell r="B2672" t="str">
            <v>POZZORUB3</v>
          </cell>
          <cell r="C2672">
            <v>13</v>
          </cell>
          <cell r="D2672">
            <v>0.08</v>
          </cell>
          <cell r="E2672">
            <v>4.8099999999999996</v>
          </cell>
          <cell r="F2672">
            <v>0</v>
          </cell>
          <cell r="G2672">
            <v>16</v>
          </cell>
          <cell r="H2672">
            <v>2</v>
          </cell>
          <cell r="I2672">
            <v>8.1999999999999993</v>
          </cell>
          <cell r="J2672" t="str">
            <v>TARLAC1</v>
          </cell>
        </row>
        <row r="2673">
          <cell r="B2673" t="str">
            <v>ROSARIO2</v>
          </cell>
          <cell r="C2673">
            <v>13</v>
          </cell>
          <cell r="D2673">
            <v>0</v>
          </cell>
          <cell r="E2673">
            <v>2.29</v>
          </cell>
          <cell r="F2673">
            <v>0</v>
          </cell>
          <cell r="G2673">
            <v>16</v>
          </cell>
          <cell r="H2673">
            <v>1</v>
          </cell>
          <cell r="I2673">
            <v>2.94</v>
          </cell>
          <cell r="J2673" t="str">
            <v>TARLAC1</v>
          </cell>
        </row>
        <row r="2674">
          <cell r="B2674" t="str">
            <v>ROSARIO3</v>
          </cell>
          <cell r="C2674">
            <v>13</v>
          </cell>
          <cell r="D2674">
            <v>0</v>
          </cell>
          <cell r="E2674">
            <v>3.84</v>
          </cell>
          <cell r="F2674">
            <v>0</v>
          </cell>
          <cell r="G2674">
            <v>16</v>
          </cell>
          <cell r="H2674">
            <v>2</v>
          </cell>
          <cell r="I2674">
            <v>8.1999999999999993</v>
          </cell>
          <cell r="J2674" t="str">
            <v>TARLAC1</v>
          </cell>
        </row>
        <row r="2675">
          <cell r="B2675" t="str">
            <v>SANCARLOS1</v>
          </cell>
          <cell r="C2675">
            <v>13</v>
          </cell>
          <cell r="D2675">
            <v>0.33</v>
          </cell>
          <cell r="E2675">
            <v>8.68</v>
          </cell>
          <cell r="F2675">
            <v>0</v>
          </cell>
          <cell r="G2675">
            <v>16</v>
          </cell>
          <cell r="H2675">
            <v>3</v>
          </cell>
          <cell r="I2675">
            <v>14</v>
          </cell>
          <cell r="J2675" t="str">
            <v>TARLAC1</v>
          </cell>
        </row>
        <row r="2676">
          <cell r="B2676" t="str">
            <v>SANCARLOS2</v>
          </cell>
          <cell r="C2676">
            <v>13</v>
          </cell>
          <cell r="D2676">
            <v>1.54</v>
          </cell>
          <cell r="E2676">
            <v>10.18</v>
          </cell>
          <cell r="F2676">
            <v>0</v>
          </cell>
          <cell r="G2676">
            <v>16</v>
          </cell>
          <cell r="H2676">
            <v>3</v>
          </cell>
          <cell r="I2676">
            <v>14</v>
          </cell>
          <cell r="J2676" t="str">
            <v>TARLAC1</v>
          </cell>
        </row>
        <row r="2677">
          <cell r="B2677" t="str">
            <v>SANCARLOS3</v>
          </cell>
          <cell r="C2677">
            <v>13</v>
          </cell>
          <cell r="D2677">
            <v>0</v>
          </cell>
          <cell r="E2677">
            <v>3.89</v>
          </cell>
          <cell r="F2677">
            <v>0</v>
          </cell>
          <cell r="G2677">
            <v>16</v>
          </cell>
          <cell r="H2677">
            <v>2</v>
          </cell>
          <cell r="I2677">
            <v>8.1999999999999993</v>
          </cell>
          <cell r="J2677" t="str">
            <v>TARLAC1</v>
          </cell>
        </row>
        <row r="2678">
          <cell r="B2678" t="str">
            <v>SANFERNAN1</v>
          </cell>
          <cell r="C2678">
            <v>27</v>
          </cell>
          <cell r="D2678">
            <v>0.53</v>
          </cell>
          <cell r="E2678">
            <v>23.28</v>
          </cell>
          <cell r="F2678">
            <v>41</v>
          </cell>
          <cell r="G2678">
            <v>32</v>
          </cell>
          <cell r="H2678">
            <v>5</v>
          </cell>
          <cell r="I2678">
            <v>29</v>
          </cell>
          <cell r="J2678" t="str">
            <v>VALENZUELA</v>
          </cell>
        </row>
        <row r="2679">
          <cell r="B2679" t="str">
            <v>SANFERNAN2</v>
          </cell>
          <cell r="C2679">
            <v>27</v>
          </cell>
          <cell r="D2679">
            <v>0.17</v>
          </cell>
          <cell r="E2679">
            <v>20.54</v>
          </cell>
          <cell r="F2679">
            <v>2</v>
          </cell>
          <cell r="G2679">
            <v>32</v>
          </cell>
          <cell r="H2679">
            <v>4</v>
          </cell>
          <cell r="I2679">
            <v>21</v>
          </cell>
          <cell r="J2679" t="str">
            <v>VALENZUELA</v>
          </cell>
        </row>
        <row r="2680">
          <cell r="B2680" t="str">
            <v>SANFERNAN3</v>
          </cell>
          <cell r="C2680">
            <v>27</v>
          </cell>
          <cell r="D2680">
            <v>0.02</v>
          </cell>
          <cell r="E2680">
            <v>18.13</v>
          </cell>
          <cell r="F2680">
            <v>7</v>
          </cell>
          <cell r="G2680">
            <v>32</v>
          </cell>
          <cell r="H2680">
            <v>4</v>
          </cell>
          <cell r="I2680">
            <v>21</v>
          </cell>
          <cell r="J2680" t="str">
            <v>VALENZUELA</v>
          </cell>
        </row>
        <row r="2681">
          <cell r="B2681" t="str">
            <v>SANILDEFO1</v>
          </cell>
          <cell r="C2681">
            <v>13</v>
          </cell>
          <cell r="D2681">
            <v>0.17</v>
          </cell>
          <cell r="E2681">
            <v>8.51</v>
          </cell>
          <cell r="F2681">
            <v>0</v>
          </cell>
          <cell r="G2681">
            <v>16</v>
          </cell>
          <cell r="H2681">
            <v>3</v>
          </cell>
          <cell r="I2681">
            <v>14</v>
          </cell>
          <cell r="J2681" t="str">
            <v>MANILA2</v>
          </cell>
        </row>
        <row r="2682">
          <cell r="B2682" t="str">
            <v>SANILDEFO2</v>
          </cell>
          <cell r="C2682">
            <v>13</v>
          </cell>
          <cell r="D2682">
            <v>0</v>
          </cell>
          <cell r="E2682">
            <v>1.3</v>
          </cell>
          <cell r="F2682">
            <v>0</v>
          </cell>
          <cell r="G2682">
            <v>16</v>
          </cell>
          <cell r="H2682">
            <v>1</v>
          </cell>
          <cell r="I2682">
            <v>2.94</v>
          </cell>
          <cell r="J2682" t="str">
            <v>MANILA2</v>
          </cell>
        </row>
        <row r="2683">
          <cell r="B2683" t="str">
            <v>SANILDEFO3</v>
          </cell>
          <cell r="C2683">
            <v>13</v>
          </cell>
          <cell r="D2683">
            <v>0.56999999999999995</v>
          </cell>
          <cell r="E2683">
            <v>8.6999999999999993</v>
          </cell>
          <cell r="F2683">
            <v>0</v>
          </cell>
          <cell r="G2683">
            <v>16</v>
          </cell>
          <cell r="H2683">
            <v>3</v>
          </cell>
          <cell r="I2683">
            <v>14</v>
          </cell>
          <cell r="J2683" t="str">
            <v>MANILA2</v>
          </cell>
        </row>
        <row r="2684">
          <cell r="B2684" t="str">
            <v>SANMANUEL1</v>
          </cell>
          <cell r="C2684">
            <v>13</v>
          </cell>
          <cell r="D2684">
            <v>0</v>
          </cell>
          <cell r="E2684">
            <v>2.48</v>
          </cell>
          <cell r="F2684">
            <v>0</v>
          </cell>
          <cell r="G2684">
            <v>16</v>
          </cell>
          <cell r="H2684">
            <v>1</v>
          </cell>
          <cell r="I2684">
            <v>2.94</v>
          </cell>
          <cell r="J2684" t="str">
            <v>TARLAC1</v>
          </cell>
        </row>
        <row r="2685">
          <cell r="B2685" t="str">
            <v>SANMANUEL2</v>
          </cell>
          <cell r="C2685">
            <v>13</v>
          </cell>
          <cell r="D2685">
            <v>0</v>
          </cell>
          <cell r="E2685">
            <v>1.74</v>
          </cell>
          <cell r="F2685">
            <v>0</v>
          </cell>
          <cell r="G2685">
            <v>16</v>
          </cell>
          <cell r="H2685">
            <v>1</v>
          </cell>
          <cell r="I2685">
            <v>2.94</v>
          </cell>
          <cell r="J2685" t="str">
            <v>TARLAC1</v>
          </cell>
        </row>
        <row r="2686">
          <cell r="B2686" t="str">
            <v>SANMANUEL3</v>
          </cell>
          <cell r="C2686">
            <v>13</v>
          </cell>
          <cell r="D2686">
            <v>0</v>
          </cell>
          <cell r="E2686">
            <v>4.21</v>
          </cell>
          <cell r="F2686">
            <v>0</v>
          </cell>
          <cell r="G2686">
            <v>16</v>
          </cell>
          <cell r="H2686">
            <v>2</v>
          </cell>
          <cell r="I2686">
            <v>8.1999999999999993</v>
          </cell>
          <cell r="J2686" t="str">
            <v>TARLAC1</v>
          </cell>
        </row>
        <row r="2687">
          <cell r="B2687" t="str">
            <v>SANMARCEL1</v>
          </cell>
          <cell r="C2687">
            <v>13</v>
          </cell>
          <cell r="D2687">
            <v>0</v>
          </cell>
          <cell r="E2687">
            <v>1.28</v>
          </cell>
          <cell r="F2687">
            <v>0</v>
          </cell>
          <cell r="G2687">
            <v>16</v>
          </cell>
          <cell r="H2687">
            <v>1</v>
          </cell>
          <cell r="I2687">
            <v>2.94</v>
          </cell>
          <cell r="J2687" t="str">
            <v>MANILA2</v>
          </cell>
        </row>
        <row r="2688">
          <cell r="B2688" t="str">
            <v>SANMARCEL2</v>
          </cell>
          <cell r="C2688">
            <v>13</v>
          </cell>
          <cell r="D2688">
            <v>0</v>
          </cell>
          <cell r="E2688">
            <v>5.25</v>
          </cell>
          <cell r="F2688">
            <v>0</v>
          </cell>
          <cell r="G2688">
            <v>16</v>
          </cell>
          <cell r="H2688">
            <v>2</v>
          </cell>
          <cell r="I2688">
            <v>8.1999999999999993</v>
          </cell>
          <cell r="J2688" t="str">
            <v>MANILA2</v>
          </cell>
        </row>
        <row r="2689">
          <cell r="B2689" t="str">
            <v>SANMARCEL3</v>
          </cell>
          <cell r="C2689">
            <v>13</v>
          </cell>
          <cell r="D2689">
            <v>0</v>
          </cell>
          <cell r="E2689">
            <v>2.25</v>
          </cell>
          <cell r="F2689">
            <v>0</v>
          </cell>
          <cell r="G2689">
            <v>16</v>
          </cell>
          <cell r="H2689">
            <v>1</v>
          </cell>
          <cell r="I2689">
            <v>2.94</v>
          </cell>
          <cell r="J2689" t="str">
            <v>MANILA2</v>
          </cell>
        </row>
        <row r="2690">
          <cell r="B2690" t="str">
            <v>SANMIGUEL1</v>
          </cell>
          <cell r="C2690">
            <v>20</v>
          </cell>
          <cell r="D2690">
            <v>0.02</v>
          </cell>
          <cell r="E2690">
            <v>11.47</v>
          </cell>
          <cell r="F2690">
            <v>0</v>
          </cell>
          <cell r="G2690">
            <v>24</v>
          </cell>
          <cell r="H2690">
            <v>3</v>
          </cell>
          <cell r="I2690">
            <v>14</v>
          </cell>
          <cell r="J2690" t="str">
            <v>MANILA2</v>
          </cell>
        </row>
        <row r="2691">
          <cell r="B2691" t="str">
            <v>SANMIGUEL2</v>
          </cell>
          <cell r="C2691">
            <v>20</v>
          </cell>
          <cell r="D2691">
            <v>0</v>
          </cell>
          <cell r="E2691">
            <v>3.76</v>
          </cell>
          <cell r="F2691">
            <v>0</v>
          </cell>
          <cell r="G2691">
            <v>24</v>
          </cell>
          <cell r="H2691">
            <v>2</v>
          </cell>
          <cell r="I2691">
            <v>8.1999999999999993</v>
          </cell>
          <cell r="J2691" t="str">
            <v>MANILA2</v>
          </cell>
        </row>
        <row r="2692">
          <cell r="B2692" t="str">
            <v>SANMIGUEL3</v>
          </cell>
          <cell r="C2692">
            <v>13</v>
          </cell>
          <cell r="D2692">
            <v>0</v>
          </cell>
          <cell r="E2692">
            <v>4.8099999999999996</v>
          </cell>
          <cell r="F2692">
            <v>0</v>
          </cell>
          <cell r="G2692">
            <v>16</v>
          </cell>
          <cell r="H2692">
            <v>2</v>
          </cell>
          <cell r="I2692">
            <v>8.1999999999999993</v>
          </cell>
          <cell r="J2692" t="str">
            <v>MANILA2</v>
          </cell>
        </row>
        <row r="2693">
          <cell r="B2693" t="str">
            <v>SANSIMON1</v>
          </cell>
          <cell r="C2693">
            <v>6</v>
          </cell>
          <cell r="D2693">
            <v>1.99</v>
          </cell>
          <cell r="E2693">
            <v>4.1900000000000004</v>
          </cell>
          <cell r="F2693">
            <v>44</v>
          </cell>
          <cell r="G2693">
            <v>8</v>
          </cell>
          <cell r="H2693">
            <v>2</v>
          </cell>
          <cell r="I2693">
            <v>8.1999999999999993</v>
          </cell>
          <cell r="J2693" t="str">
            <v>VALENZUELA</v>
          </cell>
        </row>
        <row r="2694">
          <cell r="B2694" t="str">
            <v>SANSIMON2</v>
          </cell>
          <cell r="C2694">
            <v>13</v>
          </cell>
          <cell r="D2694">
            <v>0</v>
          </cell>
          <cell r="E2694">
            <v>4.2699999999999996</v>
          </cell>
          <cell r="F2694">
            <v>33</v>
          </cell>
          <cell r="G2694">
            <v>16</v>
          </cell>
          <cell r="H2694">
            <v>2</v>
          </cell>
          <cell r="I2694">
            <v>8.1999999999999993</v>
          </cell>
          <cell r="J2694" t="str">
            <v>VALENZUELA</v>
          </cell>
        </row>
        <row r="2695">
          <cell r="B2695" t="str">
            <v>SANTIAGO1</v>
          </cell>
          <cell r="C2695">
            <v>27</v>
          </cell>
          <cell r="D2695">
            <v>0</v>
          </cell>
          <cell r="E2695">
            <v>14.25</v>
          </cell>
          <cell r="F2695">
            <v>0</v>
          </cell>
          <cell r="G2695">
            <v>32</v>
          </cell>
          <cell r="H2695">
            <v>4</v>
          </cell>
          <cell r="I2695">
            <v>21</v>
          </cell>
          <cell r="J2695" t="str">
            <v>TARLAC2</v>
          </cell>
        </row>
        <row r="2696">
          <cell r="B2696" t="str">
            <v>SANTIAGO2</v>
          </cell>
          <cell r="C2696">
            <v>27</v>
          </cell>
          <cell r="D2696">
            <v>10.34</v>
          </cell>
          <cell r="E2696">
            <v>26.79</v>
          </cell>
          <cell r="F2696">
            <v>3</v>
          </cell>
          <cell r="G2696">
            <v>32</v>
          </cell>
          <cell r="H2696">
            <v>5</v>
          </cell>
          <cell r="I2696">
            <v>29</v>
          </cell>
          <cell r="J2696" t="str">
            <v>TARLAC2</v>
          </cell>
        </row>
        <row r="2697">
          <cell r="B2697" t="str">
            <v>SANTIAGO3</v>
          </cell>
          <cell r="C2697">
            <v>20</v>
          </cell>
          <cell r="D2697">
            <v>0.31</v>
          </cell>
          <cell r="E2697">
            <v>14.06</v>
          </cell>
          <cell r="F2697">
            <v>0</v>
          </cell>
          <cell r="G2697">
            <v>24</v>
          </cell>
          <cell r="H2697">
            <v>4</v>
          </cell>
          <cell r="I2697">
            <v>21</v>
          </cell>
          <cell r="J2697" t="str">
            <v>TARLAC2</v>
          </cell>
        </row>
        <row r="2698">
          <cell r="B2698" t="str">
            <v>SFLU1</v>
          </cell>
          <cell r="C2698">
            <v>20</v>
          </cell>
          <cell r="D2698">
            <v>0.1</v>
          </cell>
          <cell r="E2698">
            <v>11.88</v>
          </cell>
          <cell r="F2698">
            <v>0</v>
          </cell>
          <cell r="G2698">
            <v>24</v>
          </cell>
          <cell r="H2698">
            <v>3</v>
          </cell>
          <cell r="I2698">
            <v>14</v>
          </cell>
          <cell r="J2698" t="str">
            <v>TARLAC1</v>
          </cell>
        </row>
        <row r="2699">
          <cell r="B2699" t="str">
            <v>SFLU3</v>
          </cell>
          <cell r="C2699">
            <v>27</v>
          </cell>
          <cell r="D2699">
            <v>0.79</v>
          </cell>
          <cell r="E2699">
            <v>22.35</v>
          </cell>
          <cell r="F2699">
            <v>0</v>
          </cell>
          <cell r="G2699">
            <v>32</v>
          </cell>
          <cell r="H2699">
            <v>5</v>
          </cell>
          <cell r="I2699">
            <v>29</v>
          </cell>
          <cell r="J2699" t="str">
            <v>TARLAC1</v>
          </cell>
        </row>
        <row r="2700">
          <cell r="B2700" t="str">
            <v>SNGABRIEL1</v>
          </cell>
          <cell r="C2700">
            <v>20</v>
          </cell>
          <cell r="D2700">
            <v>0</v>
          </cell>
          <cell r="E2700">
            <v>8.31</v>
          </cell>
          <cell r="F2700">
            <v>0</v>
          </cell>
          <cell r="G2700">
            <v>24</v>
          </cell>
          <cell r="H2700">
            <v>3</v>
          </cell>
          <cell r="I2700">
            <v>14</v>
          </cell>
          <cell r="J2700" t="str">
            <v>TARLAC1</v>
          </cell>
        </row>
        <row r="2701">
          <cell r="B2701" t="str">
            <v>SNGABRIEL3</v>
          </cell>
          <cell r="C2701">
            <v>20</v>
          </cell>
          <cell r="D2701">
            <v>0.15</v>
          </cell>
          <cell r="E2701">
            <v>12.48</v>
          </cell>
          <cell r="F2701">
            <v>0</v>
          </cell>
          <cell r="G2701">
            <v>24</v>
          </cell>
          <cell r="H2701">
            <v>3</v>
          </cell>
          <cell r="I2701">
            <v>14</v>
          </cell>
          <cell r="J2701" t="str">
            <v>TARLAC1</v>
          </cell>
        </row>
        <row r="2702">
          <cell r="B2702" t="str">
            <v>SNJOSEDEL1</v>
          </cell>
          <cell r="C2702">
            <v>27</v>
          </cell>
          <cell r="D2702">
            <v>1.89</v>
          </cell>
          <cell r="E2702">
            <v>23.41</v>
          </cell>
          <cell r="F2702">
            <v>8</v>
          </cell>
          <cell r="G2702">
            <v>32</v>
          </cell>
          <cell r="H2702">
            <v>5</v>
          </cell>
          <cell r="I2702">
            <v>29</v>
          </cell>
          <cell r="J2702" t="str">
            <v>VALENZUELA</v>
          </cell>
        </row>
        <row r="2703">
          <cell r="B2703" t="str">
            <v>SNJOSEDEL2</v>
          </cell>
          <cell r="C2703">
            <v>22.35</v>
          </cell>
          <cell r="D2703">
            <v>2.0699999999999998</v>
          </cell>
          <cell r="E2703">
            <v>24.02</v>
          </cell>
          <cell r="F2703">
            <v>45</v>
          </cell>
          <cell r="G2703">
            <v>26.49</v>
          </cell>
          <cell r="H2703">
            <v>5</v>
          </cell>
          <cell r="I2703">
            <v>29</v>
          </cell>
          <cell r="J2703" t="str">
            <v>VALENZUELA</v>
          </cell>
        </row>
        <row r="2704">
          <cell r="B2704" t="str">
            <v>SNJOSEDEL3</v>
          </cell>
          <cell r="C2704">
            <v>27</v>
          </cell>
          <cell r="D2704">
            <v>0.03</v>
          </cell>
          <cell r="E2704">
            <v>18.989999999999998</v>
          </cell>
          <cell r="F2704">
            <v>0</v>
          </cell>
          <cell r="G2704">
            <v>32</v>
          </cell>
          <cell r="H2704">
            <v>4</v>
          </cell>
          <cell r="I2704">
            <v>21</v>
          </cell>
          <cell r="J2704" t="str">
            <v>VALENZUELA</v>
          </cell>
        </row>
        <row r="2705">
          <cell r="B2705" t="str">
            <v>SNJOSENE1</v>
          </cell>
          <cell r="C2705">
            <v>6</v>
          </cell>
          <cell r="D2705">
            <v>0</v>
          </cell>
          <cell r="E2705">
            <v>0.46</v>
          </cell>
          <cell r="F2705">
            <v>0</v>
          </cell>
          <cell r="G2705">
            <v>8</v>
          </cell>
          <cell r="H2705">
            <v>1</v>
          </cell>
          <cell r="I2705">
            <v>2.94</v>
          </cell>
          <cell r="J2705" t="str">
            <v>TARLAC2</v>
          </cell>
        </row>
        <row r="2706">
          <cell r="B2706" t="str">
            <v>SNJOSENE3</v>
          </cell>
          <cell r="C2706">
            <v>20</v>
          </cell>
          <cell r="D2706">
            <v>0</v>
          </cell>
          <cell r="E2706">
            <v>10.86</v>
          </cell>
          <cell r="F2706">
            <v>0</v>
          </cell>
          <cell r="G2706">
            <v>24</v>
          </cell>
          <cell r="H2706">
            <v>3</v>
          </cell>
          <cell r="I2706">
            <v>14</v>
          </cell>
          <cell r="J2706" t="str">
            <v>TARLAC2</v>
          </cell>
        </row>
        <row r="2707">
          <cell r="B2707" t="str">
            <v>STAANA1</v>
          </cell>
          <cell r="C2707">
            <v>13</v>
          </cell>
          <cell r="D2707">
            <v>0.09</v>
          </cell>
          <cell r="E2707">
            <v>5.17</v>
          </cell>
          <cell r="F2707">
            <v>0</v>
          </cell>
          <cell r="G2707">
            <v>16</v>
          </cell>
          <cell r="H2707">
            <v>2</v>
          </cell>
          <cell r="I2707">
            <v>8.1999999999999993</v>
          </cell>
          <cell r="J2707" t="str">
            <v>TARLAC2</v>
          </cell>
        </row>
        <row r="2708">
          <cell r="B2708" t="str">
            <v>STAANA3</v>
          </cell>
          <cell r="C2708">
            <v>6</v>
          </cell>
          <cell r="D2708">
            <v>0.42</v>
          </cell>
          <cell r="E2708">
            <v>2.62</v>
          </cell>
          <cell r="F2708">
            <v>0</v>
          </cell>
          <cell r="G2708">
            <v>8</v>
          </cell>
          <cell r="H2708">
            <v>1</v>
          </cell>
          <cell r="I2708">
            <v>2.94</v>
          </cell>
          <cell r="J2708" t="str">
            <v>TARLAC2</v>
          </cell>
        </row>
        <row r="2709">
          <cell r="B2709" t="str">
            <v>STABARBAR1</v>
          </cell>
          <cell r="C2709">
            <v>20</v>
          </cell>
          <cell r="D2709">
            <v>0</v>
          </cell>
          <cell r="E2709">
            <v>7.79</v>
          </cell>
          <cell r="F2709">
            <v>0</v>
          </cell>
          <cell r="G2709">
            <v>24</v>
          </cell>
          <cell r="H2709">
            <v>2</v>
          </cell>
          <cell r="I2709">
            <v>8.1999999999999993</v>
          </cell>
          <cell r="J2709" t="str">
            <v>TARLAC1</v>
          </cell>
        </row>
        <row r="2710">
          <cell r="B2710" t="str">
            <v>STABARBAR2</v>
          </cell>
          <cell r="C2710">
            <v>13</v>
          </cell>
          <cell r="D2710">
            <v>0</v>
          </cell>
          <cell r="E2710">
            <v>3.72</v>
          </cell>
          <cell r="F2710">
            <v>0</v>
          </cell>
          <cell r="G2710">
            <v>16</v>
          </cell>
          <cell r="H2710">
            <v>2</v>
          </cell>
          <cell r="I2710">
            <v>8.1999999999999993</v>
          </cell>
          <cell r="J2710" t="str">
            <v>TARLAC1</v>
          </cell>
        </row>
        <row r="2711">
          <cell r="B2711" t="str">
            <v>STABARBAR3</v>
          </cell>
          <cell r="C2711">
            <v>13</v>
          </cell>
          <cell r="D2711">
            <v>0</v>
          </cell>
          <cell r="E2711">
            <v>5.0199999999999996</v>
          </cell>
          <cell r="F2711">
            <v>0</v>
          </cell>
          <cell r="G2711">
            <v>16</v>
          </cell>
          <cell r="H2711">
            <v>2</v>
          </cell>
          <cell r="I2711">
            <v>8.1999999999999993</v>
          </cell>
          <cell r="J2711" t="str">
            <v>TARLAC1</v>
          </cell>
        </row>
        <row r="2712">
          <cell r="B2712" t="str">
            <v>STAMARIA1</v>
          </cell>
          <cell r="C2712">
            <v>27</v>
          </cell>
          <cell r="D2712">
            <v>0.03</v>
          </cell>
          <cell r="E2712">
            <v>18.059999999999999</v>
          </cell>
          <cell r="F2712">
            <v>9</v>
          </cell>
          <cell r="G2712">
            <v>32</v>
          </cell>
          <cell r="H2712">
            <v>4</v>
          </cell>
          <cell r="I2712">
            <v>21</v>
          </cell>
          <cell r="J2712" t="str">
            <v>VALENZUELA</v>
          </cell>
        </row>
        <row r="2713">
          <cell r="B2713" t="str">
            <v>STAMARIA2</v>
          </cell>
          <cell r="C2713">
            <v>13</v>
          </cell>
          <cell r="D2713">
            <v>0</v>
          </cell>
          <cell r="E2713">
            <v>2.0099999999999998</v>
          </cell>
          <cell r="F2713">
            <v>0</v>
          </cell>
          <cell r="G2713">
            <v>16</v>
          </cell>
          <cell r="H2713">
            <v>1</v>
          </cell>
          <cell r="I2713">
            <v>2.94</v>
          </cell>
          <cell r="J2713" t="str">
            <v>VALENZUELA</v>
          </cell>
        </row>
        <row r="2714">
          <cell r="B2714" t="str">
            <v>STAMARIA3</v>
          </cell>
          <cell r="C2714">
            <v>27</v>
          </cell>
          <cell r="D2714">
            <v>0.24</v>
          </cell>
          <cell r="E2714">
            <v>21.29</v>
          </cell>
          <cell r="F2714">
            <v>0</v>
          </cell>
          <cell r="G2714">
            <v>32</v>
          </cell>
          <cell r="H2714">
            <v>5</v>
          </cell>
          <cell r="I2714">
            <v>29</v>
          </cell>
          <cell r="J2714" t="str">
            <v>VALENZUELA</v>
          </cell>
        </row>
        <row r="2715">
          <cell r="B2715" t="str">
            <v>STAROSANE1</v>
          </cell>
          <cell r="C2715">
            <v>19.79</v>
          </cell>
          <cell r="D2715">
            <v>0</v>
          </cell>
          <cell r="E2715">
            <v>0.28000000000000003</v>
          </cell>
          <cell r="F2715">
            <v>0</v>
          </cell>
          <cell r="G2715">
            <v>23.76</v>
          </cell>
          <cell r="H2715">
            <v>1</v>
          </cell>
          <cell r="I2715">
            <v>2.94</v>
          </cell>
          <cell r="J2715" t="str">
            <v>TARLAC2</v>
          </cell>
        </row>
        <row r="2716">
          <cell r="B2716" t="str">
            <v>STAROSANE2</v>
          </cell>
          <cell r="C2716">
            <v>20</v>
          </cell>
          <cell r="D2716">
            <v>0</v>
          </cell>
          <cell r="E2716">
            <v>8.93</v>
          </cell>
          <cell r="F2716">
            <v>0</v>
          </cell>
          <cell r="G2716">
            <v>24</v>
          </cell>
          <cell r="H2716">
            <v>3</v>
          </cell>
          <cell r="I2716">
            <v>14</v>
          </cell>
          <cell r="J2716" t="str">
            <v>TARLAC2</v>
          </cell>
        </row>
        <row r="2717">
          <cell r="B2717" t="str">
            <v>STAROSANE3</v>
          </cell>
          <cell r="C2717">
            <v>13</v>
          </cell>
          <cell r="D2717">
            <v>0</v>
          </cell>
          <cell r="E2717">
            <v>5.09</v>
          </cell>
          <cell r="F2717">
            <v>0</v>
          </cell>
          <cell r="G2717">
            <v>16</v>
          </cell>
          <cell r="H2717">
            <v>2</v>
          </cell>
          <cell r="I2717">
            <v>8.1999999999999993</v>
          </cell>
          <cell r="J2717" t="str">
            <v>TARLAC2</v>
          </cell>
        </row>
        <row r="2718">
          <cell r="B2718" t="str">
            <v>STOTOMAS1</v>
          </cell>
          <cell r="C2718">
            <v>41</v>
          </cell>
          <cell r="D2718">
            <v>3.22</v>
          </cell>
          <cell r="E2718">
            <v>40.71</v>
          </cell>
          <cell r="F2718">
            <v>1</v>
          </cell>
          <cell r="G2718">
            <v>48</v>
          </cell>
          <cell r="H2718">
            <v>0</v>
          </cell>
          <cell r="I2718">
            <v>0</v>
          </cell>
          <cell r="J2718" t="str">
            <v>TARLAC1</v>
          </cell>
        </row>
        <row r="2719">
          <cell r="B2719" t="str">
            <v>TALAVERA1</v>
          </cell>
          <cell r="C2719">
            <v>13</v>
          </cell>
          <cell r="D2719">
            <v>0</v>
          </cell>
          <cell r="E2719">
            <v>3.99</v>
          </cell>
          <cell r="F2719">
            <v>0</v>
          </cell>
          <cell r="G2719">
            <v>16</v>
          </cell>
          <cell r="H2719">
            <v>2</v>
          </cell>
          <cell r="I2719">
            <v>8.1999999999999993</v>
          </cell>
          <cell r="J2719" t="str">
            <v>TARLAC2</v>
          </cell>
        </row>
        <row r="2720">
          <cell r="B2720" t="str">
            <v>TALAVERA2</v>
          </cell>
          <cell r="C2720">
            <v>20</v>
          </cell>
          <cell r="D2720">
            <v>0</v>
          </cell>
          <cell r="E2720">
            <v>3.73</v>
          </cell>
          <cell r="F2720">
            <v>0</v>
          </cell>
          <cell r="G2720">
            <v>24</v>
          </cell>
          <cell r="H2720">
            <v>2</v>
          </cell>
          <cell r="I2720">
            <v>8.1999999999999993</v>
          </cell>
          <cell r="J2720" t="str">
            <v>TARLAC2</v>
          </cell>
        </row>
        <row r="2721">
          <cell r="B2721" t="str">
            <v>TALAVERA3</v>
          </cell>
          <cell r="C2721">
            <v>13</v>
          </cell>
          <cell r="D2721">
            <v>0.17</v>
          </cell>
          <cell r="E2721">
            <v>7.79</v>
          </cell>
          <cell r="F2721">
            <v>22</v>
          </cell>
          <cell r="G2721">
            <v>16</v>
          </cell>
          <cell r="H2721">
            <v>2</v>
          </cell>
          <cell r="I2721">
            <v>8.1999999999999993</v>
          </cell>
          <cell r="J2721" t="str">
            <v>TARLAC2</v>
          </cell>
        </row>
        <row r="2722">
          <cell r="B2722" t="str">
            <v>TARLAC1</v>
          </cell>
          <cell r="C2722">
            <v>13</v>
          </cell>
          <cell r="D2722">
            <v>0</v>
          </cell>
          <cell r="E2722">
            <v>2.19</v>
          </cell>
          <cell r="F2722">
            <v>0</v>
          </cell>
          <cell r="G2722">
            <v>16</v>
          </cell>
          <cell r="H2722">
            <v>1</v>
          </cell>
          <cell r="I2722">
            <v>2.94</v>
          </cell>
          <cell r="J2722" t="str">
            <v>TARLAC1</v>
          </cell>
        </row>
        <row r="2723">
          <cell r="B2723" t="str">
            <v>TARLAC2</v>
          </cell>
          <cell r="C2723">
            <v>13</v>
          </cell>
          <cell r="D2723">
            <v>0</v>
          </cell>
          <cell r="E2723">
            <v>4.2699999999999996</v>
          </cell>
          <cell r="F2723">
            <v>1</v>
          </cell>
          <cell r="G2723">
            <v>16</v>
          </cell>
          <cell r="H2723">
            <v>2</v>
          </cell>
          <cell r="I2723">
            <v>8.1999999999999993</v>
          </cell>
          <cell r="J2723" t="str">
            <v>TARLAC1</v>
          </cell>
        </row>
        <row r="2724">
          <cell r="B2724" t="str">
            <v>TARLAC21</v>
          </cell>
          <cell r="C2724">
            <v>13</v>
          </cell>
          <cell r="D2724">
            <v>0</v>
          </cell>
          <cell r="E2724">
            <v>3.87</v>
          </cell>
          <cell r="F2724">
            <v>0</v>
          </cell>
          <cell r="G2724">
            <v>16</v>
          </cell>
          <cell r="H2724">
            <v>2</v>
          </cell>
          <cell r="I2724">
            <v>8.1999999999999993</v>
          </cell>
          <cell r="J2724" t="str">
            <v>TARLAC1</v>
          </cell>
        </row>
        <row r="2725">
          <cell r="B2725" t="str">
            <v>TARLAC22</v>
          </cell>
          <cell r="C2725">
            <v>13</v>
          </cell>
          <cell r="D2725">
            <v>0.78</v>
          </cell>
          <cell r="E2725">
            <v>9.64</v>
          </cell>
          <cell r="F2725">
            <v>0</v>
          </cell>
          <cell r="G2725">
            <v>16</v>
          </cell>
          <cell r="H2725">
            <v>3</v>
          </cell>
          <cell r="I2725">
            <v>14</v>
          </cell>
          <cell r="J2725" t="str">
            <v>TARLAC1</v>
          </cell>
        </row>
        <row r="2726">
          <cell r="B2726" t="str">
            <v>TARLAC23</v>
          </cell>
          <cell r="C2726">
            <v>13</v>
          </cell>
          <cell r="D2726">
            <v>0</v>
          </cell>
          <cell r="E2726">
            <v>4.08</v>
          </cell>
          <cell r="F2726">
            <v>0</v>
          </cell>
          <cell r="G2726">
            <v>16</v>
          </cell>
          <cell r="H2726">
            <v>2</v>
          </cell>
          <cell r="I2726">
            <v>8.1999999999999993</v>
          </cell>
          <cell r="J2726" t="str">
            <v>TARLAC1</v>
          </cell>
        </row>
        <row r="2727">
          <cell r="B2727" t="str">
            <v>TARLAC3</v>
          </cell>
          <cell r="C2727">
            <v>20</v>
          </cell>
          <cell r="D2727">
            <v>0.12</v>
          </cell>
          <cell r="E2727">
            <v>13.79</v>
          </cell>
          <cell r="F2727">
            <v>0</v>
          </cell>
          <cell r="G2727">
            <v>24</v>
          </cell>
          <cell r="H2727">
            <v>3</v>
          </cell>
          <cell r="I2727">
            <v>14</v>
          </cell>
          <cell r="J2727" t="str">
            <v>TARLAC1</v>
          </cell>
        </row>
        <row r="2728">
          <cell r="B2728" t="str">
            <v>TARLAC4</v>
          </cell>
          <cell r="C2728">
            <v>6</v>
          </cell>
          <cell r="D2728">
            <v>3.08</v>
          </cell>
          <cell r="E2728">
            <v>5.12</v>
          </cell>
          <cell r="F2728">
            <v>0</v>
          </cell>
          <cell r="G2728">
            <v>8</v>
          </cell>
          <cell r="H2728">
            <v>2</v>
          </cell>
          <cell r="I2728">
            <v>8.1999999999999993</v>
          </cell>
          <cell r="J2728" t="str">
            <v>TARLAC1</v>
          </cell>
        </row>
        <row r="2729">
          <cell r="B2729" t="str">
            <v>TUGUEGARA1</v>
          </cell>
          <cell r="C2729">
            <v>27</v>
          </cell>
          <cell r="D2729">
            <v>5.03</v>
          </cell>
          <cell r="E2729">
            <v>25.4</v>
          </cell>
          <cell r="F2729">
            <v>0</v>
          </cell>
          <cell r="G2729">
            <v>32</v>
          </cell>
          <cell r="H2729">
            <v>5</v>
          </cell>
          <cell r="I2729">
            <v>29</v>
          </cell>
          <cell r="J2729" t="str">
            <v>TARLAC2</v>
          </cell>
        </row>
        <row r="2730">
          <cell r="B2730" t="str">
            <v>TUGUEGARA2</v>
          </cell>
          <cell r="C2730">
            <v>27</v>
          </cell>
          <cell r="D2730">
            <v>5.13</v>
          </cell>
          <cell r="E2730">
            <v>25.5</v>
          </cell>
          <cell r="F2730">
            <v>0</v>
          </cell>
          <cell r="G2730">
            <v>32</v>
          </cell>
          <cell r="H2730">
            <v>5</v>
          </cell>
          <cell r="I2730">
            <v>29</v>
          </cell>
          <cell r="J2730" t="str">
            <v>TARLAC2</v>
          </cell>
        </row>
        <row r="2731">
          <cell r="B2731" t="str">
            <v>TUGUEGARA3</v>
          </cell>
          <cell r="C2731">
            <v>20</v>
          </cell>
          <cell r="D2731">
            <v>0.05</v>
          </cell>
          <cell r="E2731">
            <v>14.07</v>
          </cell>
          <cell r="F2731">
            <v>0</v>
          </cell>
          <cell r="G2731">
            <v>24</v>
          </cell>
          <cell r="H2731">
            <v>4</v>
          </cell>
          <cell r="I2731">
            <v>21</v>
          </cell>
          <cell r="J2731" t="str">
            <v>TARLAC2</v>
          </cell>
        </row>
        <row r="2732">
          <cell r="B2732" t="str">
            <v>URDANETA1</v>
          </cell>
          <cell r="C2732">
            <v>20</v>
          </cell>
          <cell r="D2732">
            <v>0</v>
          </cell>
          <cell r="E2732">
            <v>7.14</v>
          </cell>
          <cell r="F2732">
            <v>0</v>
          </cell>
          <cell r="G2732">
            <v>24</v>
          </cell>
          <cell r="H2732">
            <v>2</v>
          </cell>
          <cell r="I2732">
            <v>8.1999999999999993</v>
          </cell>
          <cell r="J2732" t="str">
            <v>TARLAC1</v>
          </cell>
        </row>
        <row r="2733">
          <cell r="B2733" t="str">
            <v>URDANETA2</v>
          </cell>
          <cell r="C2733">
            <v>27</v>
          </cell>
          <cell r="D2733">
            <v>0</v>
          </cell>
          <cell r="E2733">
            <v>14.87</v>
          </cell>
          <cell r="F2733">
            <v>0</v>
          </cell>
          <cell r="G2733">
            <v>32</v>
          </cell>
          <cell r="H2733">
            <v>4</v>
          </cell>
          <cell r="I2733">
            <v>21</v>
          </cell>
          <cell r="J2733" t="str">
            <v>TARLAC1</v>
          </cell>
        </row>
        <row r="2734">
          <cell r="B2734" t="str">
            <v>URDANETA3</v>
          </cell>
          <cell r="C2734">
            <v>20</v>
          </cell>
          <cell r="D2734">
            <v>0</v>
          </cell>
          <cell r="E2734">
            <v>10.89</v>
          </cell>
          <cell r="F2734">
            <v>0</v>
          </cell>
          <cell r="G2734">
            <v>24</v>
          </cell>
          <cell r="H2734">
            <v>3</v>
          </cell>
          <cell r="I2734">
            <v>14</v>
          </cell>
          <cell r="J2734" t="str">
            <v>TARLAC1</v>
          </cell>
        </row>
        <row r="2735">
          <cell r="B2735" t="str">
            <v>VIGAN1</v>
          </cell>
          <cell r="C2735">
            <v>13</v>
          </cell>
          <cell r="D2735">
            <v>1.44</v>
          </cell>
          <cell r="E2735">
            <v>10.07</v>
          </cell>
          <cell r="F2735">
            <v>0</v>
          </cell>
          <cell r="G2735">
            <v>16</v>
          </cell>
          <cell r="H2735">
            <v>3</v>
          </cell>
          <cell r="I2735">
            <v>14</v>
          </cell>
          <cell r="J2735" t="str">
            <v>TARLAC1</v>
          </cell>
        </row>
        <row r="2736">
          <cell r="B2736" t="str">
            <v>VIGAN2</v>
          </cell>
          <cell r="C2736">
            <v>13</v>
          </cell>
          <cell r="D2736">
            <v>1.47</v>
          </cell>
          <cell r="E2736">
            <v>9.01</v>
          </cell>
          <cell r="F2736">
            <v>0</v>
          </cell>
          <cell r="G2736">
            <v>16</v>
          </cell>
          <cell r="H2736">
            <v>3</v>
          </cell>
          <cell r="I2736">
            <v>14</v>
          </cell>
          <cell r="J2736" t="str">
            <v>TARLAC1</v>
          </cell>
        </row>
        <row r="2737">
          <cell r="B2737" t="str">
            <v>VIGAN3</v>
          </cell>
          <cell r="C2737">
            <v>13</v>
          </cell>
          <cell r="D2737">
            <v>30.7</v>
          </cell>
          <cell r="E2737">
            <v>12.97</v>
          </cell>
          <cell r="F2737">
            <v>9</v>
          </cell>
          <cell r="G2737">
            <v>16</v>
          </cell>
          <cell r="H2737">
            <v>3</v>
          </cell>
          <cell r="I2737">
            <v>14</v>
          </cell>
          <cell r="J2737" t="str">
            <v>TARLAC1</v>
          </cell>
        </row>
        <row r="2738">
          <cell r="B2738" t="str">
            <v>VILLASIS1</v>
          </cell>
          <cell r="C2738">
            <v>27</v>
          </cell>
          <cell r="D2738">
            <v>0</v>
          </cell>
          <cell r="E2738">
            <v>7.17</v>
          </cell>
          <cell r="F2738">
            <v>0</v>
          </cell>
          <cell r="G2738">
            <v>32</v>
          </cell>
          <cell r="H2738">
            <v>2</v>
          </cell>
          <cell r="I2738">
            <v>8.1999999999999993</v>
          </cell>
          <cell r="J2738" t="str">
            <v>TARLAC1</v>
          </cell>
        </row>
        <row r="2739">
          <cell r="B2739" t="str">
            <v>VILLASIS2</v>
          </cell>
          <cell r="C2739">
            <v>20</v>
          </cell>
          <cell r="D2739">
            <v>0</v>
          </cell>
          <cell r="E2739">
            <v>10.73</v>
          </cell>
          <cell r="F2739">
            <v>1</v>
          </cell>
          <cell r="G2739">
            <v>24</v>
          </cell>
          <cell r="H2739">
            <v>3</v>
          </cell>
          <cell r="I2739">
            <v>14</v>
          </cell>
          <cell r="J2739" t="str">
            <v>TARLAC1</v>
          </cell>
        </row>
        <row r="2740">
          <cell r="B2740" t="str">
            <v>VILLASIS3</v>
          </cell>
          <cell r="C2740">
            <v>13</v>
          </cell>
          <cell r="D2740">
            <v>0.03</v>
          </cell>
          <cell r="E2740">
            <v>6.28</v>
          </cell>
          <cell r="F2740">
            <v>0</v>
          </cell>
          <cell r="G2740">
            <v>16</v>
          </cell>
          <cell r="H2740">
            <v>2</v>
          </cell>
          <cell r="I2740">
            <v>8.1999999999999993</v>
          </cell>
          <cell r="J2740" t="str">
            <v>TARLAC1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ehavior"/>
      <sheetName val="CAPEX"/>
      <sheetName val="CashFlow"/>
      <sheetName val="PwrBdgt"/>
      <sheetName val="OPEX"/>
      <sheetName val="Ratios"/>
      <sheetName val="RollOut"/>
      <sheetName val="PLStat"/>
      <sheetName val="RFP"/>
      <sheetName val="Summary"/>
      <sheetName val="WDF links"/>
      <sheetName val="Beta modifications"/>
      <sheetName val="Analysis"/>
      <sheetName val="Navigator"/>
      <sheetName val="Definitions"/>
      <sheetName val="Demographics"/>
      <sheetName val="Quality"/>
      <sheetName val="Coverage"/>
      <sheetName val="Markets"/>
      <sheetName val="Services"/>
      <sheetName val="Subscribers"/>
      <sheetName val="Revenue"/>
      <sheetName val="Tariffs"/>
      <sheetName val="TariffsT"/>
      <sheetName val="BehaviorT"/>
      <sheetName val="Transactions"/>
      <sheetName val="Technology"/>
      <sheetName val="Capacity"/>
      <sheetName val="Traffic"/>
      <sheetName val="Chart1"/>
      <sheetName val="Network"/>
      <sheetName val="Prices"/>
      <sheetName val="IMPEX"/>
      <sheetName val="Valuation"/>
      <sheetName val="Financing"/>
      <sheetName val="Balance"/>
      <sheetName val="WDF_links"/>
      <sheetName val="Beta_modifications"/>
      <sheetName val="mobility_calculation_(2)"/>
      <sheetName val="Working_List"/>
      <sheetName val="WDF_links1"/>
      <sheetName val="Beta_modifications1"/>
      <sheetName val="mobility_calculation_(2)1"/>
    </sheetNames>
    <sheetDataSet>
      <sheetData sheetId="0"/>
      <sheetData sheetId="1" refreshError="1">
        <row r="30">
          <cell r="E30">
            <v>0</v>
          </cell>
          <cell r="AG30">
            <v>0</v>
          </cell>
        </row>
        <row r="42">
          <cell r="P42">
            <v>46.008626999999997</v>
          </cell>
          <cell r="AR42">
            <v>44.380847000000003</v>
          </cell>
        </row>
      </sheetData>
      <sheetData sheetId="2" refreshError="1">
        <row r="6">
          <cell r="F6">
            <v>0</v>
          </cell>
          <cell r="G6">
            <v>0</v>
          </cell>
        </row>
        <row r="12">
          <cell r="F12">
            <v>0</v>
          </cell>
          <cell r="G12">
            <v>0</v>
          </cell>
        </row>
        <row r="16">
          <cell r="F16">
            <v>2102.3275656624019</v>
          </cell>
          <cell r="G16">
            <v>1555.9439281034477</v>
          </cell>
        </row>
        <row r="19">
          <cell r="G19">
            <v>0</v>
          </cell>
        </row>
        <row r="51">
          <cell r="F51">
            <v>0</v>
          </cell>
          <cell r="R51">
            <v>7244.2888652157571</v>
          </cell>
        </row>
        <row r="52">
          <cell r="F52">
            <v>0</v>
          </cell>
          <cell r="R52">
            <v>1307.1861064752172</v>
          </cell>
        </row>
        <row r="55">
          <cell r="F55">
            <v>0</v>
          </cell>
          <cell r="R55">
            <v>5322.5400012300524</v>
          </cell>
        </row>
        <row r="59">
          <cell r="F59">
            <v>0</v>
          </cell>
        </row>
        <row r="62">
          <cell r="R62">
            <v>-598.45024019105563</v>
          </cell>
        </row>
        <row r="66">
          <cell r="F66">
            <v>0</v>
          </cell>
        </row>
        <row r="69">
          <cell r="R69">
            <v>-450.65550085884854</v>
          </cell>
        </row>
        <row r="72">
          <cell r="F72">
            <v>0</v>
          </cell>
          <cell r="R72">
            <v>950.39272541327762</v>
          </cell>
        </row>
      </sheetData>
      <sheetData sheetId="3" refreshError="1">
        <row r="7">
          <cell r="N7">
            <v>1800</v>
          </cell>
        </row>
      </sheetData>
      <sheetData sheetId="4" refreshError="1">
        <row r="22">
          <cell r="E22">
            <v>88.853354455076115</v>
          </cell>
          <cell r="AH22">
            <v>88.853354455076115</v>
          </cell>
        </row>
        <row r="31">
          <cell r="P31">
            <v>6141.1626395666735</v>
          </cell>
          <cell r="AS31">
            <v>6002.121771946855</v>
          </cell>
        </row>
      </sheetData>
      <sheetData sheetId="5" refreshError="1">
        <row r="44">
          <cell r="C44">
            <v>0</v>
          </cell>
        </row>
        <row r="53">
          <cell r="N53">
            <v>303.30120712910843</v>
          </cell>
        </row>
        <row r="56">
          <cell r="C56">
            <v>0</v>
          </cell>
        </row>
        <row r="65">
          <cell r="N65">
            <v>290.56254008897844</v>
          </cell>
        </row>
      </sheetData>
      <sheetData sheetId="6" refreshError="1">
        <row r="25">
          <cell r="C25">
            <v>0</v>
          </cell>
          <cell r="T25">
            <v>1103</v>
          </cell>
        </row>
        <row r="32">
          <cell r="O32">
            <v>3604</v>
          </cell>
          <cell r="AE32">
            <v>10</v>
          </cell>
        </row>
        <row r="35">
          <cell r="C35">
            <v>0</v>
          </cell>
          <cell r="T35">
            <v>1103</v>
          </cell>
        </row>
        <row r="42">
          <cell r="O42">
            <v>3573</v>
          </cell>
          <cell r="AE42">
            <v>9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 refreshError="1"/>
      <sheetData sheetId="30"/>
      <sheetData sheetId="31"/>
      <sheetData sheetId="32"/>
      <sheetData sheetId="33"/>
      <sheetData sheetId="34"/>
      <sheetData sheetId="35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组网图"/>
      <sheetName val="报价模板说明"/>
      <sheetName val="BHCA计算模板"/>
      <sheetName val="参数表"/>
      <sheetName val="备注"/>
      <sheetName val="封面"/>
      <sheetName val="二层表"/>
      <sheetName val="硬件 技术资料 培训"/>
      <sheetName val="软件"/>
      <sheetName val="备品备件"/>
      <sheetName val="硬件_技术资料_培训"/>
      <sheetName val="硬件_技术资料_培训1"/>
      <sheetName val="Working_Lis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ject Plan Gantt Chart"/>
      <sheetName val="Read me"/>
      <sheetName val="Project Status Dashboard"/>
      <sheetName val="Data"/>
      <sheetName val="Burndown Chart"/>
      <sheetName val="Issue Tracker"/>
      <sheetName val="Legend"/>
      <sheetName val="Calculations"/>
      <sheetName val="Read_me"/>
      <sheetName val="Project_Status_Dashboard"/>
      <sheetName val="Project_Plan_Gantt_Chart"/>
      <sheetName val="Burndown_Chart"/>
      <sheetName val="Issue_Tracker"/>
      <sheetName val="PwrBdgt"/>
      <sheetName val="Read_me1"/>
      <sheetName val="Project_Status_Dashboard1"/>
      <sheetName val="Project_Plan_Gantt_Chart1"/>
      <sheetName val="Burndown_Chart1"/>
      <sheetName val="Issue_Tracker1"/>
    </sheetNames>
    <sheetDataSet>
      <sheetData sheetId="0">
        <row r="6">
          <cell r="I6">
            <v>1</v>
          </cell>
        </row>
        <row r="7">
          <cell r="I7">
            <v>0.57999999999999996</v>
          </cell>
        </row>
        <row r="8">
          <cell r="I8">
            <v>0.35</v>
          </cell>
        </row>
        <row r="9">
          <cell r="I9">
            <v>0.1</v>
          </cell>
        </row>
        <row r="10">
          <cell r="I10">
            <v>0.95</v>
          </cell>
        </row>
        <row r="11">
          <cell r="I11">
            <v>0.23</v>
          </cell>
        </row>
        <row r="12">
          <cell r="I12">
            <v>0.12</v>
          </cell>
        </row>
        <row r="13">
          <cell r="I13">
            <v>0.01</v>
          </cell>
        </row>
        <row r="14">
          <cell r="I14">
            <v>0.23</v>
          </cell>
        </row>
        <row r="15">
          <cell r="I15">
            <v>0.01</v>
          </cell>
        </row>
        <row r="16">
          <cell r="I16">
            <v>0.02</v>
          </cell>
        </row>
        <row r="17">
          <cell r="I17">
            <v>0.03</v>
          </cell>
        </row>
        <row r="18">
          <cell r="I18">
            <v>0.04</v>
          </cell>
        </row>
        <row r="19">
          <cell r="I19">
            <v>0.05</v>
          </cell>
        </row>
        <row r="20">
          <cell r="I20">
            <v>0.06</v>
          </cell>
        </row>
        <row r="21">
          <cell r="I21">
            <v>7.0000000000000007E-2</v>
          </cell>
        </row>
        <row r="22">
          <cell r="I22">
            <v>0.08</v>
          </cell>
        </row>
        <row r="23">
          <cell r="I23">
            <v>0.09</v>
          </cell>
        </row>
        <row r="24">
          <cell r="I24">
            <v>0.1</v>
          </cell>
        </row>
        <row r="25">
          <cell r="I25">
            <v>0.11</v>
          </cell>
        </row>
        <row r="26">
          <cell r="I26">
            <v>0.12</v>
          </cell>
        </row>
        <row r="27">
          <cell r="I27">
            <v>0.13</v>
          </cell>
        </row>
        <row r="28">
          <cell r="I28">
            <v>0.14000000000000001</v>
          </cell>
        </row>
        <row r="29">
          <cell r="I29">
            <v>0.15</v>
          </cell>
        </row>
        <row r="30">
          <cell r="I30">
            <v>0.16</v>
          </cell>
        </row>
        <row r="31">
          <cell r="I31">
            <v>0.28000000000000003</v>
          </cell>
        </row>
        <row r="32">
          <cell r="I32">
            <v>0.6</v>
          </cell>
        </row>
        <row r="33">
          <cell r="I33">
            <v>0.25</v>
          </cell>
        </row>
        <row r="34">
          <cell r="I34">
            <v>0.05</v>
          </cell>
        </row>
        <row r="35">
          <cell r="I35">
            <v>0.16</v>
          </cell>
        </row>
        <row r="36">
          <cell r="I36">
            <v>0.03</v>
          </cell>
        </row>
        <row r="37">
          <cell r="I37">
            <v>0.41</v>
          </cell>
        </row>
        <row r="38">
          <cell r="I38">
            <v>0.31</v>
          </cell>
        </row>
        <row r="39">
          <cell r="I39">
            <v>0</v>
          </cell>
        </row>
        <row r="40">
          <cell r="I40">
            <v>0.23</v>
          </cell>
        </row>
        <row r="41">
          <cell r="I41">
            <v>0.23</v>
          </cell>
        </row>
        <row r="42">
          <cell r="I42">
            <v>0.23</v>
          </cell>
        </row>
        <row r="43">
          <cell r="I43">
            <v>0.23</v>
          </cell>
        </row>
        <row r="44">
          <cell r="I44">
            <v>0.24</v>
          </cell>
        </row>
        <row r="45">
          <cell r="I45">
            <v>0.02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宏蜂窝基站列表"/>
      <sheetName val="3-宏蜂窝汇总表"/>
      <sheetName val="2-微基站基站列表"/>
      <sheetName val="4-微基站汇总表"/>
      <sheetName val="参数说明"/>
      <sheetName val="L4-NODEB3812"/>
      <sheetName val="L4-RRU3802C"/>
      <sheetName val="L3-天馈"/>
      <sheetName val="L3-Auxiliary"/>
      <sheetName val="L3-RNC"/>
      <sheetName val="L4-NODEB3806"/>
      <sheetName val="L4-NODEB3806A"/>
      <sheetName val="L4-NODEB3802C"/>
      <sheetName val="Project_Plan_Gantt_Chart"/>
      <sheetName val="Project_Plan_Gantt_Char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 refreshError="1"/>
      <sheetData sheetId="14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lculations"/>
      <sheetName val="Legend"/>
      <sheetName val="Data (Overall)"/>
      <sheetName val="Project Status Dashboard"/>
      <sheetName val="Data (Design)"/>
      <sheetName val="Data (Access)"/>
      <sheetName val="Data (Transport)"/>
      <sheetName val="Data (OSP)"/>
      <sheetName val="Data (Facility)"/>
      <sheetName val="Data (CS Core)"/>
      <sheetName val="Gantt Chart (Design)"/>
      <sheetName val="Gantt Chart (Overall)"/>
      <sheetName val="Gantt Chart (Access)"/>
      <sheetName val="Gantt Chart (Transport)"/>
      <sheetName val="Gantt Chart (OSP)"/>
      <sheetName val="Gantt Chart (Facility)"/>
      <sheetName val="Gantt Chart (CS Core)"/>
      <sheetName val="Issue Tracker"/>
      <sheetName val="Issue Register "/>
      <sheetName val="Wireless Score Card"/>
      <sheetName val="Wireless Chart"/>
      <sheetName val="Transport Score Card"/>
      <sheetName val="OSP Score Card"/>
      <sheetName val="Change"/>
      <sheetName val="Sheet12"/>
      <sheetName val="Project_Status_Dashboard"/>
      <sheetName val="Data_(Design)"/>
      <sheetName val="Data_(Overall)"/>
      <sheetName val="Data_(Access)"/>
      <sheetName val="Data_(Transport)"/>
      <sheetName val="Data_(OSP)"/>
      <sheetName val="Data_(Facility)"/>
      <sheetName val="Data_(CS_Core)"/>
      <sheetName val="Gantt_Chart_(Design)"/>
      <sheetName val="Gantt_Chart_(Overall)"/>
      <sheetName val="Gantt_Chart_(Access)"/>
      <sheetName val="Gantt_Chart_(Transport)"/>
      <sheetName val="Gantt_Chart_(OSP)"/>
      <sheetName val="Gantt_Chart_(Facility)"/>
      <sheetName val="Gantt_Chart_(CS_Core)"/>
      <sheetName val="Issue_Tracker"/>
      <sheetName val="Issue_Register_"/>
      <sheetName val="Wireless_Score_Card"/>
      <sheetName val="Wireless_Chart"/>
      <sheetName val="Transport_Score_Card"/>
      <sheetName val="OSP_Score_Card"/>
      <sheetName val="Project_Status_Dashboard1"/>
      <sheetName val="Data_(Design)1"/>
      <sheetName val="Data_(Overall)1"/>
      <sheetName val="Data_(Access)1"/>
      <sheetName val="Data_(Transport)1"/>
      <sheetName val="Data_(OSP)1"/>
      <sheetName val="Data_(Facility)1"/>
      <sheetName val="Data_(CS_Core)1"/>
      <sheetName val="Gantt_Chart_(Design)1"/>
      <sheetName val="Gantt_Chart_(Overall)1"/>
      <sheetName val="Gantt_Chart_(Access)1"/>
      <sheetName val="Gantt_Chart_(Transport)1"/>
      <sheetName val="Gantt_Chart_(OSP)1"/>
      <sheetName val="Gantt_Chart_(Facility)1"/>
      <sheetName val="Gantt_Chart_(CS_Core)1"/>
      <sheetName val="Issue_Tracker1"/>
      <sheetName val="Issue_Register_1"/>
      <sheetName val="Wireless_Score_Card1"/>
      <sheetName val="Wireless_Chart1"/>
      <sheetName val="Transport_Score_Card1"/>
      <sheetName val="OSP_Score_Card1"/>
    </sheetNames>
    <sheetDataSet>
      <sheetData sheetId="0">
        <row r="3">
          <cell r="C3">
            <v>3</v>
          </cell>
        </row>
        <row r="5">
          <cell r="C5">
            <v>0</v>
          </cell>
        </row>
      </sheetData>
      <sheetData sheetId="1">
        <row r="3">
          <cell r="B3" t="str">
            <v>Planned</v>
          </cell>
          <cell r="D3" t="str">
            <v>█</v>
          </cell>
        </row>
        <row r="4">
          <cell r="B4" t="str">
            <v>Actual</v>
          </cell>
          <cell r="D4" t="str">
            <v>○</v>
          </cell>
        </row>
        <row r="5">
          <cell r="D5" t="str">
            <v>↓</v>
          </cell>
        </row>
        <row r="6">
          <cell r="D6" t="str">
            <v xml:space="preserve"> </v>
          </cell>
        </row>
      </sheetData>
      <sheetData sheetId="2">
        <row r="3">
          <cell r="C3" t="str">
            <v>Green</v>
          </cell>
        </row>
        <row r="4">
          <cell r="C4">
            <v>9.5785739285373372E-2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twork"/>
      <sheetName val="OPEX"/>
      <sheetName val="IMPEX"/>
      <sheetName val="CAPEX"/>
      <sheetName val="PLStat"/>
      <sheetName val="Demographics"/>
      <sheetName val="Analysis"/>
      <sheetName val="Navigator"/>
      <sheetName val="Definitions"/>
      <sheetName val="Quality"/>
      <sheetName val="Coverage"/>
      <sheetName val="Markets"/>
      <sheetName val="Services"/>
      <sheetName val="Subscribers"/>
      <sheetName val="Traffic"/>
      <sheetName val="Revenue"/>
      <sheetName val="Tariffs"/>
      <sheetName val="TariffsT"/>
      <sheetName val="Behavior"/>
      <sheetName val="BehaviorT"/>
      <sheetName val="Transactions"/>
      <sheetName val="Capacity"/>
      <sheetName val="Technology"/>
      <sheetName val="PwrBdgt"/>
      <sheetName val="RollOut"/>
      <sheetName val="Prices"/>
      <sheetName val="Valuation"/>
      <sheetName val="Financing"/>
      <sheetName val="Balance"/>
      <sheetName val="CashFlow"/>
      <sheetName val="Ratios"/>
      <sheetName val="Module1"/>
      <sheetName val="Module5"/>
      <sheetName val="Module2"/>
      <sheetName val="Module3"/>
      <sheetName val="Diagram"/>
      <sheetName val="Traffic and Subr"/>
      <sheetName val="Input"/>
      <sheetName val="Gb Input"/>
      <sheetName val="CS Input"/>
      <sheetName val="PS Core BOQ"/>
      <sheetName val="Core Switch"/>
      <sheetName val="Output"/>
      <sheetName val="Traffic_and_Subr"/>
      <sheetName val="Gb_Input"/>
      <sheetName val="CS_Input"/>
      <sheetName val="PS_Core_BOQ"/>
      <sheetName val="Core_Switch"/>
      <sheetName val="Query1BSC_NAME"/>
      <sheetName val="Traffic_and_Subr1"/>
      <sheetName val="Gb_Input1"/>
      <sheetName val="CS_Input1"/>
      <sheetName val="PS_Core_BOQ1"/>
      <sheetName val="Core_Switch1"/>
      <sheetName val="Basic_Data1"/>
      <sheetName val="Basic_Data2"/>
    </sheetNames>
    <sheetDataSet>
      <sheetData sheetId="0" refreshError="1">
        <row r="10">
          <cell r="M10">
            <v>0.05</v>
          </cell>
        </row>
        <row r="11">
          <cell r="M11">
            <v>0.02</v>
          </cell>
        </row>
      </sheetData>
      <sheetData sheetId="1"/>
      <sheetData sheetId="2"/>
      <sheetData sheetId="3" refreshError="1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/>
      <sheetData sheetId="13" refreshError="1"/>
      <sheetData sheetId="14" refreshError="1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  <sheetData sheetId="24"/>
      <sheetData sheetId="25"/>
      <sheetData sheetId="26"/>
      <sheetData sheetId="27"/>
      <sheetData sheetId="28"/>
      <sheetData sheetId="29"/>
      <sheetData sheetId="30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uery1BSC_NAME"/>
      <sheetName val="dfz_s1c0"/>
      <sheetName val="SORTED"/>
      <sheetName val="ALL_BSCS"/>
      <sheetName val="LUZON_BSC'SONLY"/>
      <sheetName val="Fill_data"/>
      <sheetName val="Rem_add_adj"/>
      <sheetName val="sheet_conversion"/>
      <sheetName val="text_uppercase"/>
      <sheetName val="Module1"/>
      <sheetName val="NORTH LUZON WEST-CLP"/>
      <sheetName val="NORTH_LUZON_WEST-CLP"/>
      <sheetName val="Network"/>
      <sheetName val="MEGA_MANILA900"/>
      <sheetName val="NORTH_LUZON_WEST-CLP1"/>
    </sheetNames>
    <sheetDataSet>
      <sheetData sheetId="0" refreshError="1">
        <row r="2">
          <cell r="A2">
            <v>31769</v>
          </cell>
          <cell r="B2" t="str">
            <v>MANILA2</v>
          </cell>
        </row>
        <row r="3">
          <cell r="A3">
            <v>33051</v>
          </cell>
          <cell r="B3" t="str">
            <v>MANILA1</v>
          </cell>
        </row>
        <row r="4">
          <cell r="A4">
            <v>33284</v>
          </cell>
          <cell r="B4" t="str">
            <v>BACOOR1</v>
          </cell>
        </row>
        <row r="5">
          <cell r="A5">
            <v>33286</v>
          </cell>
          <cell r="B5" t="str">
            <v>VALENZUELA</v>
          </cell>
        </row>
        <row r="6">
          <cell r="A6">
            <v>37598</v>
          </cell>
          <cell r="B6" t="str">
            <v>SATELLITE</v>
          </cell>
        </row>
        <row r="7">
          <cell r="A7">
            <v>38986</v>
          </cell>
          <cell r="B7" t="str">
            <v>MAKATI1</v>
          </cell>
        </row>
        <row r="8">
          <cell r="A8">
            <v>38987</v>
          </cell>
          <cell r="B8" t="str">
            <v>MAKATI2</v>
          </cell>
        </row>
        <row r="9">
          <cell r="A9">
            <v>38988</v>
          </cell>
          <cell r="B9" t="str">
            <v>ORT_BSC1</v>
          </cell>
        </row>
        <row r="10">
          <cell r="A10">
            <v>38989</v>
          </cell>
          <cell r="B10" t="str">
            <v>ORT_BSC2</v>
          </cell>
        </row>
        <row r="11">
          <cell r="A11">
            <v>38990</v>
          </cell>
          <cell r="B11" t="str">
            <v>QC_BSC1</v>
          </cell>
        </row>
        <row r="12">
          <cell r="A12">
            <v>38991</v>
          </cell>
          <cell r="B12" t="str">
            <v>SUCAT1</v>
          </cell>
        </row>
        <row r="13">
          <cell r="A13">
            <v>38992</v>
          </cell>
          <cell r="B13" t="str">
            <v>QC_BSC2</v>
          </cell>
        </row>
        <row r="14">
          <cell r="A14">
            <v>44277</v>
          </cell>
          <cell r="B14" t="str">
            <v>MARIKINA1</v>
          </cell>
        </row>
        <row r="15">
          <cell r="A15">
            <v>44279</v>
          </cell>
          <cell r="B15" t="str">
            <v>TARLAC3</v>
          </cell>
        </row>
        <row r="16">
          <cell r="A16">
            <v>44280</v>
          </cell>
          <cell r="B16" t="str">
            <v>BACOOR3</v>
          </cell>
        </row>
        <row r="17">
          <cell r="A17">
            <v>44284</v>
          </cell>
          <cell r="B17" t="str">
            <v>ORT_BSC4</v>
          </cell>
        </row>
        <row r="18">
          <cell r="A18">
            <v>44285</v>
          </cell>
          <cell r="B18" t="str">
            <v>MAKATI4</v>
          </cell>
        </row>
        <row r="19">
          <cell r="A19">
            <v>44286</v>
          </cell>
          <cell r="B19" t="str">
            <v>ORT_BSC3</v>
          </cell>
        </row>
        <row r="20">
          <cell r="A20">
            <v>44781</v>
          </cell>
          <cell r="B20" t="str">
            <v>MALOLOS2</v>
          </cell>
        </row>
        <row r="21">
          <cell r="A21">
            <v>44809</v>
          </cell>
          <cell r="B21" t="str">
            <v>MALOLOS1</v>
          </cell>
        </row>
        <row r="22">
          <cell r="A22">
            <v>45234</v>
          </cell>
          <cell r="B22" t="str">
            <v>MAKATI5</v>
          </cell>
        </row>
        <row r="23">
          <cell r="A23">
            <v>81353</v>
          </cell>
          <cell r="B23" t="str">
            <v>BACOOR2</v>
          </cell>
        </row>
        <row r="24">
          <cell r="A24">
            <v>87389</v>
          </cell>
          <cell r="B24" t="str">
            <v>MAKATI3</v>
          </cell>
        </row>
        <row r="25">
          <cell r="A25">
            <v>87390</v>
          </cell>
          <cell r="B25" t="str">
            <v>TARLAC2</v>
          </cell>
        </row>
        <row r="26">
          <cell r="A26">
            <v>87393</v>
          </cell>
          <cell r="B26" t="str">
            <v>SUCAT2</v>
          </cell>
        </row>
        <row r="27">
          <cell r="A27">
            <v>87394</v>
          </cell>
          <cell r="B27" t="str">
            <v>TARLAC1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-BULACAN"/>
      <sheetName val="BULACAN-P8"/>
      <sheetName val="BULACAN-CHANGE-OUT"/>
      <sheetName val="SUMMARY-CAVITE"/>
      <sheetName val="CAVITE-P8"/>
      <sheetName val="CAVITE-CHANGE-OUT"/>
      <sheetName val="SUMMARY-RIZAL"/>
      <sheetName val="RIZAL-P8V1"/>
      <sheetName val="RIZAL CHANGE-OUT"/>
      <sheetName val="MEGA_MANILA900"/>
      <sheetName val="SUMMARY-SLZ"/>
      <sheetName val="SOUTH LUZON-P8"/>
      <sheetName val="MEGA_MANILA1800"/>
      <sheetName val="UPDATE"/>
      <sheetName val="ERLANGB"/>
      <sheetName val="RIZAL_CHANGE-OUT"/>
      <sheetName val="SOUTH_LUZON-P8"/>
      <sheetName val="Query1BSC_NAME"/>
      <sheetName val="SORTED"/>
      <sheetName val="RIZAL_CHANGE-OUT1"/>
      <sheetName val="SOUTH_LUZON-P81"/>
      <sheetName val="Lookup"/>
      <sheetName val="AL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>
        <row r="2">
          <cell r="A2" t="str">
            <v>ALFONSO</v>
          </cell>
          <cell r="B2" t="str">
            <v>MEGMAN</v>
          </cell>
          <cell r="C2" t="str">
            <v>GSM</v>
          </cell>
          <cell r="D2">
            <v>14619</v>
          </cell>
          <cell r="E2" t="str">
            <v>ALFONSO1</v>
          </cell>
          <cell r="F2" t="str">
            <v>D</v>
          </cell>
        </row>
        <row r="3">
          <cell r="A3" t="str">
            <v>ALFONSO</v>
          </cell>
          <cell r="B3" t="str">
            <v>MEGMAN</v>
          </cell>
          <cell r="C3" t="str">
            <v>GSM</v>
          </cell>
          <cell r="D3">
            <v>24619</v>
          </cell>
          <cell r="E3" t="str">
            <v>ALFONSO2</v>
          </cell>
          <cell r="F3" t="str">
            <v>D</v>
          </cell>
        </row>
        <row r="4">
          <cell r="A4" t="str">
            <v>ALFONSO</v>
          </cell>
          <cell r="B4" t="str">
            <v>MEGMAN</v>
          </cell>
          <cell r="C4" t="str">
            <v>GSM</v>
          </cell>
          <cell r="D4">
            <v>34619</v>
          </cell>
          <cell r="E4" t="str">
            <v>ALFONSO3</v>
          </cell>
          <cell r="F4" t="str">
            <v>D</v>
          </cell>
        </row>
        <row r="5">
          <cell r="A5" t="str">
            <v>ANGONO</v>
          </cell>
          <cell r="B5" t="str">
            <v>MEGMAN</v>
          </cell>
          <cell r="C5" t="str">
            <v>GSM</v>
          </cell>
          <cell r="D5">
            <v>11906</v>
          </cell>
          <cell r="E5" t="str">
            <v>ANGONO1</v>
          </cell>
          <cell r="F5" t="str">
            <v>D</v>
          </cell>
        </row>
        <row r="6">
          <cell r="A6" t="str">
            <v>ANGONO</v>
          </cell>
          <cell r="B6" t="str">
            <v>MEGMAN</v>
          </cell>
          <cell r="C6" t="str">
            <v>GSM</v>
          </cell>
          <cell r="D6">
            <v>21906</v>
          </cell>
          <cell r="E6" t="str">
            <v>ANGONO2</v>
          </cell>
          <cell r="F6" t="str">
            <v>D</v>
          </cell>
        </row>
        <row r="7">
          <cell r="A7" t="str">
            <v>ANGONO</v>
          </cell>
          <cell r="B7" t="str">
            <v>MEGMAN</v>
          </cell>
          <cell r="C7" t="str">
            <v>GSM</v>
          </cell>
          <cell r="D7">
            <v>31906</v>
          </cell>
          <cell r="E7" t="str">
            <v>ANGONO3</v>
          </cell>
          <cell r="F7" t="str">
            <v>D</v>
          </cell>
        </row>
        <row r="8">
          <cell r="A8" t="str">
            <v>ANTIPOLO</v>
          </cell>
          <cell r="B8" t="str">
            <v>MEGMAN</v>
          </cell>
          <cell r="C8" t="str">
            <v>GSM</v>
          </cell>
          <cell r="D8">
            <v>11902</v>
          </cell>
          <cell r="E8" t="str">
            <v>ANTIPOLO1</v>
          </cell>
          <cell r="F8" t="str">
            <v>D</v>
          </cell>
        </row>
        <row r="9">
          <cell r="A9" t="str">
            <v>ANTIPOLO</v>
          </cell>
          <cell r="B9" t="str">
            <v>MEGMAN</v>
          </cell>
          <cell r="C9" t="str">
            <v>GSM</v>
          </cell>
          <cell r="D9">
            <v>21902</v>
          </cell>
          <cell r="E9" t="str">
            <v>ANTIPOLO2</v>
          </cell>
          <cell r="F9" t="str">
            <v>D</v>
          </cell>
        </row>
        <row r="10">
          <cell r="A10" t="str">
            <v>BACOOR</v>
          </cell>
          <cell r="B10" t="str">
            <v>MEGMAN</v>
          </cell>
          <cell r="C10" t="str">
            <v>GSM</v>
          </cell>
          <cell r="D10">
            <v>14609</v>
          </cell>
          <cell r="E10" t="str">
            <v>BACOOR1</v>
          </cell>
          <cell r="F10" t="str">
            <v>D</v>
          </cell>
        </row>
        <row r="11">
          <cell r="A11" t="str">
            <v>BACOOR</v>
          </cell>
          <cell r="B11" t="str">
            <v>MEGMAN</v>
          </cell>
          <cell r="C11" t="str">
            <v>GSM</v>
          </cell>
          <cell r="D11">
            <v>24609</v>
          </cell>
          <cell r="E11" t="str">
            <v>BACOOR2</v>
          </cell>
          <cell r="F11" t="str">
            <v>D</v>
          </cell>
        </row>
        <row r="12">
          <cell r="A12" t="str">
            <v>BACOOR</v>
          </cell>
          <cell r="B12" t="str">
            <v>MEGMAN</v>
          </cell>
          <cell r="C12" t="str">
            <v>GSM</v>
          </cell>
          <cell r="D12">
            <v>34609</v>
          </cell>
          <cell r="E12" t="str">
            <v>BACOOR3</v>
          </cell>
          <cell r="F12" t="str">
            <v>D</v>
          </cell>
        </row>
        <row r="13">
          <cell r="A13" t="str">
            <v>BALAGTAS</v>
          </cell>
          <cell r="B13" t="str">
            <v>MEGMAN</v>
          </cell>
          <cell r="C13" t="str">
            <v>GSM</v>
          </cell>
          <cell r="D13">
            <v>14405</v>
          </cell>
          <cell r="E13" t="str">
            <v>BALAGTAS1</v>
          </cell>
          <cell r="F13" t="str">
            <v>D</v>
          </cell>
        </row>
        <row r="14">
          <cell r="A14" t="str">
            <v>BALAGTAS</v>
          </cell>
          <cell r="B14" t="str">
            <v>MEGMAN</v>
          </cell>
          <cell r="C14" t="str">
            <v>GSM</v>
          </cell>
          <cell r="D14">
            <v>24405</v>
          </cell>
          <cell r="E14" t="str">
            <v>BALAGTAS2</v>
          </cell>
          <cell r="F14" t="str">
            <v>D</v>
          </cell>
        </row>
        <row r="15">
          <cell r="A15" t="str">
            <v>BALAGTAS</v>
          </cell>
          <cell r="B15" t="str">
            <v>MEGMAN</v>
          </cell>
          <cell r="C15" t="str">
            <v>GSM</v>
          </cell>
          <cell r="D15">
            <v>34405</v>
          </cell>
          <cell r="E15" t="str">
            <v>BALAGTAS3</v>
          </cell>
          <cell r="F15" t="str">
            <v>D</v>
          </cell>
        </row>
        <row r="16">
          <cell r="A16" t="str">
            <v>BALIWAG</v>
          </cell>
          <cell r="B16" t="str">
            <v>MEGMAN</v>
          </cell>
          <cell r="C16" t="str">
            <v>GSM</v>
          </cell>
          <cell r="D16">
            <v>14401</v>
          </cell>
          <cell r="E16" t="str">
            <v>BALIWAG1</v>
          </cell>
          <cell r="F16" t="str">
            <v>D</v>
          </cell>
        </row>
        <row r="17">
          <cell r="A17" t="str">
            <v>BALIWAG</v>
          </cell>
          <cell r="B17" t="str">
            <v>MEGMAN</v>
          </cell>
          <cell r="C17" t="str">
            <v>GSM</v>
          </cell>
          <cell r="D17">
            <v>24401</v>
          </cell>
          <cell r="E17" t="str">
            <v>BALIWAG2</v>
          </cell>
          <cell r="F17" t="str">
            <v>D</v>
          </cell>
        </row>
        <row r="18">
          <cell r="A18" t="str">
            <v>BALIWAG</v>
          </cell>
          <cell r="B18" t="str">
            <v>MEGMAN</v>
          </cell>
          <cell r="C18" t="str">
            <v>GSM</v>
          </cell>
          <cell r="D18">
            <v>34401</v>
          </cell>
          <cell r="E18" t="str">
            <v>BALIWAG3</v>
          </cell>
          <cell r="F18" t="str">
            <v>D</v>
          </cell>
        </row>
        <row r="19">
          <cell r="A19" t="str">
            <v>BINAN</v>
          </cell>
          <cell r="B19" t="str">
            <v>MEGMAN</v>
          </cell>
          <cell r="C19" t="str">
            <v>GSM</v>
          </cell>
          <cell r="D19">
            <v>14903</v>
          </cell>
          <cell r="E19" t="str">
            <v>BINAN1</v>
          </cell>
          <cell r="F19" t="str">
            <v>D</v>
          </cell>
        </row>
        <row r="20">
          <cell r="A20" t="str">
            <v>BINAN</v>
          </cell>
          <cell r="B20" t="str">
            <v>MEGMAN</v>
          </cell>
          <cell r="C20" t="str">
            <v>GSM</v>
          </cell>
          <cell r="D20">
            <v>24903</v>
          </cell>
          <cell r="E20" t="str">
            <v>BINAN2</v>
          </cell>
          <cell r="F20" t="str">
            <v>D</v>
          </cell>
        </row>
        <row r="21">
          <cell r="A21" t="str">
            <v>BINAN</v>
          </cell>
          <cell r="B21" t="str">
            <v>MEGMAN</v>
          </cell>
          <cell r="C21" t="str">
            <v>GSM</v>
          </cell>
          <cell r="D21">
            <v>34903</v>
          </cell>
          <cell r="E21" t="str">
            <v>BINAN3</v>
          </cell>
          <cell r="F21" t="str">
            <v>D</v>
          </cell>
        </row>
        <row r="22">
          <cell r="A22" t="str">
            <v>BINANGONAN</v>
          </cell>
          <cell r="B22" t="str">
            <v>MEGMAN</v>
          </cell>
          <cell r="C22" t="str">
            <v>GSM</v>
          </cell>
          <cell r="D22">
            <v>11907</v>
          </cell>
          <cell r="E22" t="str">
            <v>BINANGONA1</v>
          </cell>
          <cell r="F22" t="str">
            <v>D</v>
          </cell>
        </row>
        <row r="23">
          <cell r="A23" t="str">
            <v>BINANGONAN</v>
          </cell>
          <cell r="B23" t="str">
            <v>MEGMAN</v>
          </cell>
          <cell r="C23" t="str">
            <v>GSM</v>
          </cell>
          <cell r="D23">
            <v>21907</v>
          </cell>
          <cell r="E23" t="str">
            <v>BINANGONA2</v>
          </cell>
          <cell r="F23" t="str">
            <v>D</v>
          </cell>
        </row>
        <row r="24">
          <cell r="A24" t="str">
            <v>BRGYPABLO</v>
          </cell>
          <cell r="B24" t="str">
            <v>MEGMAN</v>
          </cell>
          <cell r="C24" t="str">
            <v>GSM</v>
          </cell>
          <cell r="D24">
            <v>11901</v>
          </cell>
          <cell r="E24" t="str">
            <v>BRGYPABLO1</v>
          </cell>
          <cell r="F24" t="str">
            <v>B</v>
          </cell>
        </row>
        <row r="25">
          <cell r="A25" t="str">
            <v>BRGYPABLO</v>
          </cell>
          <cell r="B25" t="str">
            <v>MEGMAN</v>
          </cell>
          <cell r="C25" t="str">
            <v>GSM</v>
          </cell>
          <cell r="D25">
            <v>21901</v>
          </cell>
          <cell r="E25" t="str">
            <v>BRGYPABLO2</v>
          </cell>
          <cell r="F25" t="str">
            <v>B</v>
          </cell>
        </row>
        <row r="26">
          <cell r="A26" t="str">
            <v>BRGYPABLO</v>
          </cell>
          <cell r="B26" t="str">
            <v>MEGMAN</v>
          </cell>
          <cell r="C26" t="str">
            <v>GSM</v>
          </cell>
          <cell r="D26">
            <v>31901</v>
          </cell>
          <cell r="E26" t="str">
            <v>BRGYPABLO3</v>
          </cell>
          <cell r="F26" t="str">
            <v>B</v>
          </cell>
        </row>
        <row r="27">
          <cell r="A27" t="str">
            <v>CALUMPIT</v>
          </cell>
          <cell r="B27" t="str">
            <v>MEGMAN</v>
          </cell>
          <cell r="C27" t="str">
            <v>GSM</v>
          </cell>
          <cell r="D27">
            <v>14415</v>
          </cell>
          <cell r="E27" t="str">
            <v>CALUMPIT1</v>
          </cell>
          <cell r="F27" t="str">
            <v>D</v>
          </cell>
        </row>
        <row r="28">
          <cell r="A28" t="str">
            <v>CALUMPIT</v>
          </cell>
          <cell r="B28" t="str">
            <v>MEGMAN</v>
          </cell>
          <cell r="C28" t="str">
            <v>GSM</v>
          </cell>
          <cell r="D28">
            <v>24415</v>
          </cell>
          <cell r="E28" t="str">
            <v>CALUMPIT2</v>
          </cell>
          <cell r="F28" t="str">
            <v>D</v>
          </cell>
        </row>
        <row r="29">
          <cell r="A29" t="str">
            <v>CALUMPIT</v>
          </cell>
          <cell r="B29" t="str">
            <v>MEGMAN</v>
          </cell>
          <cell r="C29" t="str">
            <v>GSM</v>
          </cell>
          <cell r="D29">
            <v>34415</v>
          </cell>
          <cell r="E29" t="str">
            <v>CALUMPIT3</v>
          </cell>
          <cell r="F29" t="str">
            <v>D</v>
          </cell>
        </row>
        <row r="30">
          <cell r="A30" t="str">
            <v>CAVITE CITY</v>
          </cell>
          <cell r="B30" t="str">
            <v>MEGMAN</v>
          </cell>
          <cell r="C30" t="str">
            <v>GSM</v>
          </cell>
          <cell r="D30">
            <v>14615</v>
          </cell>
          <cell r="E30" t="str">
            <v>CAVITECTY1</v>
          </cell>
          <cell r="F30" t="str">
            <v>D</v>
          </cell>
        </row>
        <row r="31">
          <cell r="A31" t="str">
            <v>CAVITE CITY</v>
          </cell>
          <cell r="B31" t="str">
            <v>MEGMAN</v>
          </cell>
          <cell r="C31" t="str">
            <v>GSM</v>
          </cell>
          <cell r="D31">
            <v>34615</v>
          </cell>
          <cell r="E31" t="str">
            <v>CAVITECTY3</v>
          </cell>
          <cell r="F31" t="str">
            <v>D</v>
          </cell>
        </row>
        <row r="32">
          <cell r="A32" t="str">
            <v>CEPZA</v>
          </cell>
          <cell r="B32" t="str">
            <v>MEGMAN</v>
          </cell>
          <cell r="C32" t="str">
            <v>GSM</v>
          </cell>
          <cell r="D32">
            <v>14605</v>
          </cell>
          <cell r="E32" t="str">
            <v>CEPZA1</v>
          </cell>
          <cell r="F32" t="str">
            <v>D</v>
          </cell>
        </row>
        <row r="33">
          <cell r="A33" t="str">
            <v>CEPZA</v>
          </cell>
          <cell r="B33" t="str">
            <v>MEGMAN</v>
          </cell>
          <cell r="C33" t="str">
            <v>GSM</v>
          </cell>
          <cell r="D33">
            <v>24605</v>
          </cell>
          <cell r="E33" t="str">
            <v>CEPZA2</v>
          </cell>
          <cell r="F33" t="str">
            <v>D</v>
          </cell>
        </row>
        <row r="34">
          <cell r="A34" t="str">
            <v>CEPZA</v>
          </cell>
          <cell r="B34" t="str">
            <v>MEGMAN</v>
          </cell>
          <cell r="C34" t="str">
            <v>GSM</v>
          </cell>
          <cell r="D34">
            <v>34605</v>
          </cell>
          <cell r="E34" t="str">
            <v>CEPZA3</v>
          </cell>
          <cell r="F34" t="str">
            <v>D</v>
          </cell>
        </row>
        <row r="35">
          <cell r="A35" t="str">
            <v>DASMARINAS</v>
          </cell>
          <cell r="B35" t="str">
            <v>MEGMAN</v>
          </cell>
          <cell r="C35" t="str">
            <v>GSM</v>
          </cell>
          <cell r="D35">
            <v>14610</v>
          </cell>
          <cell r="E35" t="str">
            <v>DASMARINA1</v>
          </cell>
          <cell r="F35" t="str">
            <v>D</v>
          </cell>
        </row>
        <row r="36">
          <cell r="A36" t="str">
            <v>DASMARINAS</v>
          </cell>
          <cell r="B36" t="str">
            <v>MEGMAN</v>
          </cell>
          <cell r="C36" t="str">
            <v>GSM</v>
          </cell>
          <cell r="D36">
            <v>24610</v>
          </cell>
          <cell r="E36" t="str">
            <v>DASMARINA2</v>
          </cell>
          <cell r="F36" t="str">
            <v>D</v>
          </cell>
        </row>
        <row r="37">
          <cell r="A37" t="str">
            <v>DASMARINAS</v>
          </cell>
          <cell r="B37" t="str">
            <v>MEGMAN</v>
          </cell>
          <cell r="C37" t="str">
            <v>GSM</v>
          </cell>
          <cell r="D37">
            <v>34610</v>
          </cell>
          <cell r="E37" t="str">
            <v>DASMARINA3</v>
          </cell>
          <cell r="F37" t="str">
            <v>D</v>
          </cell>
        </row>
        <row r="38">
          <cell r="A38" t="str">
            <v>EMBARCADERO</v>
          </cell>
          <cell r="B38" t="str">
            <v>MEGMAN</v>
          </cell>
          <cell r="C38" t="str">
            <v>GSM</v>
          </cell>
          <cell r="D38">
            <v>14604</v>
          </cell>
          <cell r="E38" t="str">
            <v>EMBARCADE1</v>
          </cell>
          <cell r="F38" t="str">
            <v>D</v>
          </cell>
        </row>
        <row r="39">
          <cell r="A39" t="str">
            <v>EMBARCADERO</v>
          </cell>
          <cell r="B39" t="str">
            <v>MEGMAN</v>
          </cell>
          <cell r="C39" t="str">
            <v>GSM</v>
          </cell>
          <cell r="D39">
            <v>24604</v>
          </cell>
          <cell r="E39" t="str">
            <v>EMBARCADE2</v>
          </cell>
          <cell r="F39" t="str">
            <v>D</v>
          </cell>
        </row>
        <row r="40">
          <cell r="A40" t="str">
            <v>EMBARCADERO</v>
          </cell>
          <cell r="B40" t="str">
            <v>MEGMAN</v>
          </cell>
          <cell r="C40" t="str">
            <v>GSM</v>
          </cell>
          <cell r="D40">
            <v>34604</v>
          </cell>
          <cell r="E40" t="str">
            <v>EMBARCADE3</v>
          </cell>
          <cell r="F40" t="str">
            <v>D</v>
          </cell>
        </row>
        <row r="41">
          <cell r="A41" t="str">
            <v>IMUS</v>
          </cell>
          <cell r="B41" t="str">
            <v>MEGMAN</v>
          </cell>
          <cell r="C41" t="str">
            <v>GSM</v>
          </cell>
          <cell r="D41">
            <v>14601</v>
          </cell>
          <cell r="E41" t="str">
            <v>IMUS1</v>
          </cell>
          <cell r="F41" t="str">
            <v>D</v>
          </cell>
        </row>
        <row r="42">
          <cell r="A42" t="str">
            <v>IMUS</v>
          </cell>
          <cell r="B42" t="str">
            <v>MEGMAN</v>
          </cell>
          <cell r="C42" t="str">
            <v>GSM</v>
          </cell>
          <cell r="D42">
            <v>24601</v>
          </cell>
          <cell r="E42" t="str">
            <v>IMUS2</v>
          </cell>
          <cell r="F42" t="str">
            <v>D</v>
          </cell>
        </row>
        <row r="43">
          <cell r="A43" t="str">
            <v>IMUS</v>
          </cell>
          <cell r="B43" t="str">
            <v>MEGMAN</v>
          </cell>
          <cell r="C43" t="str">
            <v>GSM</v>
          </cell>
          <cell r="D43">
            <v>34601</v>
          </cell>
          <cell r="E43" t="str">
            <v>IMUS3</v>
          </cell>
          <cell r="F43" t="str">
            <v>D</v>
          </cell>
        </row>
        <row r="44">
          <cell r="A44" t="str">
            <v>KAWIT</v>
          </cell>
          <cell r="B44" t="str">
            <v>MEGMAN</v>
          </cell>
          <cell r="C44" t="str">
            <v>GSM</v>
          </cell>
          <cell r="D44">
            <v>14618</v>
          </cell>
          <cell r="E44" t="str">
            <v>KAWIT1</v>
          </cell>
          <cell r="F44" t="str">
            <v>D</v>
          </cell>
        </row>
        <row r="45">
          <cell r="A45" t="str">
            <v>KAWIT</v>
          </cell>
          <cell r="B45" t="str">
            <v>MEGMAN</v>
          </cell>
          <cell r="C45" t="str">
            <v>GSM</v>
          </cell>
          <cell r="D45">
            <v>24618</v>
          </cell>
          <cell r="E45" t="str">
            <v>KAWIT2</v>
          </cell>
          <cell r="F45" t="str">
            <v>D</v>
          </cell>
        </row>
        <row r="46">
          <cell r="A46" t="str">
            <v>KAWIT</v>
          </cell>
          <cell r="B46" t="str">
            <v>MEGMAN</v>
          </cell>
          <cell r="C46" t="str">
            <v>GSM</v>
          </cell>
          <cell r="D46">
            <v>34618</v>
          </cell>
          <cell r="E46" t="str">
            <v>KAWIT3</v>
          </cell>
          <cell r="F46" t="str">
            <v>D</v>
          </cell>
        </row>
        <row r="47">
          <cell r="A47" t="str">
            <v>MALOLOS</v>
          </cell>
          <cell r="B47" t="str">
            <v>MEGMAN</v>
          </cell>
          <cell r="C47" t="str">
            <v>GSM</v>
          </cell>
          <cell r="D47">
            <v>14402</v>
          </cell>
          <cell r="E47" t="str">
            <v>MALOLOS1</v>
          </cell>
          <cell r="F47" t="str">
            <v>D</v>
          </cell>
        </row>
        <row r="48">
          <cell r="A48" t="str">
            <v>MALOLOS</v>
          </cell>
          <cell r="B48" t="str">
            <v>MEGMAN</v>
          </cell>
          <cell r="C48" t="str">
            <v>GSM</v>
          </cell>
          <cell r="D48">
            <v>24402</v>
          </cell>
          <cell r="E48" t="str">
            <v>MALOLOS2</v>
          </cell>
          <cell r="F48" t="str">
            <v>D</v>
          </cell>
        </row>
        <row r="49">
          <cell r="A49" t="str">
            <v>MALOLOS</v>
          </cell>
          <cell r="B49" t="str">
            <v>MEGMAN</v>
          </cell>
          <cell r="C49" t="str">
            <v>GSM</v>
          </cell>
          <cell r="D49">
            <v>34402</v>
          </cell>
          <cell r="E49" t="str">
            <v>MALOLOS3</v>
          </cell>
          <cell r="F49" t="str">
            <v>D</v>
          </cell>
        </row>
        <row r="50">
          <cell r="A50" t="str">
            <v>MALOLOS2</v>
          </cell>
          <cell r="B50" t="str">
            <v>MEGMAN</v>
          </cell>
          <cell r="C50" t="str">
            <v>GSM</v>
          </cell>
          <cell r="D50">
            <v>14416</v>
          </cell>
          <cell r="E50" t="str">
            <v>MALOLOS21</v>
          </cell>
          <cell r="F50" t="str">
            <v>B</v>
          </cell>
        </row>
        <row r="51">
          <cell r="A51" t="str">
            <v>MALOLOS2</v>
          </cell>
          <cell r="B51" t="str">
            <v>MEGMAN</v>
          </cell>
          <cell r="C51" t="str">
            <v>GSM</v>
          </cell>
          <cell r="D51">
            <v>24416</v>
          </cell>
          <cell r="E51" t="str">
            <v>MALOLOS22</v>
          </cell>
          <cell r="F51" t="str">
            <v>B</v>
          </cell>
        </row>
        <row r="52">
          <cell r="A52" t="str">
            <v>MALOLOS2</v>
          </cell>
          <cell r="B52" t="str">
            <v>MEGMAN</v>
          </cell>
          <cell r="C52" t="str">
            <v>GSM</v>
          </cell>
          <cell r="D52">
            <v>34416</v>
          </cell>
          <cell r="E52" t="str">
            <v>MALOLOS23</v>
          </cell>
          <cell r="F52" t="str">
            <v>B</v>
          </cell>
        </row>
        <row r="53">
          <cell r="A53" t="str">
            <v>MANGGAHAN</v>
          </cell>
          <cell r="B53" t="str">
            <v>MEGMAN</v>
          </cell>
          <cell r="C53" t="str">
            <v>GSM</v>
          </cell>
          <cell r="D53">
            <v>14621</v>
          </cell>
          <cell r="E53" t="str">
            <v>MANGGAHAN1</v>
          </cell>
          <cell r="F53" t="str">
            <v>B</v>
          </cell>
        </row>
        <row r="54">
          <cell r="A54" t="str">
            <v>MANGGAHAN</v>
          </cell>
          <cell r="B54" t="str">
            <v>MEGMAN</v>
          </cell>
          <cell r="C54" t="str">
            <v>GSM</v>
          </cell>
          <cell r="D54">
            <v>24621</v>
          </cell>
          <cell r="E54" t="str">
            <v>MANGGAHAN2</v>
          </cell>
          <cell r="F54" t="str">
            <v>B</v>
          </cell>
        </row>
        <row r="55">
          <cell r="A55" t="str">
            <v>MANGGAHAN</v>
          </cell>
          <cell r="B55" t="str">
            <v>MEGMAN</v>
          </cell>
          <cell r="C55" t="str">
            <v>GSM</v>
          </cell>
          <cell r="D55">
            <v>34621</v>
          </cell>
          <cell r="E55" t="str">
            <v>MANGGAHAN3</v>
          </cell>
          <cell r="F55" t="str">
            <v>B</v>
          </cell>
        </row>
        <row r="56">
          <cell r="A56" t="str">
            <v>MARAGONDON</v>
          </cell>
          <cell r="B56" t="str">
            <v>MEGMAN</v>
          </cell>
          <cell r="C56" t="str">
            <v>GSM</v>
          </cell>
          <cell r="D56">
            <v>14616</v>
          </cell>
          <cell r="E56" t="str">
            <v>MARAGONDO1</v>
          </cell>
          <cell r="F56" t="str">
            <v>D</v>
          </cell>
        </row>
        <row r="57">
          <cell r="A57" t="str">
            <v>MARAGONDON</v>
          </cell>
          <cell r="B57" t="str">
            <v>MEGMAN</v>
          </cell>
          <cell r="C57" t="str">
            <v>GSM</v>
          </cell>
          <cell r="D57">
            <v>24616</v>
          </cell>
          <cell r="E57" t="str">
            <v>MARAGONDO2</v>
          </cell>
          <cell r="F57" t="str">
            <v>D</v>
          </cell>
        </row>
        <row r="58">
          <cell r="A58" t="str">
            <v>MARAGONDON</v>
          </cell>
          <cell r="B58" t="str">
            <v>MEGMAN</v>
          </cell>
          <cell r="C58" t="str">
            <v>GSM</v>
          </cell>
          <cell r="D58">
            <v>34616</v>
          </cell>
          <cell r="E58" t="str">
            <v>MARAGONDO3</v>
          </cell>
          <cell r="F58" t="str">
            <v>D</v>
          </cell>
        </row>
        <row r="59">
          <cell r="A59" t="str">
            <v>MARILAO</v>
          </cell>
          <cell r="B59" t="str">
            <v>MEGMAN</v>
          </cell>
          <cell r="C59" t="str">
            <v>GSM</v>
          </cell>
          <cell r="D59">
            <v>14403</v>
          </cell>
          <cell r="E59" t="str">
            <v>MARILAO1</v>
          </cell>
          <cell r="F59" t="str">
            <v>D</v>
          </cell>
        </row>
        <row r="60">
          <cell r="A60" t="str">
            <v>MARILAO</v>
          </cell>
          <cell r="B60" t="str">
            <v>MEGMAN</v>
          </cell>
          <cell r="C60" t="str">
            <v>GSM</v>
          </cell>
          <cell r="D60">
            <v>24403</v>
          </cell>
          <cell r="E60" t="str">
            <v>MARILAO2</v>
          </cell>
          <cell r="F60" t="str">
            <v>D</v>
          </cell>
        </row>
        <row r="61">
          <cell r="A61" t="str">
            <v>MARILAO</v>
          </cell>
          <cell r="B61" t="str">
            <v>MEGMAN</v>
          </cell>
          <cell r="C61" t="str">
            <v>GSM</v>
          </cell>
          <cell r="D61">
            <v>34403</v>
          </cell>
          <cell r="E61" t="str">
            <v>MARILAO3</v>
          </cell>
          <cell r="F61" t="str">
            <v>D</v>
          </cell>
        </row>
        <row r="62">
          <cell r="A62" t="str">
            <v>MEYCAUAYAN</v>
          </cell>
          <cell r="B62" t="str">
            <v>MEGMAN</v>
          </cell>
          <cell r="C62" t="str">
            <v>GSM</v>
          </cell>
          <cell r="D62">
            <v>14428</v>
          </cell>
          <cell r="E62" t="str">
            <v>MECAUAYAN1</v>
          </cell>
          <cell r="F62" t="str">
            <v>D</v>
          </cell>
        </row>
        <row r="63">
          <cell r="A63" t="str">
            <v>MEYCAUAYAN</v>
          </cell>
          <cell r="B63" t="str">
            <v>MEGMAN</v>
          </cell>
          <cell r="C63" t="str">
            <v>GSM</v>
          </cell>
          <cell r="D63">
            <v>24428</v>
          </cell>
          <cell r="E63" t="str">
            <v>MECAUAYAN2</v>
          </cell>
          <cell r="F63" t="str">
            <v>D</v>
          </cell>
        </row>
        <row r="64">
          <cell r="A64" t="str">
            <v>MEYCAUAYAN</v>
          </cell>
          <cell r="B64" t="str">
            <v>MEGMAN</v>
          </cell>
          <cell r="C64" t="str">
            <v>GSM</v>
          </cell>
          <cell r="D64">
            <v>34428</v>
          </cell>
          <cell r="E64" t="str">
            <v>MECAUAYAN3</v>
          </cell>
          <cell r="F64" t="str">
            <v>D</v>
          </cell>
        </row>
        <row r="65">
          <cell r="A65" t="str">
            <v>MORONG</v>
          </cell>
          <cell r="B65" t="str">
            <v>MEGMAN</v>
          </cell>
          <cell r="C65" t="str">
            <v>GSM</v>
          </cell>
          <cell r="D65">
            <v>11908</v>
          </cell>
          <cell r="E65" t="str">
            <v>MORONG1</v>
          </cell>
          <cell r="F65" t="str">
            <v>D</v>
          </cell>
        </row>
        <row r="66">
          <cell r="A66" t="str">
            <v>MORONG</v>
          </cell>
          <cell r="B66" t="str">
            <v>MEGMAN</v>
          </cell>
          <cell r="C66" t="str">
            <v>GSM</v>
          </cell>
          <cell r="D66">
            <v>21908</v>
          </cell>
          <cell r="E66" t="str">
            <v>MORONG2</v>
          </cell>
          <cell r="F66" t="str">
            <v>D</v>
          </cell>
        </row>
        <row r="67">
          <cell r="A67" t="str">
            <v>MORONG</v>
          </cell>
          <cell r="B67" t="str">
            <v>MEGMAN</v>
          </cell>
          <cell r="C67" t="str">
            <v>GSM</v>
          </cell>
          <cell r="D67">
            <v>31908</v>
          </cell>
          <cell r="E67" t="str">
            <v>MORONG3</v>
          </cell>
          <cell r="F67" t="str">
            <v>D</v>
          </cell>
        </row>
        <row r="68">
          <cell r="A68" t="str">
            <v>MTVIEW</v>
          </cell>
          <cell r="B68" t="str">
            <v>MEGMAN</v>
          </cell>
          <cell r="C68" t="str">
            <v>GSM</v>
          </cell>
          <cell r="D68">
            <v>14646</v>
          </cell>
          <cell r="E68" t="str">
            <v>MTVIEW1</v>
          </cell>
          <cell r="F68" t="str">
            <v>D</v>
          </cell>
        </row>
        <row r="69">
          <cell r="A69" t="str">
            <v>MTVIEW</v>
          </cell>
          <cell r="B69" t="str">
            <v>MEGMAN</v>
          </cell>
          <cell r="C69" t="str">
            <v>GSM</v>
          </cell>
          <cell r="D69">
            <v>24646</v>
          </cell>
          <cell r="E69" t="str">
            <v>MTVIEW2</v>
          </cell>
          <cell r="F69" t="str">
            <v>D</v>
          </cell>
        </row>
        <row r="70">
          <cell r="A70" t="str">
            <v>MTVIEW</v>
          </cell>
          <cell r="B70" t="str">
            <v>MEGMAN</v>
          </cell>
          <cell r="C70" t="str">
            <v>GSM</v>
          </cell>
          <cell r="D70">
            <v>34646</v>
          </cell>
          <cell r="E70" t="str">
            <v>MTVIEW3</v>
          </cell>
          <cell r="F70" t="str">
            <v>D</v>
          </cell>
        </row>
        <row r="71">
          <cell r="A71" t="str">
            <v>NAIC</v>
          </cell>
          <cell r="B71" t="str">
            <v>MEGMAN</v>
          </cell>
          <cell r="C71" t="str">
            <v>GSM</v>
          </cell>
          <cell r="D71">
            <v>14617</v>
          </cell>
          <cell r="E71" t="str">
            <v>NAIC1</v>
          </cell>
          <cell r="F71" t="str">
            <v>D</v>
          </cell>
        </row>
        <row r="72">
          <cell r="A72" t="str">
            <v>NAIC</v>
          </cell>
          <cell r="B72" t="str">
            <v>MEGMAN</v>
          </cell>
          <cell r="C72" t="str">
            <v>GSM</v>
          </cell>
          <cell r="D72">
            <v>24617</v>
          </cell>
          <cell r="E72" t="str">
            <v>NAIC2</v>
          </cell>
          <cell r="F72" t="str">
            <v>D</v>
          </cell>
        </row>
        <row r="73">
          <cell r="A73" t="str">
            <v>NAIC</v>
          </cell>
          <cell r="B73" t="str">
            <v>MEGMAN</v>
          </cell>
          <cell r="C73" t="str">
            <v>GSM</v>
          </cell>
          <cell r="D73">
            <v>34617</v>
          </cell>
          <cell r="E73" t="str">
            <v>NAIC3</v>
          </cell>
          <cell r="F73" t="str">
            <v>D</v>
          </cell>
        </row>
        <row r="74">
          <cell r="A74" t="str">
            <v>NORZAGARAY</v>
          </cell>
          <cell r="B74" t="str">
            <v>MEGMAN</v>
          </cell>
          <cell r="C74" t="str">
            <v>GSM</v>
          </cell>
          <cell r="D74">
            <v>14406</v>
          </cell>
          <cell r="E74" t="str">
            <v>NORZAGARA1</v>
          </cell>
          <cell r="F74" t="str">
            <v>D</v>
          </cell>
        </row>
        <row r="75">
          <cell r="A75" t="str">
            <v>NORZAGARAY</v>
          </cell>
          <cell r="B75" t="str">
            <v>MEGMAN</v>
          </cell>
          <cell r="C75" t="str">
            <v>GSM</v>
          </cell>
          <cell r="D75">
            <v>24406</v>
          </cell>
          <cell r="E75" t="str">
            <v>NORZAGARA2</v>
          </cell>
          <cell r="F75" t="str">
            <v>D</v>
          </cell>
        </row>
        <row r="76">
          <cell r="A76" t="str">
            <v>NORZAGARAY</v>
          </cell>
          <cell r="B76" t="str">
            <v>MEGMAN</v>
          </cell>
          <cell r="C76" t="str">
            <v>GSM</v>
          </cell>
          <cell r="D76">
            <v>34406</v>
          </cell>
          <cell r="E76" t="str">
            <v>NORZAGARA3</v>
          </cell>
          <cell r="F76" t="str">
            <v>D</v>
          </cell>
        </row>
        <row r="77">
          <cell r="A77" t="str">
            <v>P.AZUL</v>
          </cell>
          <cell r="B77" t="str">
            <v>MEGMAN</v>
          </cell>
          <cell r="C77" t="str">
            <v>GSM</v>
          </cell>
          <cell r="D77">
            <v>14620</v>
          </cell>
          <cell r="E77" t="str">
            <v>PUERTOAZU1</v>
          </cell>
          <cell r="F77" t="str">
            <v>D</v>
          </cell>
        </row>
        <row r="78">
          <cell r="A78" t="str">
            <v>P.AZUL</v>
          </cell>
          <cell r="B78" t="str">
            <v>MEGMAN</v>
          </cell>
          <cell r="C78" t="str">
            <v>GSM</v>
          </cell>
          <cell r="D78">
            <v>24620</v>
          </cell>
          <cell r="E78" t="str">
            <v>PUERTOAZU2</v>
          </cell>
          <cell r="F78" t="str">
            <v>D</v>
          </cell>
        </row>
        <row r="79">
          <cell r="A79" t="str">
            <v>PALAPALA1</v>
          </cell>
          <cell r="B79" t="str">
            <v>MEGMAN</v>
          </cell>
          <cell r="C79" t="str">
            <v>GSM</v>
          </cell>
          <cell r="D79">
            <v>14623</v>
          </cell>
          <cell r="E79" t="str">
            <v>PALAPALA1</v>
          </cell>
          <cell r="F79" t="str">
            <v>D</v>
          </cell>
        </row>
        <row r="80">
          <cell r="A80" t="str">
            <v>PALAPALA2</v>
          </cell>
          <cell r="B80" t="str">
            <v>MEGMAN</v>
          </cell>
          <cell r="C80" t="str">
            <v>GSM</v>
          </cell>
          <cell r="D80">
            <v>24623</v>
          </cell>
          <cell r="E80" t="str">
            <v>PALAPALA2</v>
          </cell>
          <cell r="F80" t="str">
            <v>D</v>
          </cell>
        </row>
        <row r="81">
          <cell r="A81" t="str">
            <v>PLARIDEL</v>
          </cell>
          <cell r="B81" t="str">
            <v>MEGMAN</v>
          </cell>
          <cell r="C81" t="str">
            <v>GSM</v>
          </cell>
          <cell r="D81">
            <v>14407</v>
          </cell>
          <cell r="E81" t="str">
            <v>PLARIDEL1</v>
          </cell>
          <cell r="F81" t="str">
            <v>D</v>
          </cell>
        </row>
        <row r="82">
          <cell r="A82" t="str">
            <v>PLARIDEL</v>
          </cell>
          <cell r="B82" t="str">
            <v>MEGMAN</v>
          </cell>
          <cell r="C82" t="str">
            <v>GSM</v>
          </cell>
          <cell r="D82">
            <v>24407</v>
          </cell>
          <cell r="E82" t="str">
            <v>PLARIDEL2</v>
          </cell>
          <cell r="F82" t="str">
            <v>D</v>
          </cell>
        </row>
        <row r="83">
          <cell r="A83" t="str">
            <v>PLARIDEL</v>
          </cell>
          <cell r="B83" t="str">
            <v>MEGMAN</v>
          </cell>
          <cell r="C83" t="str">
            <v>GSM</v>
          </cell>
          <cell r="D83">
            <v>34407</v>
          </cell>
          <cell r="E83" t="str">
            <v>PLARIDEL3</v>
          </cell>
          <cell r="F83" t="str">
            <v>D</v>
          </cell>
        </row>
        <row r="84">
          <cell r="A84" t="str">
            <v>ROYALORCH</v>
          </cell>
          <cell r="B84" t="str">
            <v>MEGMAN</v>
          </cell>
          <cell r="C84" t="str">
            <v>GSM</v>
          </cell>
          <cell r="D84">
            <v>14622</v>
          </cell>
          <cell r="E84" t="str">
            <v>ROYALORCH1</v>
          </cell>
          <cell r="F84" t="str">
            <v>B</v>
          </cell>
        </row>
        <row r="85">
          <cell r="A85" t="str">
            <v>ROYALORCH</v>
          </cell>
          <cell r="B85" t="str">
            <v>MEGMAN</v>
          </cell>
          <cell r="C85" t="str">
            <v>GSM</v>
          </cell>
          <cell r="D85">
            <v>24622</v>
          </cell>
          <cell r="E85" t="str">
            <v>ROYALORCH2</v>
          </cell>
          <cell r="F85" t="str">
            <v>B</v>
          </cell>
        </row>
        <row r="86">
          <cell r="A86" t="str">
            <v>ROYALORCH</v>
          </cell>
          <cell r="B86" t="str">
            <v>MEGMAN</v>
          </cell>
          <cell r="C86" t="str">
            <v>GSM</v>
          </cell>
          <cell r="D86">
            <v>24622</v>
          </cell>
          <cell r="E86" t="str">
            <v>ROYALORCH2</v>
          </cell>
          <cell r="F86" t="str">
            <v>B</v>
          </cell>
        </row>
        <row r="87">
          <cell r="A87" t="str">
            <v>ROYALORCH</v>
          </cell>
          <cell r="B87" t="str">
            <v>MEGMAN</v>
          </cell>
          <cell r="C87" t="str">
            <v>GSM</v>
          </cell>
          <cell r="D87">
            <v>34622</v>
          </cell>
          <cell r="E87" t="str">
            <v>ROYALORCH3</v>
          </cell>
          <cell r="F87" t="str">
            <v>B</v>
          </cell>
        </row>
        <row r="88">
          <cell r="A88" t="str">
            <v>SAN NICHOLAS</v>
          </cell>
          <cell r="B88" t="str">
            <v>MEGMAN</v>
          </cell>
          <cell r="C88" t="str">
            <v>GSM</v>
          </cell>
          <cell r="D88">
            <v>11719</v>
          </cell>
          <cell r="E88" t="str">
            <v>SANNICHOL1</v>
          </cell>
          <cell r="F88" t="str">
            <v>D</v>
          </cell>
        </row>
        <row r="89">
          <cell r="A89" t="str">
            <v>SAN NICHOLAS</v>
          </cell>
          <cell r="B89" t="str">
            <v>MEGMAN</v>
          </cell>
          <cell r="C89" t="str">
            <v>GSM</v>
          </cell>
          <cell r="D89">
            <v>21719</v>
          </cell>
          <cell r="E89" t="str">
            <v>SANNICHOL2</v>
          </cell>
          <cell r="F89" t="str">
            <v>D</v>
          </cell>
        </row>
        <row r="90">
          <cell r="A90" t="str">
            <v>SAN NICHOLAS</v>
          </cell>
          <cell r="B90" t="str">
            <v>MEGMAN</v>
          </cell>
          <cell r="C90" t="str">
            <v>GSM</v>
          </cell>
          <cell r="D90">
            <v>31719</v>
          </cell>
          <cell r="E90" t="str">
            <v>SANNICHOL3</v>
          </cell>
          <cell r="F90" t="str">
            <v>D</v>
          </cell>
        </row>
        <row r="91">
          <cell r="A91" t="str">
            <v>SANILDEFONSO</v>
          </cell>
          <cell r="B91" t="str">
            <v>MEGMAN</v>
          </cell>
          <cell r="C91" t="str">
            <v>GSM</v>
          </cell>
          <cell r="D91">
            <v>14417</v>
          </cell>
          <cell r="E91" t="str">
            <v>SANILDEFO1</v>
          </cell>
          <cell r="F91" t="str">
            <v>B</v>
          </cell>
        </row>
        <row r="92">
          <cell r="A92" t="str">
            <v>SANILDEFONSO</v>
          </cell>
          <cell r="B92" t="str">
            <v>MEGMAN</v>
          </cell>
          <cell r="C92" t="str">
            <v>GSM</v>
          </cell>
          <cell r="D92">
            <v>24417</v>
          </cell>
          <cell r="E92" t="str">
            <v>SANILDEFO2</v>
          </cell>
          <cell r="F92" t="str">
            <v>B</v>
          </cell>
        </row>
        <row r="93">
          <cell r="A93" t="str">
            <v>SANILDEFONSO</v>
          </cell>
          <cell r="B93" t="str">
            <v>MEGMAN</v>
          </cell>
          <cell r="C93" t="str">
            <v>GSM</v>
          </cell>
          <cell r="D93">
            <v>34417</v>
          </cell>
          <cell r="E93" t="str">
            <v>SANILDEFO3</v>
          </cell>
          <cell r="F93" t="str">
            <v>B</v>
          </cell>
        </row>
        <row r="94">
          <cell r="A94" t="str">
            <v>SANMATEO</v>
          </cell>
          <cell r="B94" t="str">
            <v>MEGMAN</v>
          </cell>
          <cell r="C94" t="str">
            <v>GSM</v>
          </cell>
          <cell r="D94">
            <v>11905</v>
          </cell>
          <cell r="E94" t="str">
            <v>SANMATEO1</v>
          </cell>
          <cell r="F94" t="str">
            <v>D</v>
          </cell>
        </row>
        <row r="95">
          <cell r="A95" t="str">
            <v>SANMATEO</v>
          </cell>
          <cell r="B95" t="str">
            <v>MEGMAN</v>
          </cell>
          <cell r="C95" t="str">
            <v>GSM</v>
          </cell>
          <cell r="D95">
            <v>21905</v>
          </cell>
          <cell r="E95" t="str">
            <v>SANMATEO2</v>
          </cell>
          <cell r="F95" t="str">
            <v>D</v>
          </cell>
        </row>
        <row r="96">
          <cell r="A96" t="str">
            <v>SANMATEO</v>
          </cell>
          <cell r="B96" t="str">
            <v>MEGMAN</v>
          </cell>
          <cell r="C96" t="str">
            <v>GSM</v>
          </cell>
          <cell r="D96">
            <v>31905</v>
          </cell>
          <cell r="E96" t="str">
            <v>SANMATEO3</v>
          </cell>
          <cell r="F96" t="str">
            <v>D</v>
          </cell>
        </row>
        <row r="97">
          <cell r="A97" t="str">
            <v>SANMIGUEL</v>
          </cell>
          <cell r="B97" t="str">
            <v>MEGMAN</v>
          </cell>
          <cell r="C97" t="str">
            <v>GSM</v>
          </cell>
          <cell r="D97">
            <v>14409</v>
          </cell>
          <cell r="E97" t="str">
            <v>SANMIGUEL1</v>
          </cell>
          <cell r="F97" t="str">
            <v>D</v>
          </cell>
        </row>
        <row r="98">
          <cell r="A98" t="str">
            <v>SANMIGUEL</v>
          </cell>
          <cell r="B98" t="str">
            <v>MEGMAN</v>
          </cell>
          <cell r="C98" t="str">
            <v>GSM</v>
          </cell>
          <cell r="D98">
            <v>24409</v>
          </cell>
          <cell r="E98" t="str">
            <v>SANMIGUEL2</v>
          </cell>
          <cell r="F98" t="str">
            <v>D</v>
          </cell>
        </row>
        <row r="99">
          <cell r="A99" t="str">
            <v>SANMIGUEL</v>
          </cell>
          <cell r="B99" t="str">
            <v>MEGMAN</v>
          </cell>
          <cell r="C99" t="str">
            <v>GSM</v>
          </cell>
          <cell r="D99">
            <v>34409</v>
          </cell>
          <cell r="E99" t="str">
            <v>SANMIGUEL3</v>
          </cell>
          <cell r="F99" t="str">
            <v>D</v>
          </cell>
        </row>
        <row r="100">
          <cell r="A100" t="str">
            <v>SILANG</v>
          </cell>
          <cell r="B100" t="str">
            <v>MEGMAN</v>
          </cell>
          <cell r="C100" t="str">
            <v>GSM</v>
          </cell>
          <cell r="D100">
            <v>14614</v>
          </cell>
          <cell r="E100" t="str">
            <v>SILANG1</v>
          </cell>
          <cell r="F100" t="str">
            <v>D</v>
          </cell>
        </row>
        <row r="101">
          <cell r="A101" t="str">
            <v>SILANG</v>
          </cell>
          <cell r="B101" t="str">
            <v>MEGMAN</v>
          </cell>
          <cell r="C101" t="str">
            <v>GSM</v>
          </cell>
          <cell r="D101">
            <v>34614</v>
          </cell>
          <cell r="E101" t="str">
            <v>SILANG3</v>
          </cell>
          <cell r="F101" t="str">
            <v>D</v>
          </cell>
        </row>
        <row r="102">
          <cell r="A102" t="str">
            <v>SNJOSEDEL</v>
          </cell>
          <cell r="B102" t="str">
            <v>MEGMAN</v>
          </cell>
          <cell r="C102" t="str">
            <v>GSM</v>
          </cell>
          <cell r="D102">
            <v>14408</v>
          </cell>
          <cell r="E102" t="str">
            <v>SNJOSEDEL1</v>
          </cell>
          <cell r="F102" t="str">
            <v>D</v>
          </cell>
        </row>
        <row r="103">
          <cell r="A103" t="str">
            <v>SNJOSEDEL</v>
          </cell>
          <cell r="B103" t="str">
            <v>MEGMAN</v>
          </cell>
          <cell r="C103" t="str">
            <v>GSM</v>
          </cell>
          <cell r="D103">
            <v>24408</v>
          </cell>
          <cell r="E103" t="str">
            <v>SNJOSEDEL2</v>
          </cell>
          <cell r="F103" t="str">
            <v>D</v>
          </cell>
        </row>
        <row r="104">
          <cell r="A104" t="str">
            <v>SNJOSEDEL</v>
          </cell>
          <cell r="B104" t="str">
            <v>MEGMAN</v>
          </cell>
          <cell r="C104" t="str">
            <v>GSM</v>
          </cell>
          <cell r="D104">
            <v>34408</v>
          </cell>
          <cell r="E104" t="str">
            <v>SNJOSEDEL3</v>
          </cell>
          <cell r="F104" t="str">
            <v>D</v>
          </cell>
        </row>
        <row r="105">
          <cell r="A105" t="str">
            <v>SOUTHWOODS</v>
          </cell>
          <cell r="B105" t="str">
            <v>MEGMAN</v>
          </cell>
          <cell r="C105" t="str">
            <v>GSM</v>
          </cell>
          <cell r="D105">
            <v>14628</v>
          </cell>
          <cell r="E105" t="str">
            <v>SOUTHWOOD1</v>
          </cell>
          <cell r="F105" t="str">
            <v>D</v>
          </cell>
        </row>
        <row r="106">
          <cell r="A106" t="str">
            <v>SOUTHWOODS</v>
          </cell>
          <cell r="B106" t="str">
            <v>MEGMAN</v>
          </cell>
          <cell r="C106" t="str">
            <v>GSM</v>
          </cell>
          <cell r="D106">
            <v>24628</v>
          </cell>
          <cell r="E106" t="str">
            <v>SOUTHWOOD2</v>
          </cell>
          <cell r="F106" t="str">
            <v>D</v>
          </cell>
        </row>
        <row r="107">
          <cell r="A107" t="str">
            <v>SOUTHWOODS</v>
          </cell>
          <cell r="B107" t="str">
            <v>MEGMAN</v>
          </cell>
          <cell r="C107" t="str">
            <v>GSM</v>
          </cell>
          <cell r="D107">
            <v>34628</v>
          </cell>
          <cell r="E107" t="str">
            <v>SOUTHWOOD3</v>
          </cell>
          <cell r="F107" t="str">
            <v>D</v>
          </cell>
        </row>
        <row r="108">
          <cell r="A108" t="str">
            <v>ST_ANTHONY</v>
          </cell>
          <cell r="B108" t="str">
            <v>MEGMAN</v>
          </cell>
          <cell r="C108" t="str">
            <v>GSM</v>
          </cell>
          <cell r="D108">
            <v>11903</v>
          </cell>
          <cell r="E108" t="str">
            <v>STANTHONY1</v>
          </cell>
          <cell r="F108" t="str">
            <v>D</v>
          </cell>
        </row>
        <row r="109">
          <cell r="A109" t="str">
            <v>ST_ANTHONY</v>
          </cell>
          <cell r="B109" t="str">
            <v>MEGMAN</v>
          </cell>
          <cell r="C109" t="str">
            <v>GSM</v>
          </cell>
          <cell r="D109">
            <v>21903</v>
          </cell>
          <cell r="E109" t="str">
            <v>STANTHONY2</v>
          </cell>
          <cell r="F109" t="str">
            <v>D</v>
          </cell>
        </row>
        <row r="110">
          <cell r="A110" t="str">
            <v>ST_ANTHONY</v>
          </cell>
          <cell r="B110" t="str">
            <v>MEGMAN</v>
          </cell>
          <cell r="C110" t="str">
            <v>GSM</v>
          </cell>
          <cell r="D110">
            <v>31903</v>
          </cell>
          <cell r="E110" t="str">
            <v>STANTHONY3</v>
          </cell>
          <cell r="F110" t="str">
            <v>D</v>
          </cell>
        </row>
        <row r="111">
          <cell r="A111" t="str">
            <v>STA.MARIA</v>
          </cell>
          <cell r="B111" t="str">
            <v>MEGMAN</v>
          </cell>
          <cell r="C111" t="str">
            <v>GSM</v>
          </cell>
          <cell r="D111">
            <v>14410</v>
          </cell>
          <cell r="E111" t="str">
            <v>STAMARIA1</v>
          </cell>
          <cell r="F111" t="str">
            <v>D</v>
          </cell>
        </row>
        <row r="112">
          <cell r="A112" t="str">
            <v>STA.MARIA</v>
          </cell>
          <cell r="B112" t="str">
            <v>MEGMAN</v>
          </cell>
          <cell r="C112" t="str">
            <v>GSM</v>
          </cell>
          <cell r="D112">
            <v>24410</v>
          </cell>
          <cell r="E112" t="str">
            <v>STAMARIA2</v>
          </cell>
          <cell r="F112" t="str">
            <v>D</v>
          </cell>
        </row>
        <row r="113">
          <cell r="A113" t="str">
            <v>STA.MARIA</v>
          </cell>
          <cell r="B113" t="str">
            <v>MEGMAN</v>
          </cell>
          <cell r="C113" t="str">
            <v>GSM</v>
          </cell>
          <cell r="D113">
            <v>34410</v>
          </cell>
          <cell r="E113" t="str">
            <v>STAMARIA3</v>
          </cell>
          <cell r="F113" t="str">
            <v>D</v>
          </cell>
        </row>
        <row r="114">
          <cell r="A114" t="str">
            <v>SUMULONG1</v>
          </cell>
          <cell r="B114" t="str">
            <v>MEGMAN</v>
          </cell>
          <cell r="C114" t="str">
            <v>GSM</v>
          </cell>
          <cell r="D114">
            <v>11917</v>
          </cell>
          <cell r="E114" t="str">
            <v>SUMULONG11</v>
          </cell>
          <cell r="F114" t="str">
            <v>D</v>
          </cell>
        </row>
        <row r="115">
          <cell r="A115" t="str">
            <v>SUMULONG1</v>
          </cell>
          <cell r="B115" t="str">
            <v>MEGMAN</v>
          </cell>
          <cell r="C115" t="str">
            <v>GSM</v>
          </cell>
          <cell r="D115">
            <v>21917</v>
          </cell>
          <cell r="E115" t="str">
            <v>SUMULONG12</v>
          </cell>
          <cell r="F115" t="str">
            <v>D</v>
          </cell>
        </row>
        <row r="116">
          <cell r="A116" t="str">
            <v>SUMULONG1</v>
          </cell>
          <cell r="B116" t="str">
            <v>MEGMAN</v>
          </cell>
          <cell r="C116" t="str">
            <v>GSM</v>
          </cell>
          <cell r="D116">
            <v>31917</v>
          </cell>
          <cell r="E116" t="str">
            <v>SUMULONG13</v>
          </cell>
          <cell r="F116" t="str">
            <v>D</v>
          </cell>
        </row>
        <row r="117">
          <cell r="A117" t="str">
            <v>TAGAYTAY</v>
          </cell>
          <cell r="B117" t="str">
            <v>MEGMAN</v>
          </cell>
          <cell r="C117" t="str">
            <v>GSM</v>
          </cell>
          <cell r="D117">
            <v>14602</v>
          </cell>
          <cell r="E117" t="str">
            <v>TAGAYTAY1</v>
          </cell>
          <cell r="F117" t="str">
            <v>B</v>
          </cell>
        </row>
        <row r="118">
          <cell r="A118" t="str">
            <v>TAGAYTAY</v>
          </cell>
          <cell r="B118" t="str">
            <v>MEGMAN</v>
          </cell>
          <cell r="C118" t="str">
            <v>GSM</v>
          </cell>
          <cell r="D118">
            <v>24602</v>
          </cell>
          <cell r="E118" t="str">
            <v>TAGAYTAY2</v>
          </cell>
          <cell r="F118" t="str">
            <v>B</v>
          </cell>
        </row>
        <row r="119">
          <cell r="A119" t="str">
            <v>TAGAYTAY</v>
          </cell>
          <cell r="B119" t="str">
            <v>MEGMAN</v>
          </cell>
          <cell r="C119" t="str">
            <v>GSM</v>
          </cell>
          <cell r="D119">
            <v>34602</v>
          </cell>
          <cell r="E119" t="str">
            <v>TAGAYTAY3</v>
          </cell>
          <cell r="F119" t="str">
            <v>B</v>
          </cell>
        </row>
        <row r="120">
          <cell r="A120" t="str">
            <v>TANAY</v>
          </cell>
          <cell r="B120" t="str">
            <v>MEGMAN</v>
          </cell>
          <cell r="C120" t="str">
            <v>GSM</v>
          </cell>
          <cell r="D120">
            <v>11909</v>
          </cell>
          <cell r="E120" t="str">
            <v>TANAY1</v>
          </cell>
          <cell r="F120" t="str">
            <v>D</v>
          </cell>
        </row>
        <row r="121">
          <cell r="A121" t="str">
            <v>TANAY</v>
          </cell>
          <cell r="B121" t="str">
            <v>MEGMAN</v>
          </cell>
          <cell r="C121" t="str">
            <v>GSM</v>
          </cell>
          <cell r="D121">
            <v>21909</v>
          </cell>
          <cell r="E121" t="str">
            <v>TANAY2</v>
          </cell>
          <cell r="F121" t="str">
            <v>D</v>
          </cell>
        </row>
        <row r="122">
          <cell r="A122" t="str">
            <v>TANZA</v>
          </cell>
          <cell r="B122" t="str">
            <v>MEGMAN</v>
          </cell>
          <cell r="C122" t="str">
            <v>GSM</v>
          </cell>
          <cell r="D122">
            <v>14626</v>
          </cell>
          <cell r="E122" t="str">
            <v>TANZA1</v>
          </cell>
          <cell r="F122" t="str">
            <v>D</v>
          </cell>
        </row>
        <row r="123">
          <cell r="A123" t="str">
            <v>TANZA</v>
          </cell>
          <cell r="B123" t="str">
            <v>MEGMAN</v>
          </cell>
          <cell r="C123" t="str">
            <v>GSM</v>
          </cell>
          <cell r="D123">
            <v>24626</v>
          </cell>
          <cell r="E123" t="str">
            <v>TANZA2</v>
          </cell>
          <cell r="F123" t="str">
            <v>D</v>
          </cell>
        </row>
        <row r="124">
          <cell r="A124" t="str">
            <v>TANZA</v>
          </cell>
          <cell r="B124" t="str">
            <v>MEGMAN</v>
          </cell>
          <cell r="C124" t="str">
            <v>GSM</v>
          </cell>
          <cell r="D124">
            <v>34626</v>
          </cell>
          <cell r="E124" t="str">
            <v>TANZA3</v>
          </cell>
          <cell r="F124" t="str">
            <v>D</v>
          </cell>
        </row>
        <row r="125">
          <cell r="A125" t="str">
            <v>TARTARIA</v>
          </cell>
          <cell r="B125" t="str">
            <v>MEGMAN</v>
          </cell>
          <cell r="C125" t="str">
            <v>GSM</v>
          </cell>
          <cell r="D125">
            <v>14624</v>
          </cell>
          <cell r="E125" t="str">
            <v>TARTARIA1</v>
          </cell>
          <cell r="F125" t="str">
            <v>D</v>
          </cell>
        </row>
        <row r="126">
          <cell r="A126" t="str">
            <v>TARTARIA</v>
          </cell>
          <cell r="B126" t="str">
            <v>MEGMAN</v>
          </cell>
          <cell r="C126" t="str">
            <v>GSM</v>
          </cell>
          <cell r="D126">
            <v>34624</v>
          </cell>
          <cell r="E126" t="str">
            <v>TARTARIA3</v>
          </cell>
          <cell r="F126" t="str">
            <v>D</v>
          </cell>
        </row>
        <row r="127">
          <cell r="A127" t="str">
            <v>TRECE MARTIRES</v>
          </cell>
          <cell r="B127" t="str">
            <v>MEGMAN</v>
          </cell>
          <cell r="C127" t="str">
            <v>GSM</v>
          </cell>
          <cell r="D127">
            <v>14613</v>
          </cell>
          <cell r="E127" t="str">
            <v>TRECEMART1</v>
          </cell>
          <cell r="F127" t="str">
            <v>D</v>
          </cell>
        </row>
        <row r="128">
          <cell r="A128" t="str">
            <v>TRECE MARTIRES</v>
          </cell>
          <cell r="B128" t="str">
            <v>MEGMAN</v>
          </cell>
          <cell r="C128" t="str">
            <v>GSM</v>
          </cell>
          <cell r="D128">
            <v>24613</v>
          </cell>
          <cell r="E128" t="str">
            <v>TRECEMART2</v>
          </cell>
          <cell r="F128" t="str">
            <v>D</v>
          </cell>
        </row>
        <row r="129">
          <cell r="A129" t="str">
            <v>TRECE MARTIRES</v>
          </cell>
          <cell r="B129" t="str">
            <v>MEGMAN</v>
          </cell>
          <cell r="C129" t="str">
            <v>GSM</v>
          </cell>
          <cell r="D129">
            <v>34613</v>
          </cell>
          <cell r="E129" t="str">
            <v>TRECEMART3</v>
          </cell>
          <cell r="F129" t="str">
            <v>D</v>
          </cell>
        </row>
        <row r="130">
          <cell r="A130" t="str">
            <v>ULATSEGUN</v>
          </cell>
          <cell r="B130" t="str">
            <v>MEGMAN</v>
          </cell>
          <cell r="C130" t="str">
            <v>GSM</v>
          </cell>
          <cell r="D130">
            <v>14625</v>
          </cell>
          <cell r="E130" t="str">
            <v>ULATSEGUN1</v>
          </cell>
          <cell r="F130" t="str">
            <v>B</v>
          </cell>
        </row>
        <row r="131">
          <cell r="A131" t="str">
            <v>ULATSEGUN</v>
          </cell>
          <cell r="B131" t="str">
            <v>MEGMAN</v>
          </cell>
          <cell r="C131" t="str">
            <v>GSM</v>
          </cell>
          <cell r="D131">
            <v>24625</v>
          </cell>
          <cell r="E131" t="str">
            <v>ULATSEGUN2</v>
          </cell>
          <cell r="F131" t="str">
            <v>B</v>
          </cell>
        </row>
        <row r="132">
          <cell r="A132" t="str">
            <v>ULATSEGUN</v>
          </cell>
          <cell r="B132" t="str">
            <v>MEGMAN</v>
          </cell>
          <cell r="C132" t="str">
            <v>GSM</v>
          </cell>
          <cell r="D132">
            <v>34625</v>
          </cell>
          <cell r="E132" t="str">
            <v>ULATSEGUN3</v>
          </cell>
          <cell r="F132" t="str">
            <v>B</v>
          </cell>
        </row>
        <row r="133">
          <cell r="A133" t="str">
            <v>CANLUBANG</v>
          </cell>
          <cell r="B133" t="str">
            <v>MEGMAN</v>
          </cell>
          <cell r="C133" t="str">
            <v>GSM</v>
          </cell>
          <cell r="D133">
            <v>14905</v>
          </cell>
          <cell r="E133" t="str">
            <v>CANLUBANG1</v>
          </cell>
          <cell r="F133" t="str">
            <v>B</v>
          </cell>
        </row>
        <row r="134">
          <cell r="A134" t="str">
            <v>CANLUBANG</v>
          </cell>
          <cell r="B134" t="str">
            <v>MEGMAN</v>
          </cell>
          <cell r="C134" t="str">
            <v>GSM</v>
          </cell>
          <cell r="D134">
            <v>24905</v>
          </cell>
          <cell r="E134" t="str">
            <v>CANLUBANG2</v>
          </cell>
          <cell r="F134" t="str">
            <v>B</v>
          </cell>
        </row>
        <row r="135">
          <cell r="A135" t="str">
            <v>CANLUBANG</v>
          </cell>
          <cell r="B135" t="str">
            <v>MEGMAN</v>
          </cell>
          <cell r="C135" t="str">
            <v>GSM</v>
          </cell>
          <cell r="D135">
            <v>34905</v>
          </cell>
          <cell r="E135" t="str">
            <v>CANLUBANG3</v>
          </cell>
          <cell r="F135" t="str">
            <v>B</v>
          </cell>
        </row>
        <row r="136">
          <cell r="A136" t="str">
            <v>LAGUNATECH</v>
          </cell>
          <cell r="B136" t="str">
            <v>MEGMAN</v>
          </cell>
          <cell r="C136" t="str">
            <v>GSM</v>
          </cell>
          <cell r="D136">
            <v>14901</v>
          </cell>
          <cell r="E136" t="str">
            <v>LAGUNATEC1</v>
          </cell>
          <cell r="F136" t="str">
            <v>D</v>
          </cell>
        </row>
        <row r="137">
          <cell r="A137" t="str">
            <v>LAGUNATECH</v>
          </cell>
          <cell r="B137" t="str">
            <v>MEGMAN</v>
          </cell>
          <cell r="C137" t="str">
            <v>GSM</v>
          </cell>
          <cell r="D137">
            <v>24901</v>
          </cell>
          <cell r="E137" t="str">
            <v>LAGUNATEC2</v>
          </cell>
          <cell r="F137" t="str">
            <v>D</v>
          </cell>
        </row>
        <row r="138">
          <cell r="A138" t="str">
            <v>LAGUNATECH</v>
          </cell>
          <cell r="B138" t="str">
            <v>MEGMAN</v>
          </cell>
          <cell r="C138" t="str">
            <v>GSM</v>
          </cell>
          <cell r="D138">
            <v>34901</v>
          </cell>
          <cell r="E138" t="str">
            <v>LAGUNATEC3</v>
          </cell>
          <cell r="F138" t="str">
            <v>D</v>
          </cell>
        </row>
        <row r="139">
          <cell r="A139" t="str">
            <v>LISP</v>
          </cell>
          <cell r="B139" t="str">
            <v>MEGMAN</v>
          </cell>
          <cell r="C139" t="str">
            <v>GSM</v>
          </cell>
          <cell r="D139">
            <v>14916</v>
          </cell>
          <cell r="E139" t="str">
            <v>LISP1</v>
          </cell>
          <cell r="F139" t="str">
            <v>B</v>
          </cell>
        </row>
        <row r="140">
          <cell r="A140" t="str">
            <v>LISP</v>
          </cell>
          <cell r="B140" t="str">
            <v>MEGMAN</v>
          </cell>
          <cell r="C140" t="str">
            <v>GSM</v>
          </cell>
          <cell r="D140">
            <v>24916</v>
          </cell>
          <cell r="E140" t="str">
            <v>LISP2</v>
          </cell>
          <cell r="F140" t="str">
            <v>B</v>
          </cell>
        </row>
        <row r="141">
          <cell r="A141" t="str">
            <v>LISP</v>
          </cell>
          <cell r="B141" t="str">
            <v>MEGMAN</v>
          </cell>
          <cell r="C141" t="str">
            <v>GSM</v>
          </cell>
          <cell r="D141">
            <v>34916</v>
          </cell>
          <cell r="E141" t="str">
            <v>LISP3</v>
          </cell>
          <cell r="F141" t="str">
            <v>B</v>
          </cell>
        </row>
        <row r="142">
          <cell r="A142" t="str">
            <v>CABUYAO</v>
          </cell>
          <cell r="B142" t="str">
            <v>MEGMAN</v>
          </cell>
          <cell r="C142" t="str">
            <v>GSM</v>
          </cell>
          <cell r="D142">
            <v>14904</v>
          </cell>
          <cell r="E142" t="str">
            <v>CABUYAO1</v>
          </cell>
          <cell r="F142" t="str">
            <v>D</v>
          </cell>
        </row>
        <row r="143">
          <cell r="A143" t="str">
            <v>CABUYAO</v>
          </cell>
          <cell r="B143" t="str">
            <v>MEGMAN</v>
          </cell>
          <cell r="C143" t="str">
            <v>GSM</v>
          </cell>
          <cell r="D143">
            <v>24904</v>
          </cell>
          <cell r="E143" t="str">
            <v>CABUYAO2</v>
          </cell>
          <cell r="F143" t="str">
            <v>D</v>
          </cell>
        </row>
        <row r="144">
          <cell r="A144" t="str">
            <v>CABUYAO</v>
          </cell>
          <cell r="B144" t="str">
            <v>MEGMAN</v>
          </cell>
          <cell r="C144" t="str">
            <v>GSM</v>
          </cell>
          <cell r="D144">
            <v>34904</v>
          </cell>
          <cell r="E144" t="str">
            <v>CABUYAO3</v>
          </cell>
          <cell r="F144" t="str">
            <v>D</v>
          </cell>
        </row>
        <row r="145">
          <cell r="A145" t="str">
            <v>SANPEDRO</v>
          </cell>
          <cell r="B145" t="str">
            <v>MEGMAN</v>
          </cell>
          <cell r="C145" t="str">
            <v>GSM</v>
          </cell>
          <cell r="D145">
            <v>14918</v>
          </cell>
          <cell r="E145" t="str">
            <v>SANPEDRO1</v>
          </cell>
          <cell r="F145" t="str">
            <v>D</v>
          </cell>
        </row>
        <row r="146">
          <cell r="A146" t="str">
            <v>SANPEDRO</v>
          </cell>
          <cell r="B146" t="str">
            <v>MEGMAN</v>
          </cell>
          <cell r="C146" t="str">
            <v>GSM</v>
          </cell>
          <cell r="D146">
            <v>24918</v>
          </cell>
          <cell r="E146" t="str">
            <v>SANPEDRO2</v>
          </cell>
          <cell r="F146" t="str">
            <v>D</v>
          </cell>
        </row>
        <row r="147">
          <cell r="A147" t="str">
            <v>SANPEDRO</v>
          </cell>
          <cell r="B147" t="str">
            <v>MEGMAN</v>
          </cell>
          <cell r="C147" t="str">
            <v>GSM</v>
          </cell>
          <cell r="D147">
            <v>34918</v>
          </cell>
          <cell r="E147" t="str">
            <v>SANPEDRO3</v>
          </cell>
          <cell r="F147" t="str">
            <v>D</v>
          </cell>
        </row>
        <row r="148">
          <cell r="A148" t="str">
            <v>BINAN2</v>
          </cell>
          <cell r="B148" t="str">
            <v>MEGMAN</v>
          </cell>
          <cell r="C148" t="str">
            <v>GSM</v>
          </cell>
          <cell r="E148" t="str">
            <v>BINAN2_1</v>
          </cell>
          <cell r="F148" t="str">
            <v>D</v>
          </cell>
        </row>
        <row r="149">
          <cell r="A149" t="str">
            <v>BINAN2</v>
          </cell>
          <cell r="B149" t="str">
            <v>MEGMAN</v>
          </cell>
          <cell r="C149" t="str">
            <v>GSM</v>
          </cell>
          <cell r="E149" t="str">
            <v>BINAN2_2</v>
          </cell>
          <cell r="F149" t="str">
            <v>D</v>
          </cell>
        </row>
        <row r="150">
          <cell r="A150" t="str">
            <v>BINAN2</v>
          </cell>
          <cell r="B150" t="str">
            <v>MEGMAN</v>
          </cell>
          <cell r="C150" t="str">
            <v>GSM</v>
          </cell>
          <cell r="E150" t="str">
            <v>BINAN2_3</v>
          </cell>
          <cell r="F150" t="str">
            <v>D</v>
          </cell>
        </row>
        <row r="151">
          <cell r="A151" t="str">
            <v>BUSTOS</v>
          </cell>
          <cell r="B151" t="str">
            <v>MEGMAN</v>
          </cell>
          <cell r="C151" t="str">
            <v>GSM</v>
          </cell>
          <cell r="E151" t="str">
            <v>BUSTOS1</v>
          </cell>
          <cell r="F151" t="str">
            <v>D</v>
          </cell>
        </row>
        <row r="152">
          <cell r="A152" t="str">
            <v>BUSTOS</v>
          </cell>
          <cell r="B152" t="str">
            <v>MEGMAN</v>
          </cell>
          <cell r="C152" t="str">
            <v>GSM</v>
          </cell>
          <cell r="E152" t="str">
            <v>BUSTOS2</v>
          </cell>
          <cell r="F152" t="str">
            <v>D</v>
          </cell>
        </row>
        <row r="153">
          <cell r="A153" t="str">
            <v>BUSTOS</v>
          </cell>
          <cell r="B153" t="str">
            <v>MEGMAN</v>
          </cell>
          <cell r="C153" t="str">
            <v>GSM</v>
          </cell>
          <cell r="E153" t="str">
            <v>BUSTOS3</v>
          </cell>
          <cell r="F153" t="str">
            <v>D</v>
          </cell>
        </row>
        <row r="154">
          <cell r="A154" t="str">
            <v>PULILAN</v>
          </cell>
          <cell r="B154" t="str">
            <v>MEGMAN</v>
          </cell>
          <cell r="C154" t="str">
            <v>GSM</v>
          </cell>
          <cell r="E154" t="str">
            <v>PULILAN1</v>
          </cell>
          <cell r="F154" t="str">
            <v>D</v>
          </cell>
        </row>
        <row r="155">
          <cell r="A155" t="str">
            <v>PULILAN</v>
          </cell>
          <cell r="B155" t="str">
            <v>MEGMAN</v>
          </cell>
          <cell r="C155" t="str">
            <v>GSM</v>
          </cell>
          <cell r="E155" t="str">
            <v>PULILAN2</v>
          </cell>
          <cell r="F155" t="str">
            <v>D</v>
          </cell>
        </row>
        <row r="156">
          <cell r="A156" t="str">
            <v>PULILAN</v>
          </cell>
          <cell r="B156" t="str">
            <v>MEGMAN</v>
          </cell>
          <cell r="C156" t="str">
            <v>GSM</v>
          </cell>
          <cell r="E156" t="str">
            <v>PULILAN3</v>
          </cell>
          <cell r="F156" t="str">
            <v>D</v>
          </cell>
        </row>
        <row r="157">
          <cell r="A157" t="str">
            <v>HAGONOY</v>
          </cell>
          <cell r="B157" t="str">
            <v>MEGMAN</v>
          </cell>
          <cell r="C157" t="str">
            <v>GSM</v>
          </cell>
          <cell r="E157" t="str">
            <v>HAGONOY1</v>
          </cell>
          <cell r="F157" t="str">
            <v>D</v>
          </cell>
        </row>
        <row r="158">
          <cell r="A158" t="str">
            <v>HAGONOY</v>
          </cell>
          <cell r="B158" t="str">
            <v>MEGMAN</v>
          </cell>
          <cell r="C158" t="str">
            <v>GSM</v>
          </cell>
          <cell r="E158" t="str">
            <v>HAGONOY2</v>
          </cell>
          <cell r="F158" t="str">
            <v>D</v>
          </cell>
        </row>
        <row r="159">
          <cell r="A159" t="str">
            <v>HAGONOY</v>
          </cell>
          <cell r="B159" t="str">
            <v>MEGMAN</v>
          </cell>
          <cell r="C159" t="str">
            <v>GSM</v>
          </cell>
          <cell r="E159" t="str">
            <v>HAGONOY3</v>
          </cell>
          <cell r="F159" t="str">
            <v>D</v>
          </cell>
        </row>
        <row r="160">
          <cell r="A160" t="str">
            <v>GUIGUINTO</v>
          </cell>
          <cell r="B160" t="str">
            <v>MEGMAN</v>
          </cell>
          <cell r="C160" t="str">
            <v>GSM</v>
          </cell>
          <cell r="E160" t="str">
            <v>GUIGUINTO</v>
          </cell>
          <cell r="F160" t="str">
            <v>D</v>
          </cell>
        </row>
        <row r="161">
          <cell r="A161" t="str">
            <v>GUIGUINTO</v>
          </cell>
          <cell r="B161" t="str">
            <v>MEGMAN</v>
          </cell>
          <cell r="C161" t="str">
            <v>GSM</v>
          </cell>
          <cell r="E161" t="str">
            <v>GUIGUINTO</v>
          </cell>
          <cell r="F161" t="str">
            <v>D</v>
          </cell>
        </row>
        <row r="162">
          <cell r="A162" t="str">
            <v>GUIGUINTO</v>
          </cell>
          <cell r="B162" t="str">
            <v>MEGMAN</v>
          </cell>
          <cell r="C162" t="str">
            <v>GSM</v>
          </cell>
          <cell r="E162" t="str">
            <v>GUIGUINTO</v>
          </cell>
          <cell r="F162" t="str">
            <v>D</v>
          </cell>
        </row>
        <row r="163">
          <cell r="A163" t="str">
            <v>PANDI</v>
          </cell>
          <cell r="B163" t="str">
            <v>MEGMAN</v>
          </cell>
          <cell r="C163" t="str">
            <v>GSM</v>
          </cell>
          <cell r="E163" t="str">
            <v>PANDI</v>
          </cell>
          <cell r="F163" t="str">
            <v>D</v>
          </cell>
        </row>
        <row r="164">
          <cell r="A164" t="str">
            <v>PANDI</v>
          </cell>
          <cell r="B164" t="str">
            <v>MEGMAN</v>
          </cell>
          <cell r="C164" t="str">
            <v>GSM</v>
          </cell>
          <cell r="E164" t="str">
            <v>PANDI</v>
          </cell>
          <cell r="F164" t="str">
            <v>D</v>
          </cell>
        </row>
        <row r="165">
          <cell r="A165" t="str">
            <v>PANDI</v>
          </cell>
          <cell r="B165" t="str">
            <v>MEGMAN</v>
          </cell>
          <cell r="C165" t="str">
            <v>GSM</v>
          </cell>
          <cell r="E165" t="str">
            <v>PANDI</v>
          </cell>
          <cell r="F165" t="str">
            <v>D</v>
          </cell>
        </row>
        <row r="166">
          <cell r="A166" t="str">
            <v>BULACAN</v>
          </cell>
          <cell r="B166" t="str">
            <v>MEGMAN</v>
          </cell>
          <cell r="C166" t="str">
            <v>GSM</v>
          </cell>
          <cell r="E166" t="str">
            <v>BULACAN</v>
          </cell>
          <cell r="F166" t="str">
            <v>D</v>
          </cell>
        </row>
        <row r="167">
          <cell r="A167" t="str">
            <v>BULACAN</v>
          </cell>
          <cell r="B167" t="str">
            <v>MEGMAN</v>
          </cell>
          <cell r="C167" t="str">
            <v>GSM</v>
          </cell>
          <cell r="E167" t="str">
            <v>BULACAN</v>
          </cell>
          <cell r="F167" t="str">
            <v>D</v>
          </cell>
        </row>
        <row r="168">
          <cell r="A168" t="str">
            <v>BULACAN</v>
          </cell>
          <cell r="B168" t="str">
            <v>MEGMAN</v>
          </cell>
          <cell r="C168" t="str">
            <v>GSM</v>
          </cell>
          <cell r="E168" t="str">
            <v>BULACAN</v>
          </cell>
          <cell r="F168" t="str">
            <v>D</v>
          </cell>
        </row>
        <row r="169">
          <cell r="A169" t="str">
            <v>BOCAUE</v>
          </cell>
          <cell r="B169" t="str">
            <v>MEGMAN</v>
          </cell>
          <cell r="C169" t="str">
            <v>GSM</v>
          </cell>
          <cell r="E169" t="str">
            <v>BOCAUE</v>
          </cell>
          <cell r="F169" t="str">
            <v>D</v>
          </cell>
        </row>
        <row r="170">
          <cell r="A170" t="str">
            <v>BOCAUE</v>
          </cell>
          <cell r="B170" t="str">
            <v>MEGMAN</v>
          </cell>
          <cell r="C170" t="str">
            <v>GSM</v>
          </cell>
          <cell r="E170" t="str">
            <v>BOCAUE</v>
          </cell>
          <cell r="F170" t="str">
            <v>D</v>
          </cell>
        </row>
        <row r="171">
          <cell r="A171" t="str">
            <v>BOCAUE</v>
          </cell>
          <cell r="B171" t="str">
            <v>MEGMAN</v>
          </cell>
          <cell r="C171" t="str">
            <v>GSM</v>
          </cell>
          <cell r="E171" t="str">
            <v>BOCAUE</v>
          </cell>
          <cell r="F171" t="str">
            <v>D</v>
          </cell>
        </row>
        <row r="172">
          <cell r="A172" t="str">
            <v>SANRAFAEL</v>
          </cell>
          <cell r="B172" t="str">
            <v>MEGMAN</v>
          </cell>
          <cell r="C172" t="str">
            <v>GSM</v>
          </cell>
          <cell r="E172" t="str">
            <v>SANRAFAEL1</v>
          </cell>
          <cell r="F172" t="str">
            <v>D</v>
          </cell>
        </row>
        <row r="173">
          <cell r="A173" t="str">
            <v>SANRAFAEL</v>
          </cell>
          <cell r="B173" t="str">
            <v>MEGMAN</v>
          </cell>
          <cell r="C173" t="str">
            <v>GSM</v>
          </cell>
          <cell r="E173" t="str">
            <v>SANRAFAEL2</v>
          </cell>
          <cell r="F173" t="str">
            <v>D</v>
          </cell>
        </row>
        <row r="174">
          <cell r="A174" t="str">
            <v>SANRAFAEL</v>
          </cell>
          <cell r="B174" t="str">
            <v>MEGMAN</v>
          </cell>
          <cell r="C174" t="str">
            <v>GSM</v>
          </cell>
          <cell r="E174" t="str">
            <v>SANRAFAEL3</v>
          </cell>
          <cell r="F174" t="str">
            <v>D</v>
          </cell>
        </row>
        <row r="175">
          <cell r="A175" t="str">
            <v>OBANDO</v>
          </cell>
          <cell r="B175" t="str">
            <v>MEGMAN</v>
          </cell>
          <cell r="C175" t="str">
            <v>GSM</v>
          </cell>
          <cell r="E175" t="str">
            <v>OBANDO1</v>
          </cell>
          <cell r="F175" t="str">
            <v>D</v>
          </cell>
        </row>
        <row r="176">
          <cell r="A176" t="str">
            <v>OBANDO</v>
          </cell>
          <cell r="B176" t="str">
            <v>MEGMAN</v>
          </cell>
          <cell r="C176" t="str">
            <v>GSM</v>
          </cell>
          <cell r="E176" t="str">
            <v>OBANDO2</v>
          </cell>
          <cell r="F176" t="str">
            <v>D</v>
          </cell>
        </row>
        <row r="177">
          <cell r="A177" t="str">
            <v>OBANDO</v>
          </cell>
          <cell r="B177" t="str">
            <v>MEGMAN</v>
          </cell>
          <cell r="C177" t="str">
            <v>GSM</v>
          </cell>
          <cell r="E177" t="str">
            <v>OBANDO3</v>
          </cell>
          <cell r="F177" t="str">
            <v>D</v>
          </cell>
        </row>
        <row r="178">
          <cell r="A178" t="str">
            <v>MONTALBAN</v>
          </cell>
          <cell r="B178" t="str">
            <v>MEGMAN</v>
          </cell>
          <cell r="C178" t="str">
            <v>GSM</v>
          </cell>
          <cell r="E178" t="str">
            <v>MONTALBA1</v>
          </cell>
          <cell r="F178" t="str">
            <v>D</v>
          </cell>
        </row>
        <row r="179">
          <cell r="A179" t="str">
            <v>MONTALBAN</v>
          </cell>
          <cell r="B179" t="str">
            <v>MEGMAN</v>
          </cell>
          <cell r="C179" t="str">
            <v>GSM</v>
          </cell>
          <cell r="E179" t="str">
            <v>MONTALBA2</v>
          </cell>
          <cell r="F179" t="str">
            <v>D</v>
          </cell>
        </row>
        <row r="180">
          <cell r="A180" t="str">
            <v>MONTALBAN</v>
          </cell>
          <cell r="B180" t="str">
            <v>MEGMAN</v>
          </cell>
          <cell r="C180" t="str">
            <v>GSM</v>
          </cell>
          <cell r="E180" t="str">
            <v>MONTALBA3</v>
          </cell>
          <cell r="F180" t="str">
            <v>D</v>
          </cell>
        </row>
        <row r="181">
          <cell r="A181" t="str">
            <v>CAINTA</v>
          </cell>
          <cell r="B181" t="str">
            <v>MEGMAN</v>
          </cell>
          <cell r="C181" t="str">
            <v>GSM</v>
          </cell>
          <cell r="E181" t="str">
            <v>CAINTA1</v>
          </cell>
          <cell r="F181" t="str">
            <v>D</v>
          </cell>
        </row>
        <row r="182">
          <cell r="A182" t="str">
            <v>CAINTA</v>
          </cell>
          <cell r="B182" t="str">
            <v>MEGMAN</v>
          </cell>
          <cell r="C182" t="str">
            <v>GSM</v>
          </cell>
          <cell r="E182" t="str">
            <v>CAINTA2</v>
          </cell>
          <cell r="F182" t="str">
            <v>D</v>
          </cell>
        </row>
        <row r="183">
          <cell r="A183" t="str">
            <v>CAINTA</v>
          </cell>
          <cell r="B183" t="str">
            <v>MEGMAN</v>
          </cell>
          <cell r="C183" t="str">
            <v>GSM</v>
          </cell>
          <cell r="E183" t="str">
            <v>CAINTA3</v>
          </cell>
          <cell r="F183" t="str">
            <v>D</v>
          </cell>
        </row>
        <row r="184">
          <cell r="A184" t="str">
            <v>SUMULONG2</v>
          </cell>
          <cell r="B184" t="str">
            <v>MEGMAN</v>
          </cell>
          <cell r="C184" t="str">
            <v>GSM</v>
          </cell>
          <cell r="E184" t="str">
            <v>SUMULONG21</v>
          </cell>
          <cell r="F184" t="str">
            <v>D</v>
          </cell>
        </row>
        <row r="185">
          <cell r="A185" t="str">
            <v>SUMULONG2</v>
          </cell>
          <cell r="B185" t="str">
            <v>MEGMAN</v>
          </cell>
          <cell r="C185" t="str">
            <v>GSM</v>
          </cell>
          <cell r="E185" t="str">
            <v>SUMULONG22</v>
          </cell>
          <cell r="F185" t="str">
            <v>D</v>
          </cell>
        </row>
        <row r="186">
          <cell r="A186" t="str">
            <v>SUMULONG3</v>
          </cell>
          <cell r="B186" t="str">
            <v>MEGMAN</v>
          </cell>
          <cell r="C186" t="str">
            <v>GSM</v>
          </cell>
          <cell r="E186" t="str">
            <v>SUMULONG32</v>
          </cell>
          <cell r="F186" t="str">
            <v>D</v>
          </cell>
        </row>
        <row r="187">
          <cell r="A187" t="str">
            <v>SUMULONG3</v>
          </cell>
          <cell r="B187" t="str">
            <v>MEGMAN</v>
          </cell>
          <cell r="C187" t="str">
            <v>GSM</v>
          </cell>
          <cell r="E187" t="str">
            <v>SUMULONG33</v>
          </cell>
          <cell r="F187" t="str">
            <v>D</v>
          </cell>
        </row>
        <row r="188">
          <cell r="A188" t="str">
            <v>BEVERLYHILLS</v>
          </cell>
          <cell r="B188" t="str">
            <v>MEGMAN</v>
          </cell>
          <cell r="C188" t="str">
            <v>GSM</v>
          </cell>
          <cell r="E188" t="str">
            <v>BEVERLYHIL1</v>
          </cell>
          <cell r="F188" t="str">
            <v>D</v>
          </cell>
        </row>
        <row r="189">
          <cell r="A189" t="str">
            <v>BEVERLYHILLS</v>
          </cell>
          <cell r="B189" t="str">
            <v>MEGMAN</v>
          </cell>
          <cell r="C189" t="str">
            <v>GSM</v>
          </cell>
          <cell r="E189" t="str">
            <v>BEVERLYHIL2</v>
          </cell>
          <cell r="F189" t="str">
            <v>D</v>
          </cell>
        </row>
        <row r="190">
          <cell r="A190" t="str">
            <v>BEVERLYHILLS</v>
          </cell>
          <cell r="B190" t="str">
            <v>MEGMAN</v>
          </cell>
          <cell r="C190" t="str">
            <v>GSM</v>
          </cell>
          <cell r="E190" t="str">
            <v>BEVERLYHIL3</v>
          </cell>
          <cell r="F190" t="str">
            <v>D</v>
          </cell>
        </row>
        <row r="191">
          <cell r="A191" t="str">
            <v>TAYTAY</v>
          </cell>
          <cell r="B191" t="str">
            <v>MEGMAN</v>
          </cell>
          <cell r="C191" t="str">
            <v>GSM</v>
          </cell>
          <cell r="E191" t="str">
            <v>RIZTECHNO1</v>
          </cell>
          <cell r="F191" t="str">
            <v>D</v>
          </cell>
        </row>
        <row r="192">
          <cell r="A192" t="str">
            <v>TAYTAY</v>
          </cell>
          <cell r="B192" t="str">
            <v>MEGMAN</v>
          </cell>
          <cell r="C192" t="str">
            <v>GSM</v>
          </cell>
          <cell r="E192" t="str">
            <v>RIZTECHNO2</v>
          </cell>
          <cell r="F192" t="str">
            <v>D</v>
          </cell>
        </row>
        <row r="193">
          <cell r="A193" t="str">
            <v>TAYTAY</v>
          </cell>
          <cell r="B193" t="str">
            <v>MEGMAN</v>
          </cell>
          <cell r="C193" t="str">
            <v>GSM</v>
          </cell>
          <cell r="E193" t="str">
            <v>RIZTECHNO3</v>
          </cell>
          <cell r="F193" t="str">
            <v>D</v>
          </cell>
        </row>
        <row r="194">
          <cell r="A194" t="str">
            <v>TAGBAK</v>
          </cell>
          <cell r="B194" t="str">
            <v>MEGMAN</v>
          </cell>
          <cell r="C194" t="str">
            <v>GSM</v>
          </cell>
          <cell r="E194" t="str">
            <v>TAGBAK1</v>
          </cell>
          <cell r="F194" t="str">
            <v>D</v>
          </cell>
        </row>
        <row r="195">
          <cell r="A195" t="str">
            <v>TAGBAK</v>
          </cell>
          <cell r="B195" t="str">
            <v>MEGMAN</v>
          </cell>
          <cell r="C195" t="str">
            <v>GSM</v>
          </cell>
          <cell r="E195" t="str">
            <v>TAGBAK2</v>
          </cell>
          <cell r="F195" t="str">
            <v>D</v>
          </cell>
        </row>
        <row r="196">
          <cell r="A196" t="str">
            <v>TAGBAK</v>
          </cell>
          <cell r="B196" t="str">
            <v>MEGMAN</v>
          </cell>
          <cell r="C196" t="str">
            <v>GSM</v>
          </cell>
          <cell r="E196" t="str">
            <v>TAGBAK3</v>
          </cell>
          <cell r="F196" t="str">
            <v>D</v>
          </cell>
        </row>
        <row r="197">
          <cell r="A197" t="str">
            <v>TERESA</v>
          </cell>
          <cell r="B197" t="str">
            <v>MEGMAN</v>
          </cell>
          <cell r="C197" t="str">
            <v>GSM</v>
          </cell>
          <cell r="E197" t="str">
            <v>TERESA1</v>
          </cell>
          <cell r="F197" t="str">
            <v>D</v>
          </cell>
        </row>
        <row r="198">
          <cell r="A198" t="str">
            <v>TERESA</v>
          </cell>
          <cell r="B198" t="str">
            <v>MEGMAN</v>
          </cell>
          <cell r="C198" t="str">
            <v>GSM</v>
          </cell>
          <cell r="E198" t="str">
            <v>TERESA2</v>
          </cell>
          <cell r="F198" t="str">
            <v>D</v>
          </cell>
        </row>
        <row r="199">
          <cell r="A199" t="str">
            <v>TERESA</v>
          </cell>
          <cell r="B199" t="str">
            <v>MEGMAN</v>
          </cell>
          <cell r="C199" t="str">
            <v>GSM</v>
          </cell>
          <cell r="E199" t="str">
            <v>TERESA3</v>
          </cell>
          <cell r="F199" t="str">
            <v>D</v>
          </cell>
        </row>
        <row r="200">
          <cell r="A200" t="str">
            <v>HANGAN</v>
          </cell>
          <cell r="B200" t="str">
            <v>MEGMAN</v>
          </cell>
          <cell r="C200" t="str">
            <v>GSM</v>
          </cell>
          <cell r="E200" t="str">
            <v>HANGAN1</v>
          </cell>
          <cell r="F200" t="str">
            <v>D</v>
          </cell>
        </row>
        <row r="201">
          <cell r="A201" t="str">
            <v>HANGAN</v>
          </cell>
          <cell r="B201" t="str">
            <v>MEGMAN</v>
          </cell>
          <cell r="C201" t="str">
            <v>GSM</v>
          </cell>
          <cell r="E201" t="str">
            <v>HANGAN2</v>
          </cell>
          <cell r="F201" t="str">
            <v>D</v>
          </cell>
        </row>
        <row r="202">
          <cell r="A202" t="str">
            <v>HANGAN</v>
          </cell>
          <cell r="B202" t="str">
            <v>MEGMAN</v>
          </cell>
          <cell r="C202" t="str">
            <v>GSM</v>
          </cell>
          <cell r="E202" t="str">
            <v>HANGAN3</v>
          </cell>
          <cell r="F202" t="str">
            <v>D</v>
          </cell>
        </row>
        <row r="203">
          <cell r="A203" t="str">
            <v>CARDONA</v>
          </cell>
          <cell r="B203" t="str">
            <v>MEGMAN</v>
          </cell>
          <cell r="C203" t="str">
            <v>GSM</v>
          </cell>
          <cell r="E203" t="str">
            <v>CARDONA1</v>
          </cell>
          <cell r="F203" t="str">
            <v>D</v>
          </cell>
        </row>
        <row r="204">
          <cell r="A204" t="str">
            <v>CARDONA</v>
          </cell>
          <cell r="B204" t="str">
            <v>MEGMAN</v>
          </cell>
          <cell r="C204" t="str">
            <v>GSM</v>
          </cell>
          <cell r="E204" t="str">
            <v>CARDONA2</v>
          </cell>
          <cell r="F204" t="str">
            <v>D</v>
          </cell>
        </row>
        <row r="205">
          <cell r="A205" t="str">
            <v>CARDONA</v>
          </cell>
          <cell r="B205" t="str">
            <v>MEGMAN</v>
          </cell>
          <cell r="C205" t="str">
            <v>GSM</v>
          </cell>
          <cell r="E205" t="str">
            <v>CARDONA3</v>
          </cell>
          <cell r="F205" t="str">
            <v>D</v>
          </cell>
        </row>
        <row r="206">
          <cell r="A206" t="str">
            <v>BACOOR2</v>
          </cell>
          <cell r="B206" t="str">
            <v>MEGMAN</v>
          </cell>
          <cell r="C206" t="str">
            <v>GSM</v>
          </cell>
          <cell r="E206" t="str">
            <v>BACOOR21</v>
          </cell>
          <cell r="F206" t="str">
            <v>D</v>
          </cell>
        </row>
        <row r="207">
          <cell r="A207" t="str">
            <v>BACOOR2</v>
          </cell>
          <cell r="B207" t="str">
            <v>MEGMAN</v>
          </cell>
          <cell r="C207" t="str">
            <v>GSM</v>
          </cell>
          <cell r="E207" t="str">
            <v>BACOOR22</v>
          </cell>
          <cell r="F207" t="str">
            <v>D</v>
          </cell>
        </row>
        <row r="208">
          <cell r="A208" t="str">
            <v>BACOOR2</v>
          </cell>
          <cell r="B208" t="str">
            <v>MEGMAN</v>
          </cell>
          <cell r="C208" t="str">
            <v>GSM</v>
          </cell>
          <cell r="E208" t="str">
            <v>BACOOR23</v>
          </cell>
          <cell r="F208" t="str">
            <v>D</v>
          </cell>
        </row>
        <row r="209">
          <cell r="A209" t="str">
            <v xml:space="preserve">BINAKAYAN </v>
          </cell>
          <cell r="B209" t="str">
            <v>MEGMAN</v>
          </cell>
          <cell r="C209" t="str">
            <v>GSM</v>
          </cell>
          <cell r="E209" t="str">
            <v xml:space="preserve">BINAKAYAN1 </v>
          </cell>
          <cell r="F209" t="str">
            <v>D</v>
          </cell>
        </row>
        <row r="210">
          <cell r="A210" t="str">
            <v xml:space="preserve">BINAKAYAN </v>
          </cell>
          <cell r="B210" t="str">
            <v>MEGMAN</v>
          </cell>
          <cell r="C210" t="str">
            <v>GSM</v>
          </cell>
          <cell r="E210" t="str">
            <v xml:space="preserve">BINAKAYAN2 </v>
          </cell>
          <cell r="F210" t="str">
            <v>D</v>
          </cell>
        </row>
        <row r="211">
          <cell r="A211" t="str">
            <v xml:space="preserve">BINAKAYAN </v>
          </cell>
          <cell r="B211" t="str">
            <v>MEGMAN</v>
          </cell>
          <cell r="C211" t="str">
            <v>GSM</v>
          </cell>
          <cell r="E211" t="str">
            <v xml:space="preserve">BINAKAYAN3 </v>
          </cell>
          <cell r="F211" t="str">
            <v>D</v>
          </cell>
        </row>
        <row r="212">
          <cell r="A212" t="str">
            <v>NOVELETA</v>
          </cell>
          <cell r="B212" t="str">
            <v>MEGMAN</v>
          </cell>
          <cell r="C212" t="str">
            <v>GSM</v>
          </cell>
          <cell r="E212" t="str">
            <v>NOVELETA1</v>
          </cell>
          <cell r="F212" t="str">
            <v>D</v>
          </cell>
        </row>
        <row r="213">
          <cell r="A213" t="str">
            <v>NOVELETA</v>
          </cell>
          <cell r="B213" t="str">
            <v>MEGMAN</v>
          </cell>
          <cell r="C213" t="str">
            <v>GSM</v>
          </cell>
          <cell r="E213" t="str">
            <v>NOVELETA2</v>
          </cell>
          <cell r="F213" t="str">
            <v>D</v>
          </cell>
        </row>
        <row r="214">
          <cell r="A214" t="str">
            <v>NOVELETA</v>
          </cell>
          <cell r="B214" t="str">
            <v>MEGMAN</v>
          </cell>
          <cell r="C214" t="str">
            <v>GSM</v>
          </cell>
          <cell r="E214" t="str">
            <v>NOVELETA3</v>
          </cell>
          <cell r="F214" t="str">
            <v>D</v>
          </cell>
        </row>
        <row r="215">
          <cell r="A215" t="str">
            <v>IMUS2</v>
          </cell>
          <cell r="B215" t="str">
            <v>MEGMAN</v>
          </cell>
          <cell r="C215" t="str">
            <v>GSM</v>
          </cell>
          <cell r="E215" t="str">
            <v>IMUS21</v>
          </cell>
          <cell r="F215" t="str">
            <v>D</v>
          </cell>
        </row>
        <row r="216">
          <cell r="A216" t="str">
            <v>IMUS2</v>
          </cell>
          <cell r="B216" t="str">
            <v>MEGMAN</v>
          </cell>
          <cell r="C216" t="str">
            <v>GSM</v>
          </cell>
          <cell r="E216" t="str">
            <v>IMUS22</v>
          </cell>
          <cell r="F216" t="str">
            <v>D</v>
          </cell>
        </row>
        <row r="217">
          <cell r="A217" t="str">
            <v>IMUS2</v>
          </cell>
          <cell r="B217" t="str">
            <v>MEGMAN</v>
          </cell>
          <cell r="C217" t="str">
            <v>GSM</v>
          </cell>
          <cell r="E217" t="str">
            <v>IMUS23</v>
          </cell>
          <cell r="F217" t="str">
            <v>D</v>
          </cell>
        </row>
        <row r="218">
          <cell r="A218" t="str">
            <v>GEN.TRIAS</v>
          </cell>
          <cell r="B218" t="str">
            <v>MEGMAN</v>
          </cell>
          <cell r="C218" t="str">
            <v>GSM</v>
          </cell>
          <cell r="E218" t="str">
            <v>GENTRIAS1</v>
          </cell>
          <cell r="F218" t="str">
            <v>D</v>
          </cell>
        </row>
        <row r="219">
          <cell r="A219" t="str">
            <v>GEN.TRIAS</v>
          </cell>
          <cell r="B219" t="str">
            <v>MEGMAN</v>
          </cell>
          <cell r="C219" t="str">
            <v>GSM</v>
          </cell>
          <cell r="E219" t="str">
            <v>GENTRIAS2</v>
          </cell>
          <cell r="F219" t="str">
            <v>D</v>
          </cell>
        </row>
        <row r="220">
          <cell r="A220" t="str">
            <v>GEN.TRIAS</v>
          </cell>
          <cell r="B220" t="str">
            <v>MEGMAN</v>
          </cell>
          <cell r="C220" t="str">
            <v>GSM</v>
          </cell>
          <cell r="E220" t="str">
            <v>GENTRIAS3</v>
          </cell>
          <cell r="F220" t="str">
            <v>D</v>
          </cell>
        </row>
        <row r="221">
          <cell r="A221" t="str">
            <v>MOLINO</v>
          </cell>
          <cell r="B221" t="str">
            <v>MEGMAN</v>
          </cell>
          <cell r="C221" t="str">
            <v>GSM</v>
          </cell>
          <cell r="E221" t="str">
            <v>MOLINO1</v>
          </cell>
          <cell r="F221" t="str">
            <v>D</v>
          </cell>
        </row>
        <row r="222">
          <cell r="A222" t="str">
            <v>MOLINO</v>
          </cell>
          <cell r="B222" t="str">
            <v>MEGMAN</v>
          </cell>
          <cell r="C222" t="str">
            <v>GSM</v>
          </cell>
          <cell r="E222" t="str">
            <v>MOLINO2</v>
          </cell>
          <cell r="F222" t="str">
            <v>D</v>
          </cell>
        </row>
        <row r="223">
          <cell r="A223" t="str">
            <v>MOLINO</v>
          </cell>
          <cell r="B223" t="str">
            <v>MEGMAN</v>
          </cell>
          <cell r="C223" t="str">
            <v>GSM</v>
          </cell>
          <cell r="E223" t="str">
            <v>MOLINO3</v>
          </cell>
          <cell r="F223" t="str">
            <v>D</v>
          </cell>
        </row>
        <row r="224">
          <cell r="A224" t="str">
            <v>SALITRAN</v>
          </cell>
          <cell r="B224" t="str">
            <v>MEGMAN</v>
          </cell>
          <cell r="C224" t="str">
            <v>GSM</v>
          </cell>
          <cell r="E224" t="str">
            <v>SALITRAN1</v>
          </cell>
          <cell r="F224" t="str">
            <v>D</v>
          </cell>
        </row>
        <row r="225">
          <cell r="A225" t="str">
            <v>SALITRAN</v>
          </cell>
          <cell r="B225" t="str">
            <v>MEGMAN</v>
          </cell>
          <cell r="C225" t="str">
            <v>GSM</v>
          </cell>
          <cell r="E225" t="str">
            <v>SALITRAN2</v>
          </cell>
          <cell r="F225" t="str">
            <v>D</v>
          </cell>
        </row>
        <row r="226">
          <cell r="A226" t="str">
            <v>SALITRAN</v>
          </cell>
          <cell r="B226" t="str">
            <v>MEGMAN</v>
          </cell>
          <cell r="C226" t="str">
            <v>GSM</v>
          </cell>
          <cell r="E226" t="str">
            <v>SALITRAN3</v>
          </cell>
          <cell r="F226" t="str">
            <v>D</v>
          </cell>
        </row>
        <row r="227">
          <cell r="A227" t="str">
            <v>DASMARINAS2</v>
          </cell>
          <cell r="B227" t="str">
            <v>MEGMAN</v>
          </cell>
          <cell r="C227" t="str">
            <v>GSM</v>
          </cell>
          <cell r="E227" t="str">
            <v>DASMARIN21</v>
          </cell>
          <cell r="F227" t="str">
            <v>D</v>
          </cell>
        </row>
        <row r="228">
          <cell r="A228" t="str">
            <v>DASMARINAS2</v>
          </cell>
          <cell r="B228" t="str">
            <v>MEGMAN</v>
          </cell>
          <cell r="C228" t="str">
            <v>GSM</v>
          </cell>
          <cell r="E228" t="str">
            <v>DASMARIN22</v>
          </cell>
          <cell r="F228" t="str">
            <v>D</v>
          </cell>
        </row>
        <row r="229">
          <cell r="A229" t="str">
            <v>DASMARINAS2</v>
          </cell>
          <cell r="B229" t="str">
            <v>MEGMAN</v>
          </cell>
          <cell r="C229" t="str">
            <v>GSM</v>
          </cell>
          <cell r="E229" t="str">
            <v>DASMARIN23</v>
          </cell>
          <cell r="F229" t="str">
            <v>D</v>
          </cell>
        </row>
        <row r="230">
          <cell r="A230" t="str">
            <v>IMUSDASMA</v>
          </cell>
          <cell r="B230" t="str">
            <v>MEGMAN</v>
          </cell>
          <cell r="C230" t="str">
            <v>GSM</v>
          </cell>
          <cell r="E230" t="str">
            <v>IMUSDASMA1</v>
          </cell>
          <cell r="F230" t="str">
            <v>D</v>
          </cell>
        </row>
        <row r="231">
          <cell r="A231" t="str">
            <v>IMUSDASMA</v>
          </cell>
          <cell r="B231" t="str">
            <v>MEGMAN</v>
          </cell>
          <cell r="C231" t="str">
            <v>GSM</v>
          </cell>
          <cell r="E231" t="str">
            <v>IMUSDASMA2</v>
          </cell>
          <cell r="F231" t="str">
            <v>D</v>
          </cell>
        </row>
        <row r="232">
          <cell r="A232" t="str">
            <v>IMUSDASMA</v>
          </cell>
          <cell r="B232" t="str">
            <v>MEGMAN</v>
          </cell>
          <cell r="C232" t="str">
            <v>GSM</v>
          </cell>
          <cell r="E232" t="str">
            <v>IMUSDASMA3</v>
          </cell>
          <cell r="F232" t="str">
            <v>D</v>
          </cell>
        </row>
        <row r="233">
          <cell r="A233" t="str">
            <v xml:space="preserve">CARMONA </v>
          </cell>
          <cell r="B233" t="str">
            <v>MEGMAN</v>
          </cell>
          <cell r="C233" t="str">
            <v>GSM</v>
          </cell>
          <cell r="E233" t="str">
            <v>CARMONA1</v>
          </cell>
          <cell r="F233" t="str">
            <v>D</v>
          </cell>
        </row>
        <row r="234">
          <cell r="A234" t="str">
            <v xml:space="preserve">CARMONA </v>
          </cell>
          <cell r="B234" t="str">
            <v>MEGMAN</v>
          </cell>
          <cell r="C234" t="str">
            <v>GSM</v>
          </cell>
          <cell r="E234" t="str">
            <v>CARMONA2</v>
          </cell>
          <cell r="F234" t="str">
            <v>D</v>
          </cell>
        </row>
        <row r="235">
          <cell r="A235" t="str">
            <v xml:space="preserve">CARMONA </v>
          </cell>
          <cell r="B235" t="str">
            <v>MEGMAN</v>
          </cell>
          <cell r="C235" t="str">
            <v>GSM</v>
          </cell>
          <cell r="E235" t="str">
            <v>CARMONA3</v>
          </cell>
          <cell r="F235" t="str">
            <v>D</v>
          </cell>
        </row>
        <row r="236">
          <cell r="A236" t="str">
            <v>CARMELRAY1</v>
          </cell>
          <cell r="B236" t="str">
            <v>MEGMAN</v>
          </cell>
          <cell r="C236" t="str">
            <v>GSM</v>
          </cell>
          <cell r="E236" t="str">
            <v>CARMELRA11</v>
          </cell>
          <cell r="F236" t="str">
            <v>D</v>
          </cell>
        </row>
        <row r="237">
          <cell r="A237" t="str">
            <v>CARMELRAY1</v>
          </cell>
          <cell r="B237" t="str">
            <v>MEGMAN</v>
          </cell>
          <cell r="C237" t="str">
            <v>GSM</v>
          </cell>
          <cell r="E237" t="str">
            <v>CARMELRA12</v>
          </cell>
          <cell r="F237" t="str">
            <v>D</v>
          </cell>
        </row>
        <row r="238">
          <cell r="A238" t="str">
            <v>CARMELRAY1</v>
          </cell>
          <cell r="B238" t="str">
            <v>MEGMAN</v>
          </cell>
          <cell r="C238" t="str">
            <v>GSM</v>
          </cell>
          <cell r="E238" t="str">
            <v>CARMELRA13</v>
          </cell>
          <cell r="F238" t="str">
            <v>D</v>
          </cell>
        </row>
        <row r="239">
          <cell r="A239" t="str">
            <v>GMA</v>
          </cell>
          <cell r="B239" t="str">
            <v>MEGMAN</v>
          </cell>
          <cell r="C239" t="str">
            <v>GSM</v>
          </cell>
          <cell r="E239" t="str">
            <v>GMA1</v>
          </cell>
          <cell r="F239" t="str">
            <v>D</v>
          </cell>
        </row>
        <row r="240">
          <cell r="A240" t="str">
            <v>GMA</v>
          </cell>
          <cell r="B240" t="str">
            <v>MEGMAN</v>
          </cell>
          <cell r="C240" t="str">
            <v>GSM</v>
          </cell>
          <cell r="E240" t="str">
            <v>GMA2</v>
          </cell>
          <cell r="F240" t="str">
            <v>D</v>
          </cell>
        </row>
        <row r="241">
          <cell r="A241" t="str">
            <v>GMA</v>
          </cell>
          <cell r="B241" t="str">
            <v>MEGMAN</v>
          </cell>
          <cell r="C241" t="str">
            <v>GSM</v>
          </cell>
          <cell r="E241" t="str">
            <v>GMA3</v>
          </cell>
          <cell r="F241" t="str">
            <v>D</v>
          </cell>
        </row>
        <row r="242">
          <cell r="A242" t="str">
            <v>PALIPARAN</v>
          </cell>
          <cell r="B242" t="str">
            <v>MEGMAN</v>
          </cell>
          <cell r="C242" t="str">
            <v>GSM</v>
          </cell>
          <cell r="E242" t="str">
            <v>PALIPARAN1</v>
          </cell>
          <cell r="F242" t="str">
            <v>D</v>
          </cell>
        </row>
        <row r="243">
          <cell r="A243" t="str">
            <v>PALIPARAN</v>
          </cell>
          <cell r="B243" t="str">
            <v>MEGMAN</v>
          </cell>
          <cell r="C243" t="str">
            <v>GSM</v>
          </cell>
          <cell r="E243" t="str">
            <v>PALIPARAN2</v>
          </cell>
          <cell r="F243" t="str">
            <v>D</v>
          </cell>
        </row>
        <row r="244">
          <cell r="A244" t="str">
            <v>PALIPARAN</v>
          </cell>
          <cell r="B244" t="str">
            <v>MEGMAN</v>
          </cell>
          <cell r="C244" t="str">
            <v>GSM</v>
          </cell>
          <cell r="E244" t="str">
            <v>PALIPARAN3</v>
          </cell>
          <cell r="F244" t="str">
            <v>D</v>
          </cell>
        </row>
        <row r="245">
          <cell r="A245" t="str">
            <v>FCIE</v>
          </cell>
          <cell r="B245" t="str">
            <v>MEGMAN</v>
          </cell>
          <cell r="C245" t="str">
            <v>GSM</v>
          </cell>
          <cell r="E245" t="str">
            <v>FCIE1</v>
          </cell>
          <cell r="F245" t="str">
            <v>D</v>
          </cell>
        </row>
        <row r="246">
          <cell r="A246" t="str">
            <v>FCIE</v>
          </cell>
          <cell r="B246" t="str">
            <v>MEGMAN</v>
          </cell>
          <cell r="C246" t="str">
            <v>GSM</v>
          </cell>
          <cell r="E246" t="str">
            <v>FCIE2</v>
          </cell>
          <cell r="F246" t="str">
            <v>D</v>
          </cell>
        </row>
        <row r="247">
          <cell r="A247" t="str">
            <v>FCIE</v>
          </cell>
          <cell r="B247" t="str">
            <v>MEGMAN</v>
          </cell>
          <cell r="C247" t="str">
            <v>GSM</v>
          </cell>
          <cell r="E247" t="str">
            <v>FCIE3</v>
          </cell>
          <cell r="F247" t="str">
            <v>D</v>
          </cell>
        </row>
        <row r="248">
          <cell r="A248" t="str">
            <v>INDANG</v>
          </cell>
          <cell r="B248" t="str">
            <v>MEGMAN</v>
          </cell>
          <cell r="C248" t="str">
            <v>GSM</v>
          </cell>
          <cell r="E248" t="str">
            <v>INDANG1</v>
          </cell>
          <cell r="F248" t="str">
            <v>D</v>
          </cell>
        </row>
        <row r="249">
          <cell r="A249" t="str">
            <v>INDANG</v>
          </cell>
          <cell r="B249" t="str">
            <v>MEGMAN</v>
          </cell>
          <cell r="C249" t="str">
            <v>GSM</v>
          </cell>
          <cell r="E249" t="str">
            <v>INDANG2</v>
          </cell>
          <cell r="F249" t="str">
            <v>D</v>
          </cell>
        </row>
        <row r="250">
          <cell r="A250" t="str">
            <v>INDANG</v>
          </cell>
          <cell r="B250" t="str">
            <v>MEGMAN</v>
          </cell>
          <cell r="C250" t="str">
            <v>GSM</v>
          </cell>
          <cell r="E250" t="str">
            <v>INDANG3</v>
          </cell>
          <cell r="F250" t="str">
            <v>D</v>
          </cell>
        </row>
        <row r="251">
          <cell r="A251" t="str">
            <v>AMADEO</v>
          </cell>
          <cell r="B251" t="str">
            <v>MEGMAN</v>
          </cell>
          <cell r="C251" t="str">
            <v>GSM</v>
          </cell>
          <cell r="E251" t="str">
            <v>AMADEO1</v>
          </cell>
          <cell r="F251" t="str">
            <v>D</v>
          </cell>
        </row>
        <row r="252">
          <cell r="A252" t="str">
            <v>AMADEO</v>
          </cell>
          <cell r="B252" t="str">
            <v>MEGMAN</v>
          </cell>
          <cell r="C252" t="str">
            <v>GSM</v>
          </cell>
          <cell r="E252" t="str">
            <v>AMADEO2</v>
          </cell>
          <cell r="F252" t="str">
            <v>D</v>
          </cell>
        </row>
        <row r="253">
          <cell r="A253" t="str">
            <v>AMADEO</v>
          </cell>
          <cell r="B253" t="str">
            <v>MEGMAN</v>
          </cell>
          <cell r="C253" t="str">
            <v>GSM</v>
          </cell>
          <cell r="E253" t="str">
            <v>AMADEO3</v>
          </cell>
          <cell r="F253" t="str">
            <v>D</v>
          </cell>
        </row>
        <row r="254">
          <cell r="A254" t="str">
            <v>ALFONSO2</v>
          </cell>
          <cell r="B254" t="str">
            <v>MEGMAN</v>
          </cell>
          <cell r="C254" t="str">
            <v>GSM</v>
          </cell>
          <cell r="E254" t="str">
            <v>ALFONSO21</v>
          </cell>
          <cell r="F254" t="str">
            <v>D</v>
          </cell>
        </row>
        <row r="255">
          <cell r="A255" t="str">
            <v>ALFONSO2</v>
          </cell>
          <cell r="B255" t="str">
            <v>MEGMAN</v>
          </cell>
          <cell r="C255" t="str">
            <v>GSM</v>
          </cell>
          <cell r="E255" t="str">
            <v>ALFONSO22</v>
          </cell>
          <cell r="F255" t="str">
            <v>D</v>
          </cell>
        </row>
        <row r="256">
          <cell r="A256" t="str">
            <v>ALFONSO2</v>
          </cell>
          <cell r="B256" t="str">
            <v>MEGMAN</v>
          </cell>
          <cell r="C256" t="str">
            <v>GSM</v>
          </cell>
          <cell r="E256" t="str">
            <v>ALFONSO23</v>
          </cell>
          <cell r="F256" t="str">
            <v>D</v>
          </cell>
        </row>
        <row r="257">
          <cell r="A257" t="str">
            <v>MENDEZ</v>
          </cell>
          <cell r="B257" t="str">
            <v>MEGMAN</v>
          </cell>
          <cell r="C257" t="str">
            <v>GSM</v>
          </cell>
          <cell r="E257" t="str">
            <v>MENDEZ1</v>
          </cell>
          <cell r="F257" t="str">
            <v>D</v>
          </cell>
        </row>
        <row r="258">
          <cell r="A258" t="str">
            <v>MENDEZ</v>
          </cell>
          <cell r="B258" t="str">
            <v>MEGMAN</v>
          </cell>
          <cell r="C258" t="str">
            <v>GSM</v>
          </cell>
          <cell r="E258" t="str">
            <v>MENDEZ2</v>
          </cell>
          <cell r="F258" t="str">
            <v>D</v>
          </cell>
        </row>
        <row r="259">
          <cell r="A259" t="str">
            <v>MENDEZ</v>
          </cell>
          <cell r="B259" t="str">
            <v>MEGMAN</v>
          </cell>
          <cell r="C259" t="str">
            <v>GSM</v>
          </cell>
          <cell r="E259" t="str">
            <v>MENDEZ3</v>
          </cell>
          <cell r="F259" t="str">
            <v>D</v>
          </cell>
        </row>
        <row r="260">
          <cell r="A260" t="str">
            <v>MT.AIMING</v>
          </cell>
          <cell r="B260" t="str">
            <v>MEGMAN</v>
          </cell>
          <cell r="C260" t="str">
            <v>GSM</v>
          </cell>
          <cell r="E260" t="str">
            <v>MTAIMING2</v>
          </cell>
          <cell r="F260" t="str">
            <v>D</v>
          </cell>
        </row>
        <row r="261">
          <cell r="A261" t="str">
            <v>MT.AIMING</v>
          </cell>
          <cell r="B261" t="str">
            <v>MEGMAN</v>
          </cell>
          <cell r="C261" t="str">
            <v>GSM</v>
          </cell>
          <cell r="E261" t="str">
            <v>MTAIMING3</v>
          </cell>
          <cell r="F261" t="str">
            <v>D</v>
          </cell>
        </row>
        <row r="262">
          <cell r="A262" t="str">
            <v>TAGAYTAY2</v>
          </cell>
          <cell r="B262" t="str">
            <v>MEGMAN</v>
          </cell>
          <cell r="C262" t="str">
            <v>GSM</v>
          </cell>
          <cell r="E262" t="str">
            <v>TAGAYTAY21</v>
          </cell>
          <cell r="F262" t="str">
            <v>D</v>
          </cell>
        </row>
        <row r="263">
          <cell r="A263" t="str">
            <v>TAGAYTAY2</v>
          </cell>
          <cell r="B263" t="str">
            <v>MEGMAN</v>
          </cell>
          <cell r="C263" t="str">
            <v>GSM</v>
          </cell>
          <cell r="E263" t="str">
            <v>TAGAYTAY22</v>
          </cell>
          <cell r="F263" t="str">
            <v>D</v>
          </cell>
        </row>
        <row r="264">
          <cell r="A264" t="str">
            <v>TAGAYTAY2</v>
          </cell>
          <cell r="B264" t="str">
            <v>MEGMAN</v>
          </cell>
          <cell r="C264" t="str">
            <v>GSM</v>
          </cell>
          <cell r="E264" t="str">
            <v>TAGAYTAY23</v>
          </cell>
          <cell r="F264" t="str">
            <v>D</v>
          </cell>
        </row>
        <row r="265">
          <cell r="A265" t="str">
            <v xml:space="preserve">CAYLABNE </v>
          </cell>
          <cell r="B265" t="str">
            <v>MEGMAN</v>
          </cell>
          <cell r="C265" t="str">
            <v>GSM</v>
          </cell>
          <cell r="E265" t="str">
            <v xml:space="preserve">CAYLABNE1 </v>
          </cell>
          <cell r="F265" t="str">
            <v>D</v>
          </cell>
        </row>
        <row r="266">
          <cell r="A266" t="str">
            <v xml:space="preserve">CAYLABNE </v>
          </cell>
          <cell r="B266" t="str">
            <v>MEGMAN</v>
          </cell>
          <cell r="C266" t="str">
            <v>GSM</v>
          </cell>
          <cell r="E266" t="str">
            <v>CAYLABNE2</v>
          </cell>
          <cell r="F266" t="str">
            <v>D</v>
          </cell>
        </row>
        <row r="267">
          <cell r="A267" t="str">
            <v xml:space="preserve">CAYLABNE </v>
          </cell>
          <cell r="B267" t="str">
            <v>MEGMAN</v>
          </cell>
          <cell r="C267" t="str">
            <v>GSM</v>
          </cell>
          <cell r="E267" t="str">
            <v>CAYLABNE3</v>
          </cell>
          <cell r="F267" t="str">
            <v>D</v>
          </cell>
        </row>
        <row r="268">
          <cell r="A268" t="str">
            <v>MALAGASANG</v>
          </cell>
          <cell r="B268" t="str">
            <v>MEGMAN</v>
          </cell>
          <cell r="C268" t="str">
            <v>GSM</v>
          </cell>
          <cell r="E268" t="str">
            <v>MALAGASAN1</v>
          </cell>
          <cell r="F268" t="str">
            <v>D</v>
          </cell>
        </row>
        <row r="269">
          <cell r="A269" t="str">
            <v>MALAGASANG</v>
          </cell>
          <cell r="B269" t="str">
            <v>MEGMAN</v>
          </cell>
          <cell r="C269" t="str">
            <v>GSM</v>
          </cell>
          <cell r="E269" t="str">
            <v>MALAGASAN2</v>
          </cell>
          <cell r="F269" t="str">
            <v>D</v>
          </cell>
        </row>
        <row r="270">
          <cell r="A270" t="str">
            <v>MALAGASANG</v>
          </cell>
          <cell r="B270" t="str">
            <v>MEGMAN</v>
          </cell>
          <cell r="C270" t="str">
            <v>GSM</v>
          </cell>
          <cell r="E270" t="str">
            <v>MALAGASAN3</v>
          </cell>
          <cell r="F270" t="str">
            <v>D</v>
          </cell>
        </row>
        <row r="271">
          <cell r="A271" t="str">
            <v>STA.ROSALAG</v>
          </cell>
          <cell r="B271" t="str">
            <v>MEGMAN</v>
          </cell>
          <cell r="C271" t="str">
            <v>GSM</v>
          </cell>
          <cell r="E271" t="str">
            <v>STROSALAG1</v>
          </cell>
          <cell r="F271" t="str">
            <v>D</v>
          </cell>
        </row>
        <row r="272">
          <cell r="A272" t="str">
            <v>STA.ROSALAG</v>
          </cell>
          <cell r="B272" t="str">
            <v>MEGMAN</v>
          </cell>
          <cell r="C272" t="str">
            <v>GSM</v>
          </cell>
          <cell r="E272" t="str">
            <v>STROSALAG2</v>
          </cell>
          <cell r="F272" t="str">
            <v>D</v>
          </cell>
        </row>
        <row r="273">
          <cell r="A273" t="str">
            <v>STA.ROSALAG</v>
          </cell>
          <cell r="B273" t="str">
            <v>MEGMAN</v>
          </cell>
          <cell r="C273" t="str">
            <v>GSM</v>
          </cell>
          <cell r="E273" t="str">
            <v>STROSALAG3</v>
          </cell>
          <cell r="F273" t="str">
            <v>D</v>
          </cell>
        </row>
        <row r="274">
          <cell r="A274" t="str">
            <v>BALIBAGO</v>
          </cell>
          <cell r="B274" t="str">
            <v>MEGMAN</v>
          </cell>
          <cell r="C274" t="str">
            <v>GSM</v>
          </cell>
          <cell r="E274" t="str">
            <v>BALIBAGO1</v>
          </cell>
          <cell r="F274" t="str">
            <v>D</v>
          </cell>
        </row>
        <row r="275">
          <cell r="A275" t="str">
            <v>BALIBAGO</v>
          </cell>
          <cell r="B275" t="str">
            <v>MEGMAN</v>
          </cell>
          <cell r="C275" t="str">
            <v>GSM</v>
          </cell>
          <cell r="E275" t="str">
            <v>BALIBAGO2</v>
          </cell>
          <cell r="F275" t="str">
            <v>D</v>
          </cell>
        </row>
        <row r="276">
          <cell r="A276" t="str">
            <v>BALIBAGO</v>
          </cell>
          <cell r="B276" t="str">
            <v>MEGMAN</v>
          </cell>
          <cell r="C276" t="str">
            <v>GSM</v>
          </cell>
          <cell r="E276" t="str">
            <v>BALIBAGO3</v>
          </cell>
          <cell r="F276" t="str">
            <v>D</v>
          </cell>
        </row>
        <row r="277">
          <cell r="A277" t="str">
            <v>SAN PEDRO2</v>
          </cell>
          <cell r="B277" t="str">
            <v>MEGMAN</v>
          </cell>
          <cell r="C277" t="str">
            <v>GSM</v>
          </cell>
          <cell r="E277" t="str">
            <v>SANPEDRO21</v>
          </cell>
          <cell r="F277" t="str">
            <v>D</v>
          </cell>
        </row>
        <row r="278">
          <cell r="A278" t="str">
            <v>SAN PEDRO2</v>
          </cell>
          <cell r="B278" t="str">
            <v>MEGMAN</v>
          </cell>
          <cell r="C278" t="str">
            <v>GSM</v>
          </cell>
          <cell r="E278" t="str">
            <v>SANPEDRO22</v>
          </cell>
          <cell r="F278" t="str">
            <v>D</v>
          </cell>
        </row>
        <row r="279">
          <cell r="A279" t="str">
            <v>SAN PEDRO2</v>
          </cell>
          <cell r="B279" t="str">
            <v>MEGMAN</v>
          </cell>
          <cell r="C279" t="str">
            <v>GSM</v>
          </cell>
          <cell r="E279" t="str">
            <v>SANPEDRO23</v>
          </cell>
          <cell r="F279" t="str">
            <v>D</v>
          </cell>
        </row>
      </sheetData>
      <sheetData sheetId="10"/>
      <sheetData sheetId="11"/>
      <sheetData sheetId="12"/>
      <sheetData sheetId="13" refreshError="1">
        <row r="2">
          <cell r="A2" t="str">
            <v>ALDANA</v>
          </cell>
          <cell r="B2">
            <v>33284</v>
          </cell>
          <cell r="C2" t="str">
            <v>BACOOR1</v>
          </cell>
          <cell r="D2" t="str">
            <v>D</v>
          </cell>
        </row>
        <row r="3">
          <cell r="A3" t="str">
            <v>ALDANA</v>
          </cell>
          <cell r="B3">
            <v>33284</v>
          </cell>
          <cell r="C3" t="str">
            <v>BACOOR1</v>
          </cell>
          <cell r="D3" t="str">
            <v>D</v>
          </cell>
        </row>
        <row r="4">
          <cell r="A4" t="str">
            <v>ALDANA</v>
          </cell>
          <cell r="B4">
            <v>33284</v>
          </cell>
          <cell r="C4" t="str">
            <v>BACOOR1</v>
          </cell>
          <cell r="D4" t="str">
            <v>D</v>
          </cell>
        </row>
        <row r="5">
          <cell r="A5" t="str">
            <v>BACOOR</v>
          </cell>
          <cell r="B5">
            <v>33284</v>
          </cell>
          <cell r="C5" t="str">
            <v>BACOOR1</v>
          </cell>
          <cell r="D5" t="str">
            <v>D</v>
          </cell>
        </row>
        <row r="6">
          <cell r="A6" t="str">
            <v>BACOOR</v>
          </cell>
          <cell r="B6">
            <v>33284</v>
          </cell>
          <cell r="C6" t="str">
            <v>BACOOR1</v>
          </cell>
          <cell r="D6" t="str">
            <v>D</v>
          </cell>
        </row>
        <row r="7">
          <cell r="A7" t="str">
            <v>BACOOR</v>
          </cell>
          <cell r="B7">
            <v>33284</v>
          </cell>
          <cell r="C7" t="str">
            <v>BACOOR1</v>
          </cell>
          <cell r="D7" t="str">
            <v>D</v>
          </cell>
        </row>
        <row r="8">
          <cell r="A8" t="str">
            <v>BACOORX</v>
          </cell>
          <cell r="B8">
            <v>33284</v>
          </cell>
          <cell r="C8" t="str">
            <v>BACOOR1</v>
          </cell>
          <cell r="D8" t="str">
            <v>D</v>
          </cell>
        </row>
        <row r="9">
          <cell r="A9" t="str">
            <v>BACOORX</v>
          </cell>
          <cell r="B9">
            <v>33284</v>
          </cell>
          <cell r="C9" t="str">
            <v>BACOOR1</v>
          </cell>
          <cell r="D9" t="str">
            <v>D</v>
          </cell>
        </row>
        <row r="10">
          <cell r="A10" t="str">
            <v>BACOORX</v>
          </cell>
          <cell r="B10">
            <v>33284</v>
          </cell>
          <cell r="C10" t="str">
            <v>BACOOR1</v>
          </cell>
          <cell r="D10" t="str">
            <v>D</v>
          </cell>
        </row>
        <row r="11">
          <cell r="A11" t="str">
            <v>BALAYAN</v>
          </cell>
          <cell r="B11">
            <v>33284</v>
          </cell>
          <cell r="C11" t="str">
            <v>BACOOR1</v>
          </cell>
          <cell r="D11" t="str">
            <v>D</v>
          </cell>
        </row>
        <row r="12">
          <cell r="A12" t="str">
            <v>BALAYAN</v>
          </cell>
          <cell r="B12">
            <v>33284</v>
          </cell>
          <cell r="C12" t="str">
            <v>BACOOR1</v>
          </cell>
          <cell r="D12" t="str">
            <v>D</v>
          </cell>
        </row>
        <row r="13">
          <cell r="A13" t="str">
            <v>BALAYAN</v>
          </cell>
          <cell r="B13">
            <v>33284</v>
          </cell>
          <cell r="C13" t="str">
            <v>BACOOR1</v>
          </cell>
          <cell r="D13" t="str">
            <v>D</v>
          </cell>
        </row>
        <row r="14">
          <cell r="A14" t="str">
            <v>CALACA</v>
          </cell>
          <cell r="B14">
            <v>33284</v>
          </cell>
          <cell r="C14" t="str">
            <v>BACOOR1</v>
          </cell>
          <cell r="D14" t="str">
            <v>B</v>
          </cell>
        </row>
        <row r="15">
          <cell r="A15" t="str">
            <v>CALACA</v>
          </cell>
          <cell r="B15">
            <v>33284</v>
          </cell>
          <cell r="C15" t="str">
            <v>BACOOR1</v>
          </cell>
          <cell r="D15" t="str">
            <v>B</v>
          </cell>
        </row>
        <row r="16">
          <cell r="A16" t="str">
            <v>CALACA</v>
          </cell>
          <cell r="B16">
            <v>33284</v>
          </cell>
          <cell r="C16" t="str">
            <v>BACOOR1</v>
          </cell>
          <cell r="D16" t="str">
            <v>B</v>
          </cell>
        </row>
        <row r="17">
          <cell r="A17" t="str">
            <v>CALATAGAN</v>
          </cell>
          <cell r="B17">
            <v>33284</v>
          </cell>
          <cell r="C17" t="str">
            <v>BACOOR1</v>
          </cell>
          <cell r="D17" t="str">
            <v>D</v>
          </cell>
        </row>
        <row r="18">
          <cell r="A18" t="str">
            <v>CALATAGAN</v>
          </cell>
          <cell r="B18">
            <v>33284</v>
          </cell>
          <cell r="C18" t="str">
            <v>BACOOR1</v>
          </cell>
          <cell r="D18" t="str">
            <v>D</v>
          </cell>
        </row>
        <row r="19">
          <cell r="A19" t="str">
            <v>CALATAGAN</v>
          </cell>
          <cell r="B19">
            <v>33284</v>
          </cell>
          <cell r="C19" t="str">
            <v>BACOOR1</v>
          </cell>
          <cell r="D19" t="str">
            <v>D</v>
          </cell>
        </row>
        <row r="20">
          <cell r="A20" t="str">
            <v>CAVITE CITY</v>
          </cell>
          <cell r="B20">
            <v>33284</v>
          </cell>
          <cell r="C20" t="str">
            <v>BACOOR1</v>
          </cell>
          <cell r="D20" t="str">
            <v>D</v>
          </cell>
        </row>
        <row r="21">
          <cell r="A21" t="str">
            <v>CAVITE CITY</v>
          </cell>
          <cell r="B21">
            <v>33284</v>
          </cell>
          <cell r="C21" t="str">
            <v>BACOOR1</v>
          </cell>
          <cell r="D21" t="str">
            <v>D</v>
          </cell>
        </row>
        <row r="22">
          <cell r="A22" t="str">
            <v>CEPZA</v>
          </cell>
          <cell r="B22">
            <v>33284</v>
          </cell>
          <cell r="C22" t="str">
            <v>BACOOR1</v>
          </cell>
          <cell r="D22" t="str">
            <v>B</v>
          </cell>
        </row>
        <row r="23">
          <cell r="A23" t="str">
            <v>CEPZA</v>
          </cell>
          <cell r="B23">
            <v>33284</v>
          </cell>
          <cell r="C23" t="str">
            <v>BACOOR1</v>
          </cell>
          <cell r="D23" t="str">
            <v>B</v>
          </cell>
        </row>
        <row r="24">
          <cell r="A24" t="str">
            <v>CEPZA</v>
          </cell>
          <cell r="B24">
            <v>33284</v>
          </cell>
          <cell r="C24" t="str">
            <v>BACOOR1</v>
          </cell>
          <cell r="D24" t="str">
            <v>B</v>
          </cell>
        </row>
        <row r="25">
          <cell r="A25" t="str">
            <v>DASMARINAS</v>
          </cell>
          <cell r="B25">
            <v>33284</v>
          </cell>
          <cell r="C25" t="str">
            <v>BACOOR1</v>
          </cell>
          <cell r="D25" t="str">
            <v>D</v>
          </cell>
        </row>
        <row r="26">
          <cell r="A26" t="str">
            <v>DASMARINAS</v>
          </cell>
          <cell r="B26">
            <v>33284</v>
          </cell>
          <cell r="C26" t="str">
            <v>BACOOR1</v>
          </cell>
          <cell r="D26" t="str">
            <v>D</v>
          </cell>
        </row>
        <row r="27">
          <cell r="A27" t="str">
            <v>DASMARINAS</v>
          </cell>
          <cell r="B27">
            <v>33284</v>
          </cell>
          <cell r="C27" t="str">
            <v>BACOOR1</v>
          </cell>
          <cell r="D27" t="str">
            <v>D</v>
          </cell>
        </row>
        <row r="28">
          <cell r="A28" t="str">
            <v>IMUS</v>
          </cell>
          <cell r="B28">
            <v>33284</v>
          </cell>
          <cell r="C28" t="str">
            <v>BACOOR1</v>
          </cell>
          <cell r="D28" t="str">
            <v>B</v>
          </cell>
        </row>
        <row r="29">
          <cell r="A29" t="str">
            <v>IMUS</v>
          </cell>
          <cell r="B29">
            <v>33284</v>
          </cell>
          <cell r="C29" t="str">
            <v>BACOOR1</v>
          </cell>
          <cell r="D29" t="str">
            <v>B</v>
          </cell>
        </row>
        <row r="30">
          <cell r="A30" t="str">
            <v>IMUS</v>
          </cell>
          <cell r="B30">
            <v>33284</v>
          </cell>
          <cell r="C30" t="str">
            <v>BACOOR1</v>
          </cell>
          <cell r="D30" t="str">
            <v>B</v>
          </cell>
        </row>
        <row r="31">
          <cell r="A31" t="str">
            <v>KAWIT</v>
          </cell>
          <cell r="B31">
            <v>33284</v>
          </cell>
          <cell r="C31" t="str">
            <v>BACOOR1</v>
          </cell>
          <cell r="D31" t="str">
            <v>D</v>
          </cell>
        </row>
        <row r="32">
          <cell r="A32" t="str">
            <v>KAWIT</v>
          </cell>
          <cell r="B32">
            <v>33284</v>
          </cell>
          <cell r="C32" t="str">
            <v>BACOOR1</v>
          </cell>
          <cell r="D32" t="str">
            <v>D</v>
          </cell>
        </row>
        <row r="33">
          <cell r="A33" t="str">
            <v>KAWIT</v>
          </cell>
          <cell r="B33">
            <v>33284</v>
          </cell>
          <cell r="C33" t="str">
            <v>BACOOR1</v>
          </cell>
          <cell r="D33" t="str">
            <v>D</v>
          </cell>
        </row>
        <row r="34">
          <cell r="A34" t="str">
            <v>LA HUERTA</v>
          </cell>
          <cell r="B34">
            <v>33284</v>
          </cell>
          <cell r="C34" t="str">
            <v>BACOOR1</v>
          </cell>
          <cell r="D34" t="str">
            <v>D</v>
          </cell>
        </row>
        <row r="35">
          <cell r="A35" t="str">
            <v>LA HUERTA</v>
          </cell>
          <cell r="B35">
            <v>33284</v>
          </cell>
          <cell r="C35" t="str">
            <v>BACOOR1</v>
          </cell>
          <cell r="D35" t="str">
            <v>D</v>
          </cell>
        </row>
        <row r="36">
          <cell r="A36" t="str">
            <v>LA HUERTA</v>
          </cell>
          <cell r="B36">
            <v>33284</v>
          </cell>
          <cell r="C36" t="str">
            <v>BACOOR1</v>
          </cell>
          <cell r="D36" t="str">
            <v>D</v>
          </cell>
        </row>
        <row r="37">
          <cell r="A37" t="str">
            <v>LIAN</v>
          </cell>
          <cell r="B37">
            <v>33284</v>
          </cell>
          <cell r="C37" t="str">
            <v>BACOOR1</v>
          </cell>
          <cell r="D37" t="str">
            <v>D</v>
          </cell>
        </row>
        <row r="38">
          <cell r="A38" t="str">
            <v>LIAN</v>
          </cell>
          <cell r="B38">
            <v>33284</v>
          </cell>
          <cell r="C38" t="str">
            <v>BACOOR1</v>
          </cell>
          <cell r="D38" t="str">
            <v>D</v>
          </cell>
        </row>
        <row r="39">
          <cell r="A39" t="str">
            <v>LIAN</v>
          </cell>
          <cell r="B39">
            <v>33284</v>
          </cell>
          <cell r="C39" t="str">
            <v>BACOOR1</v>
          </cell>
          <cell r="D39" t="str">
            <v>D</v>
          </cell>
        </row>
        <row r="40">
          <cell r="A40" t="str">
            <v>MANGGAHAN</v>
          </cell>
          <cell r="B40">
            <v>33284</v>
          </cell>
          <cell r="C40" t="str">
            <v>BACOOR1</v>
          </cell>
          <cell r="D40" t="str">
            <v>B</v>
          </cell>
        </row>
        <row r="41">
          <cell r="A41" t="str">
            <v>MANGGAHAN</v>
          </cell>
          <cell r="B41">
            <v>33284</v>
          </cell>
          <cell r="C41" t="str">
            <v>BACOOR1</v>
          </cell>
          <cell r="D41" t="str">
            <v>B</v>
          </cell>
        </row>
        <row r="42">
          <cell r="A42" t="str">
            <v>MANGGAHAN</v>
          </cell>
          <cell r="B42">
            <v>33284</v>
          </cell>
          <cell r="C42" t="str">
            <v>BACOOR1</v>
          </cell>
          <cell r="D42" t="str">
            <v>B</v>
          </cell>
        </row>
        <row r="43">
          <cell r="A43" t="str">
            <v>MARIVELES</v>
          </cell>
          <cell r="B43">
            <v>33284</v>
          </cell>
          <cell r="C43" t="str">
            <v>BACOOR1</v>
          </cell>
          <cell r="D43" t="str">
            <v>D</v>
          </cell>
        </row>
        <row r="44">
          <cell r="A44" t="str">
            <v>MARIVELES</v>
          </cell>
          <cell r="B44">
            <v>33284</v>
          </cell>
          <cell r="C44" t="str">
            <v>BACOOR1</v>
          </cell>
          <cell r="D44" t="str">
            <v>D</v>
          </cell>
        </row>
        <row r="45">
          <cell r="A45" t="str">
            <v>MTVIEW</v>
          </cell>
          <cell r="B45">
            <v>33284</v>
          </cell>
          <cell r="C45" t="str">
            <v>BACOOR1</v>
          </cell>
          <cell r="D45" t="str">
            <v>D</v>
          </cell>
        </row>
        <row r="46">
          <cell r="A46" t="str">
            <v>MTVIEW</v>
          </cell>
          <cell r="B46">
            <v>33284</v>
          </cell>
          <cell r="C46" t="str">
            <v>BACOOR1</v>
          </cell>
          <cell r="D46" t="str">
            <v>D</v>
          </cell>
        </row>
        <row r="47">
          <cell r="A47" t="str">
            <v>MTVIEW</v>
          </cell>
          <cell r="B47">
            <v>33284</v>
          </cell>
          <cell r="C47" t="str">
            <v>BACOOR1</v>
          </cell>
          <cell r="D47" t="str">
            <v>D</v>
          </cell>
        </row>
        <row r="48">
          <cell r="A48" t="str">
            <v>NASUGBU</v>
          </cell>
          <cell r="B48">
            <v>33284</v>
          </cell>
          <cell r="C48" t="str">
            <v>BACOOR1</v>
          </cell>
          <cell r="D48" t="str">
            <v>D</v>
          </cell>
        </row>
        <row r="49">
          <cell r="A49" t="str">
            <v>NASUGBU</v>
          </cell>
          <cell r="B49">
            <v>33284</v>
          </cell>
          <cell r="C49" t="str">
            <v>BACOOR1</v>
          </cell>
          <cell r="D49" t="str">
            <v>D</v>
          </cell>
        </row>
        <row r="50">
          <cell r="A50" t="str">
            <v>PAMPLONA</v>
          </cell>
          <cell r="B50">
            <v>33284</v>
          </cell>
          <cell r="C50" t="str">
            <v>BACOOR1</v>
          </cell>
          <cell r="D50" t="str">
            <v>D</v>
          </cell>
        </row>
        <row r="51">
          <cell r="A51" t="str">
            <v>PAMPLONA</v>
          </cell>
          <cell r="B51">
            <v>33284</v>
          </cell>
          <cell r="C51" t="str">
            <v>BACOOR1</v>
          </cell>
          <cell r="D51" t="str">
            <v>D</v>
          </cell>
        </row>
        <row r="52">
          <cell r="A52" t="str">
            <v>PAMPLONA</v>
          </cell>
          <cell r="B52">
            <v>33284</v>
          </cell>
          <cell r="C52" t="str">
            <v>BACOOR1</v>
          </cell>
          <cell r="D52" t="str">
            <v>D</v>
          </cell>
        </row>
        <row r="53">
          <cell r="A53" t="str">
            <v>PAMPLONAX</v>
          </cell>
          <cell r="B53">
            <v>33284</v>
          </cell>
          <cell r="C53" t="str">
            <v>BACOOR1</v>
          </cell>
          <cell r="D53" t="str">
            <v>D</v>
          </cell>
        </row>
        <row r="54">
          <cell r="A54" t="str">
            <v>PAMPLONAX</v>
          </cell>
          <cell r="B54">
            <v>33284</v>
          </cell>
          <cell r="C54" t="str">
            <v>BACOOR1</v>
          </cell>
          <cell r="D54" t="str">
            <v>D</v>
          </cell>
        </row>
        <row r="55">
          <cell r="A55" t="str">
            <v>PAMPLONAX</v>
          </cell>
          <cell r="B55">
            <v>33284</v>
          </cell>
          <cell r="C55" t="str">
            <v>BACOOR1</v>
          </cell>
          <cell r="D55" t="str">
            <v>D</v>
          </cell>
        </row>
        <row r="56">
          <cell r="A56" t="str">
            <v>ROBSNIMUS1</v>
          </cell>
          <cell r="B56">
            <v>33284</v>
          </cell>
          <cell r="C56" t="str">
            <v>BACOOR1</v>
          </cell>
          <cell r="D56" t="str">
            <v>D</v>
          </cell>
        </row>
        <row r="57">
          <cell r="A57" t="str">
            <v>ROYALORCH</v>
          </cell>
          <cell r="B57">
            <v>33284</v>
          </cell>
          <cell r="C57" t="str">
            <v>BACOOR1</v>
          </cell>
          <cell r="D57" t="str">
            <v>B</v>
          </cell>
        </row>
        <row r="58">
          <cell r="A58" t="str">
            <v>ROYALORCH</v>
          </cell>
          <cell r="B58">
            <v>33284</v>
          </cell>
          <cell r="C58" t="str">
            <v>BACOOR1</v>
          </cell>
          <cell r="D58" t="str">
            <v>B</v>
          </cell>
        </row>
        <row r="59">
          <cell r="A59" t="str">
            <v>ROYALORCH</v>
          </cell>
          <cell r="B59">
            <v>33284</v>
          </cell>
          <cell r="C59" t="str">
            <v>BACOOR1</v>
          </cell>
          <cell r="D59" t="str">
            <v>B</v>
          </cell>
        </row>
        <row r="60">
          <cell r="A60" t="str">
            <v>SAN DIONISIO</v>
          </cell>
          <cell r="B60">
            <v>33284</v>
          </cell>
          <cell r="C60" t="str">
            <v>BACOOR1</v>
          </cell>
          <cell r="D60" t="str">
            <v>D</v>
          </cell>
        </row>
        <row r="61">
          <cell r="A61" t="str">
            <v>SAN DIONISIO</v>
          </cell>
          <cell r="B61">
            <v>33284</v>
          </cell>
          <cell r="C61" t="str">
            <v>BACOOR1</v>
          </cell>
          <cell r="D61" t="str">
            <v>D</v>
          </cell>
        </row>
        <row r="62">
          <cell r="A62" t="str">
            <v>SAN DIONISIO</v>
          </cell>
          <cell r="B62">
            <v>33284</v>
          </cell>
          <cell r="C62" t="str">
            <v>BACOOR1</v>
          </cell>
          <cell r="D62" t="str">
            <v>D</v>
          </cell>
        </row>
        <row r="63">
          <cell r="A63" t="str">
            <v>SAN NICHOLAS</v>
          </cell>
          <cell r="B63">
            <v>33284</v>
          </cell>
          <cell r="C63" t="str">
            <v>BACOOR1</v>
          </cell>
          <cell r="D63" t="str">
            <v>D</v>
          </cell>
        </row>
        <row r="64">
          <cell r="A64" t="str">
            <v>SAN NICHOLAS</v>
          </cell>
          <cell r="B64">
            <v>33284</v>
          </cell>
          <cell r="C64" t="str">
            <v>BACOOR1</v>
          </cell>
          <cell r="D64" t="str">
            <v>D</v>
          </cell>
        </row>
        <row r="65">
          <cell r="A65" t="str">
            <v>SAN NICHOLAS</v>
          </cell>
          <cell r="B65">
            <v>33284</v>
          </cell>
          <cell r="C65" t="str">
            <v>BACOOR1</v>
          </cell>
          <cell r="D65" t="str">
            <v>D</v>
          </cell>
        </row>
        <row r="66">
          <cell r="A66" t="str">
            <v>SMBACOOR</v>
          </cell>
          <cell r="B66">
            <v>33284</v>
          </cell>
          <cell r="C66" t="str">
            <v>BACOOR1</v>
          </cell>
          <cell r="D66" t="str">
            <v>D</v>
          </cell>
        </row>
        <row r="67">
          <cell r="A67" t="str">
            <v>TAAL</v>
          </cell>
          <cell r="B67">
            <v>33284</v>
          </cell>
          <cell r="C67" t="str">
            <v>BACOOR1</v>
          </cell>
          <cell r="D67" t="str">
            <v>D</v>
          </cell>
        </row>
        <row r="68">
          <cell r="A68" t="str">
            <v>TAAL</v>
          </cell>
          <cell r="B68">
            <v>33284</v>
          </cell>
          <cell r="C68" t="str">
            <v>BACOOR1</v>
          </cell>
          <cell r="D68" t="str">
            <v>D</v>
          </cell>
        </row>
        <row r="69">
          <cell r="A69" t="str">
            <v>TAAL</v>
          </cell>
          <cell r="B69">
            <v>33284</v>
          </cell>
          <cell r="C69" t="str">
            <v>BACOOR1</v>
          </cell>
          <cell r="D69" t="str">
            <v>D</v>
          </cell>
        </row>
        <row r="70">
          <cell r="A70" t="str">
            <v>TANZA</v>
          </cell>
          <cell r="B70">
            <v>33284</v>
          </cell>
          <cell r="C70" t="str">
            <v>BACOOR1</v>
          </cell>
          <cell r="D70" t="str">
            <v>D</v>
          </cell>
        </row>
        <row r="71">
          <cell r="A71" t="str">
            <v>TANZA</v>
          </cell>
          <cell r="B71">
            <v>33284</v>
          </cell>
          <cell r="C71" t="str">
            <v>BACOOR1</v>
          </cell>
          <cell r="D71" t="str">
            <v>D</v>
          </cell>
        </row>
        <row r="72">
          <cell r="A72" t="str">
            <v>TANZA</v>
          </cell>
          <cell r="B72">
            <v>33284</v>
          </cell>
          <cell r="C72" t="str">
            <v>BACOOR1</v>
          </cell>
          <cell r="D72" t="str">
            <v>D</v>
          </cell>
        </row>
        <row r="73">
          <cell r="A73" t="str">
            <v>TRECE MARTIRES</v>
          </cell>
          <cell r="B73">
            <v>33284</v>
          </cell>
          <cell r="C73" t="str">
            <v>BACOOR1</v>
          </cell>
          <cell r="D73" t="str">
            <v>D</v>
          </cell>
        </row>
        <row r="74">
          <cell r="A74" t="str">
            <v>TRECE MARTIRES</v>
          </cell>
          <cell r="B74">
            <v>33284</v>
          </cell>
          <cell r="C74" t="str">
            <v>BACOOR1</v>
          </cell>
          <cell r="D74" t="str">
            <v>D</v>
          </cell>
        </row>
        <row r="75">
          <cell r="A75" t="str">
            <v>TRECE MARTIRES</v>
          </cell>
          <cell r="B75">
            <v>33284</v>
          </cell>
          <cell r="C75" t="str">
            <v>BACOOR1</v>
          </cell>
          <cell r="D75" t="str">
            <v>D</v>
          </cell>
        </row>
        <row r="76">
          <cell r="A76" t="str">
            <v>ZAPOTE</v>
          </cell>
          <cell r="B76">
            <v>33284</v>
          </cell>
          <cell r="C76" t="str">
            <v>BACOOR1</v>
          </cell>
          <cell r="D76" t="str">
            <v>D</v>
          </cell>
        </row>
        <row r="77">
          <cell r="A77" t="str">
            <v>ZAPOTE</v>
          </cell>
          <cell r="B77">
            <v>33284</v>
          </cell>
          <cell r="C77" t="str">
            <v>BACOOR1</v>
          </cell>
          <cell r="D77" t="str">
            <v>D</v>
          </cell>
        </row>
        <row r="78">
          <cell r="A78" t="str">
            <v>ZAPOTE</v>
          </cell>
          <cell r="B78">
            <v>33284</v>
          </cell>
          <cell r="C78" t="str">
            <v>BACOOR1</v>
          </cell>
          <cell r="D78" t="str">
            <v>D</v>
          </cell>
        </row>
        <row r="79">
          <cell r="A79" t="str">
            <v>ALFONSO</v>
          </cell>
          <cell r="B79">
            <v>81353</v>
          </cell>
          <cell r="C79" t="str">
            <v>BACOOR2</v>
          </cell>
          <cell r="D79" t="str">
            <v>D</v>
          </cell>
        </row>
        <row r="80">
          <cell r="A80" t="str">
            <v>ALFONSO</v>
          </cell>
          <cell r="B80">
            <v>81353</v>
          </cell>
          <cell r="C80" t="str">
            <v>BACOOR2</v>
          </cell>
          <cell r="D80" t="str">
            <v>D</v>
          </cell>
        </row>
        <row r="81">
          <cell r="A81" t="str">
            <v>ALFONSO</v>
          </cell>
          <cell r="B81">
            <v>81353</v>
          </cell>
          <cell r="C81" t="str">
            <v>BACOOR2</v>
          </cell>
          <cell r="D81" t="str">
            <v>D</v>
          </cell>
        </row>
        <row r="82">
          <cell r="A82" t="str">
            <v>BANAYBANAY</v>
          </cell>
          <cell r="B82">
            <v>81353</v>
          </cell>
          <cell r="C82" t="str">
            <v>BACOOR2</v>
          </cell>
          <cell r="D82" t="str">
            <v>B</v>
          </cell>
        </row>
        <row r="83">
          <cell r="A83" t="str">
            <v>BANAYBANAY</v>
          </cell>
          <cell r="B83">
            <v>81353</v>
          </cell>
          <cell r="C83" t="str">
            <v>BACOOR2</v>
          </cell>
          <cell r="D83" t="str">
            <v>B</v>
          </cell>
        </row>
        <row r="84">
          <cell r="A84" t="str">
            <v>BANAYBANAY</v>
          </cell>
          <cell r="B84">
            <v>81353</v>
          </cell>
          <cell r="C84" t="str">
            <v>BACOOR2</v>
          </cell>
          <cell r="D84" t="str">
            <v>B</v>
          </cell>
        </row>
        <row r="85">
          <cell r="A85" t="str">
            <v>BATANGAS</v>
          </cell>
          <cell r="B85">
            <v>81353</v>
          </cell>
          <cell r="C85" t="str">
            <v>BACOOR2</v>
          </cell>
          <cell r="D85" t="str">
            <v>B</v>
          </cell>
        </row>
        <row r="86">
          <cell r="A86" t="str">
            <v>BATANGAS</v>
          </cell>
          <cell r="B86">
            <v>81353</v>
          </cell>
          <cell r="C86" t="str">
            <v>BACOOR2</v>
          </cell>
          <cell r="D86" t="str">
            <v>B</v>
          </cell>
        </row>
        <row r="87">
          <cell r="A87" t="str">
            <v>BATANGAS2</v>
          </cell>
          <cell r="B87">
            <v>81353</v>
          </cell>
          <cell r="C87" t="str">
            <v>BACOOR2</v>
          </cell>
          <cell r="D87" t="str">
            <v>D</v>
          </cell>
        </row>
        <row r="88">
          <cell r="A88" t="str">
            <v>BATANGAS2</v>
          </cell>
          <cell r="B88">
            <v>81353</v>
          </cell>
          <cell r="C88" t="str">
            <v>BACOOR2</v>
          </cell>
          <cell r="D88" t="str">
            <v>D</v>
          </cell>
        </row>
        <row r="89">
          <cell r="A89" t="str">
            <v>BATANGAS2</v>
          </cell>
          <cell r="B89">
            <v>81353</v>
          </cell>
          <cell r="C89" t="str">
            <v>BACOOR2</v>
          </cell>
          <cell r="D89" t="str">
            <v>D</v>
          </cell>
        </row>
        <row r="90">
          <cell r="A90" t="str">
            <v>BATANGAS</v>
          </cell>
          <cell r="B90">
            <v>81353</v>
          </cell>
          <cell r="C90" t="str">
            <v>BACOOR2</v>
          </cell>
          <cell r="D90" t="str">
            <v>B</v>
          </cell>
        </row>
        <row r="91">
          <cell r="A91" t="str">
            <v>BAUAN</v>
          </cell>
          <cell r="B91">
            <v>81353</v>
          </cell>
          <cell r="C91" t="str">
            <v>BACOOR2</v>
          </cell>
          <cell r="D91" t="str">
            <v>B</v>
          </cell>
        </row>
        <row r="92">
          <cell r="A92" t="str">
            <v>BAUAN</v>
          </cell>
          <cell r="B92">
            <v>81353</v>
          </cell>
          <cell r="C92" t="str">
            <v>BACOOR2</v>
          </cell>
          <cell r="D92" t="str">
            <v>B</v>
          </cell>
        </row>
        <row r="93">
          <cell r="A93" t="str">
            <v>BAUAN</v>
          </cell>
          <cell r="B93">
            <v>81353</v>
          </cell>
          <cell r="C93" t="str">
            <v>BACOOR2</v>
          </cell>
          <cell r="D93" t="str">
            <v>B</v>
          </cell>
        </row>
        <row r="94">
          <cell r="A94" t="str">
            <v>CALAPAN</v>
          </cell>
          <cell r="B94">
            <v>81353</v>
          </cell>
          <cell r="C94" t="str">
            <v>BACOOR2</v>
          </cell>
          <cell r="D94" t="str">
            <v>D</v>
          </cell>
        </row>
        <row r="95">
          <cell r="A95" t="str">
            <v>CALAPAN</v>
          </cell>
          <cell r="B95">
            <v>81353</v>
          </cell>
          <cell r="C95" t="str">
            <v>BACOOR2</v>
          </cell>
          <cell r="D95" t="str">
            <v>D</v>
          </cell>
        </row>
        <row r="96">
          <cell r="A96" t="str">
            <v>CALAPAN</v>
          </cell>
          <cell r="B96">
            <v>81353</v>
          </cell>
          <cell r="C96" t="str">
            <v>BACOOR2</v>
          </cell>
          <cell r="D96" t="str">
            <v>D</v>
          </cell>
        </row>
        <row r="97">
          <cell r="A97" t="str">
            <v>DAYSTGYTY</v>
          </cell>
          <cell r="B97">
            <v>81353</v>
          </cell>
          <cell r="C97" t="str">
            <v>BACOOR2</v>
          </cell>
          <cell r="D97" t="str">
            <v>D</v>
          </cell>
        </row>
        <row r="98">
          <cell r="A98" t="str">
            <v>FIESTASHOP</v>
          </cell>
          <cell r="B98">
            <v>81353</v>
          </cell>
          <cell r="C98" t="str">
            <v>BACOOR2</v>
          </cell>
          <cell r="D98" t="str">
            <v>D</v>
          </cell>
        </row>
        <row r="99">
          <cell r="A99" t="str">
            <v>FPIP</v>
          </cell>
          <cell r="B99">
            <v>81353</v>
          </cell>
          <cell r="C99" t="str">
            <v>BACOOR2</v>
          </cell>
          <cell r="D99" t="str">
            <v>B</v>
          </cell>
        </row>
        <row r="100">
          <cell r="A100" t="str">
            <v>FPIP</v>
          </cell>
          <cell r="B100">
            <v>81353</v>
          </cell>
          <cell r="C100" t="str">
            <v>BACOOR2</v>
          </cell>
          <cell r="D100" t="str">
            <v>B</v>
          </cell>
        </row>
        <row r="101">
          <cell r="A101" t="str">
            <v>FPIP</v>
          </cell>
          <cell r="B101">
            <v>81353</v>
          </cell>
          <cell r="C101" t="str">
            <v>BACOOR2</v>
          </cell>
          <cell r="D101" t="str">
            <v>B</v>
          </cell>
        </row>
        <row r="102">
          <cell r="A102" t="str">
            <v>LIMALAND</v>
          </cell>
          <cell r="B102">
            <v>81353</v>
          </cell>
          <cell r="C102" t="str">
            <v>BACOOR2</v>
          </cell>
          <cell r="D102" t="str">
            <v>D</v>
          </cell>
        </row>
        <row r="103">
          <cell r="A103" t="str">
            <v>LIMALAND</v>
          </cell>
          <cell r="B103">
            <v>81353</v>
          </cell>
          <cell r="C103" t="str">
            <v>BACOOR2</v>
          </cell>
          <cell r="D103" t="str">
            <v>D</v>
          </cell>
        </row>
        <row r="104">
          <cell r="A104" t="str">
            <v>LIPA</v>
          </cell>
          <cell r="B104">
            <v>81353</v>
          </cell>
          <cell r="C104" t="str">
            <v>BACOOR2</v>
          </cell>
          <cell r="D104" t="str">
            <v>B</v>
          </cell>
        </row>
        <row r="105">
          <cell r="A105" t="str">
            <v>LIPA</v>
          </cell>
          <cell r="B105">
            <v>81353</v>
          </cell>
          <cell r="C105" t="str">
            <v>BACOOR2</v>
          </cell>
          <cell r="D105" t="str">
            <v>B</v>
          </cell>
        </row>
        <row r="106">
          <cell r="A106" t="str">
            <v>LIPA</v>
          </cell>
          <cell r="B106">
            <v>81353</v>
          </cell>
          <cell r="C106" t="str">
            <v>BACOOR2</v>
          </cell>
          <cell r="D106" t="str">
            <v>B</v>
          </cell>
        </row>
        <row r="107">
          <cell r="A107" t="str">
            <v>MABINI</v>
          </cell>
          <cell r="B107">
            <v>81353</v>
          </cell>
          <cell r="C107" t="str">
            <v>BACOOR2</v>
          </cell>
          <cell r="D107" t="str">
            <v>B</v>
          </cell>
        </row>
        <row r="108">
          <cell r="A108" t="str">
            <v>MABINI</v>
          </cell>
          <cell r="B108">
            <v>81353</v>
          </cell>
          <cell r="C108" t="str">
            <v>BACOOR2</v>
          </cell>
          <cell r="D108" t="str">
            <v>B</v>
          </cell>
        </row>
        <row r="109">
          <cell r="A109" t="str">
            <v>MABINI</v>
          </cell>
          <cell r="B109">
            <v>81353</v>
          </cell>
          <cell r="C109" t="str">
            <v>BACOOR2</v>
          </cell>
          <cell r="D109" t="str">
            <v>B</v>
          </cell>
        </row>
        <row r="110">
          <cell r="A110" t="str">
            <v>MAHABANGPARANG</v>
          </cell>
          <cell r="B110">
            <v>81353</v>
          </cell>
          <cell r="C110" t="str">
            <v>BACOOR2</v>
          </cell>
          <cell r="D110" t="str">
            <v>D</v>
          </cell>
        </row>
        <row r="111">
          <cell r="A111" t="str">
            <v>MAHABANGPARANG</v>
          </cell>
          <cell r="B111">
            <v>81353</v>
          </cell>
          <cell r="C111" t="str">
            <v>BACOOR2</v>
          </cell>
          <cell r="D111" t="str">
            <v>D</v>
          </cell>
        </row>
        <row r="112">
          <cell r="A112" t="str">
            <v>MAHABANGPARANG</v>
          </cell>
          <cell r="B112">
            <v>81353</v>
          </cell>
          <cell r="C112" t="str">
            <v>BACOOR2</v>
          </cell>
          <cell r="D112" t="str">
            <v>D</v>
          </cell>
        </row>
        <row r="113">
          <cell r="A113" t="str">
            <v>MALVAR</v>
          </cell>
          <cell r="B113">
            <v>81353</v>
          </cell>
          <cell r="C113" t="str">
            <v>BACOOR2</v>
          </cell>
          <cell r="D113" t="str">
            <v>B</v>
          </cell>
        </row>
        <row r="114">
          <cell r="A114" t="str">
            <v>MALVAR</v>
          </cell>
          <cell r="B114">
            <v>81353</v>
          </cell>
          <cell r="C114" t="str">
            <v>BACOOR2</v>
          </cell>
          <cell r="D114" t="str">
            <v>B</v>
          </cell>
        </row>
        <row r="115">
          <cell r="A115" t="str">
            <v>MARAGONDON</v>
          </cell>
          <cell r="B115">
            <v>81353</v>
          </cell>
          <cell r="C115" t="str">
            <v>BACOOR2</v>
          </cell>
          <cell r="D115" t="str">
            <v>D</v>
          </cell>
        </row>
        <row r="116">
          <cell r="A116" t="str">
            <v>MARAGONDON</v>
          </cell>
          <cell r="B116">
            <v>81353</v>
          </cell>
          <cell r="C116" t="str">
            <v>BACOOR2</v>
          </cell>
          <cell r="D116" t="str">
            <v>D</v>
          </cell>
        </row>
        <row r="117">
          <cell r="A117" t="str">
            <v>MARAGONDON</v>
          </cell>
          <cell r="B117">
            <v>81353</v>
          </cell>
          <cell r="C117" t="str">
            <v>BACOOR2</v>
          </cell>
          <cell r="D117" t="str">
            <v>D</v>
          </cell>
        </row>
        <row r="118">
          <cell r="A118" t="str">
            <v>NAIC</v>
          </cell>
          <cell r="B118">
            <v>81353</v>
          </cell>
          <cell r="C118" t="str">
            <v>BACOOR2</v>
          </cell>
          <cell r="D118" t="str">
            <v>D</v>
          </cell>
        </row>
        <row r="119">
          <cell r="A119" t="str">
            <v>NAIC</v>
          </cell>
          <cell r="B119">
            <v>81353</v>
          </cell>
          <cell r="C119" t="str">
            <v>BACOOR2</v>
          </cell>
          <cell r="D119" t="str">
            <v>D</v>
          </cell>
        </row>
        <row r="120">
          <cell r="A120" t="str">
            <v>NAIC</v>
          </cell>
          <cell r="B120">
            <v>81353</v>
          </cell>
          <cell r="C120" t="str">
            <v>BACOOR2</v>
          </cell>
          <cell r="D120" t="str">
            <v>D</v>
          </cell>
        </row>
        <row r="121">
          <cell r="A121" t="str">
            <v>PALAPALA1</v>
          </cell>
          <cell r="B121">
            <v>81353</v>
          </cell>
          <cell r="C121" t="str">
            <v>BACOOR2</v>
          </cell>
          <cell r="D121" t="str">
            <v>D</v>
          </cell>
        </row>
        <row r="122">
          <cell r="A122" t="str">
            <v>PALAPALA2</v>
          </cell>
          <cell r="B122">
            <v>81353</v>
          </cell>
          <cell r="C122" t="str">
            <v>BACOOR2</v>
          </cell>
          <cell r="D122" t="str">
            <v>D</v>
          </cell>
        </row>
        <row r="123">
          <cell r="A123" t="str">
            <v>PUERTOAZUL</v>
          </cell>
          <cell r="B123">
            <v>81353</v>
          </cell>
          <cell r="C123" t="str">
            <v>BACOOR2</v>
          </cell>
          <cell r="D123" t="str">
            <v>D</v>
          </cell>
        </row>
        <row r="124">
          <cell r="A124" t="str">
            <v>PUERTOAZUL</v>
          </cell>
          <cell r="B124">
            <v>81353</v>
          </cell>
          <cell r="C124" t="str">
            <v>BACOOR2</v>
          </cell>
          <cell r="D124" t="str">
            <v>D</v>
          </cell>
        </row>
        <row r="125">
          <cell r="A125" t="str">
            <v>PUERTOGALERA</v>
          </cell>
          <cell r="B125">
            <v>81353</v>
          </cell>
          <cell r="C125" t="str">
            <v>BACOOR2</v>
          </cell>
          <cell r="D125" t="str">
            <v>D</v>
          </cell>
        </row>
        <row r="126">
          <cell r="A126" t="str">
            <v>PUERTOGALERA</v>
          </cell>
          <cell r="B126">
            <v>81353</v>
          </cell>
          <cell r="C126" t="str">
            <v>BACOOR2</v>
          </cell>
          <cell r="D126" t="str">
            <v>D</v>
          </cell>
        </row>
        <row r="127">
          <cell r="A127" t="str">
            <v>PUERTOGALERA</v>
          </cell>
          <cell r="B127">
            <v>81353</v>
          </cell>
          <cell r="C127" t="str">
            <v>BACOOR2</v>
          </cell>
          <cell r="D127" t="str">
            <v>D</v>
          </cell>
        </row>
        <row r="128">
          <cell r="A128" t="str">
            <v>ROSARIOBA</v>
          </cell>
          <cell r="B128">
            <v>81353</v>
          </cell>
          <cell r="C128" t="str">
            <v>BACOOR2</v>
          </cell>
          <cell r="D128" t="str">
            <v>B</v>
          </cell>
        </row>
        <row r="129">
          <cell r="A129" t="str">
            <v>ROSARIOBA</v>
          </cell>
          <cell r="B129">
            <v>81353</v>
          </cell>
          <cell r="C129" t="str">
            <v>BACOOR2</v>
          </cell>
          <cell r="D129" t="str">
            <v>B</v>
          </cell>
        </row>
        <row r="130">
          <cell r="A130" t="str">
            <v>ROSARIOBA</v>
          </cell>
          <cell r="B130">
            <v>81353</v>
          </cell>
          <cell r="C130" t="str">
            <v>BACOOR2</v>
          </cell>
          <cell r="D130" t="str">
            <v>B</v>
          </cell>
        </row>
        <row r="131">
          <cell r="A131" t="str">
            <v>SANJOSE</v>
          </cell>
          <cell r="B131">
            <v>81353</v>
          </cell>
          <cell r="C131" t="str">
            <v>BACOOR2</v>
          </cell>
          <cell r="D131" t="str">
            <v>B</v>
          </cell>
        </row>
        <row r="132">
          <cell r="A132" t="str">
            <v>SANJOSE</v>
          </cell>
          <cell r="B132">
            <v>81353</v>
          </cell>
          <cell r="C132" t="str">
            <v>BACOOR2</v>
          </cell>
          <cell r="D132" t="str">
            <v>B</v>
          </cell>
        </row>
        <row r="133">
          <cell r="A133" t="str">
            <v>SILANG</v>
          </cell>
          <cell r="B133">
            <v>81353</v>
          </cell>
          <cell r="C133" t="str">
            <v>BACOOR2</v>
          </cell>
          <cell r="D133" t="str">
            <v>D</v>
          </cell>
        </row>
        <row r="134">
          <cell r="A134" t="str">
            <v>SILANG</v>
          </cell>
          <cell r="B134">
            <v>81353</v>
          </cell>
          <cell r="C134" t="str">
            <v>BACOOR2</v>
          </cell>
          <cell r="D134" t="str">
            <v>D</v>
          </cell>
        </row>
        <row r="135">
          <cell r="A135" t="str">
            <v>STOTOMASB</v>
          </cell>
          <cell r="B135">
            <v>81353</v>
          </cell>
          <cell r="C135" t="str">
            <v>BACOOR2</v>
          </cell>
          <cell r="D135" t="str">
            <v>D</v>
          </cell>
        </row>
        <row r="136">
          <cell r="A136" t="str">
            <v>STOTOMASB</v>
          </cell>
          <cell r="B136">
            <v>81353</v>
          </cell>
          <cell r="C136" t="str">
            <v>BACOOR2</v>
          </cell>
          <cell r="D136" t="str">
            <v>D</v>
          </cell>
        </row>
        <row r="137">
          <cell r="A137" t="str">
            <v>STOTOMASB</v>
          </cell>
          <cell r="B137">
            <v>81353</v>
          </cell>
          <cell r="C137" t="str">
            <v>BACOOR2</v>
          </cell>
          <cell r="D137" t="str">
            <v>D</v>
          </cell>
        </row>
        <row r="138">
          <cell r="A138" t="str">
            <v>TAGAYTAY</v>
          </cell>
          <cell r="B138">
            <v>81353</v>
          </cell>
          <cell r="C138" t="str">
            <v>BACOOR2</v>
          </cell>
          <cell r="D138" t="str">
            <v>B</v>
          </cell>
        </row>
        <row r="139">
          <cell r="A139" t="str">
            <v>TAGAYTAY</v>
          </cell>
          <cell r="B139">
            <v>81353</v>
          </cell>
          <cell r="C139" t="str">
            <v>BACOOR2</v>
          </cell>
          <cell r="D139" t="str">
            <v>B</v>
          </cell>
        </row>
        <row r="140">
          <cell r="A140" t="str">
            <v>TAGAYTAY</v>
          </cell>
          <cell r="B140">
            <v>81353</v>
          </cell>
          <cell r="C140" t="str">
            <v>BACOOR2</v>
          </cell>
          <cell r="D140" t="str">
            <v>B</v>
          </cell>
        </row>
        <row r="141">
          <cell r="A141" t="str">
            <v>TARTARIA</v>
          </cell>
          <cell r="B141">
            <v>81353</v>
          </cell>
          <cell r="C141" t="str">
            <v>BACOOR2</v>
          </cell>
          <cell r="D141" t="str">
            <v>D</v>
          </cell>
        </row>
        <row r="142">
          <cell r="A142" t="str">
            <v>TARTARIA</v>
          </cell>
          <cell r="B142">
            <v>81353</v>
          </cell>
          <cell r="C142" t="str">
            <v>BACOOR2</v>
          </cell>
          <cell r="D142" t="str">
            <v>D</v>
          </cell>
        </row>
        <row r="143">
          <cell r="A143" t="str">
            <v>ULATSEGUNDO</v>
          </cell>
          <cell r="B143">
            <v>81353</v>
          </cell>
          <cell r="C143" t="str">
            <v>BACOOR2</v>
          </cell>
          <cell r="D143" t="str">
            <v>B</v>
          </cell>
        </row>
        <row r="144">
          <cell r="A144" t="str">
            <v>ULATSEGUNDO</v>
          </cell>
          <cell r="B144">
            <v>81353</v>
          </cell>
          <cell r="C144" t="str">
            <v>BACOOR2</v>
          </cell>
          <cell r="D144" t="str">
            <v>B</v>
          </cell>
        </row>
        <row r="145">
          <cell r="A145" t="str">
            <v>ULATSEGUNDO</v>
          </cell>
          <cell r="B145">
            <v>81353</v>
          </cell>
          <cell r="C145" t="str">
            <v>BACOOR2</v>
          </cell>
          <cell r="D145" t="str">
            <v>B</v>
          </cell>
        </row>
        <row r="146">
          <cell r="B146">
            <v>44280</v>
          </cell>
          <cell r="C146" t="str">
            <v>BACOOR3</v>
          </cell>
          <cell r="D146" t="str">
            <v>D</v>
          </cell>
        </row>
        <row r="147">
          <cell r="B147">
            <v>44280</v>
          </cell>
          <cell r="C147" t="str">
            <v>BACOOR3</v>
          </cell>
          <cell r="D147" t="str">
            <v>D</v>
          </cell>
        </row>
        <row r="148">
          <cell r="A148" t="str">
            <v>ADELANTADO</v>
          </cell>
          <cell r="B148">
            <v>38986</v>
          </cell>
          <cell r="C148" t="str">
            <v>MAKATI1</v>
          </cell>
          <cell r="D148" t="str">
            <v>D</v>
          </cell>
        </row>
        <row r="149">
          <cell r="A149" t="str">
            <v>ADELANTADO</v>
          </cell>
          <cell r="B149">
            <v>38986</v>
          </cell>
          <cell r="C149" t="str">
            <v>MAKATI1</v>
          </cell>
          <cell r="D149" t="str">
            <v>D</v>
          </cell>
        </row>
        <row r="150">
          <cell r="A150" t="str">
            <v>ALVARADO</v>
          </cell>
          <cell r="B150">
            <v>38986</v>
          </cell>
          <cell r="C150" t="str">
            <v>MAKATI1</v>
          </cell>
          <cell r="D150" t="str">
            <v>D</v>
          </cell>
        </row>
        <row r="151">
          <cell r="A151" t="str">
            <v>AYALA TRIANGLE</v>
          </cell>
          <cell r="B151">
            <v>38986</v>
          </cell>
          <cell r="C151" t="str">
            <v>MAKATI1</v>
          </cell>
          <cell r="D151" t="str">
            <v>D</v>
          </cell>
        </row>
        <row r="152">
          <cell r="A152" t="str">
            <v>AYALA TRIANGLE</v>
          </cell>
          <cell r="B152">
            <v>38986</v>
          </cell>
          <cell r="C152" t="str">
            <v>MAKATI1</v>
          </cell>
          <cell r="D152" t="str">
            <v>D</v>
          </cell>
        </row>
        <row r="153">
          <cell r="A153" t="str">
            <v>BOLANOS</v>
          </cell>
          <cell r="B153">
            <v>38986</v>
          </cell>
          <cell r="C153" t="str">
            <v>MAKATI1</v>
          </cell>
          <cell r="D153" t="str">
            <v>D</v>
          </cell>
        </row>
        <row r="154">
          <cell r="A154" t="str">
            <v>BOLANOS</v>
          </cell>
          <cell r="B154">
            <v>38986</v>
          </cell>
          <cell r="C154" t="str">
            <v>MAKATI1</v>
          </cell>
          <cell r="D154" t="str">
            <v>D</v>
          </cell>
        </row>
        <row r="155">
          <cell r="A155" t="str">
            <v>ESPERANZA</v>
          </cell>
          <cell r="B155">
            <v>38986</v>
          </cell>
          <cell r="C155" t="str">
            <v>MAKATI1</v>
          </cell>
          <cell r="D155" t="str">
            <v>D</v>
          </cell>
        </row>
        <row r="156">
          <cell r="A156" t="str">
            <v>ESTEBAN</v>
          </cell>
          <cell r="B156">
            <v>38986</v>
          </cell>
          <cell r="C156" t="str">
            <v>MAKATI1</v>
          </cell>
          <cell r="D156" t="str">
            <v>D</v>
          </cell>
        </row>
        <row r="157">
          <cell r="A157" t="str">
            <v>ESTEBAN</v>
          </cell>
          <cell r="B157">
            <v>38986</v>
          </cell>
          <cell r="C157" t="str">
            <v>MAKATI1</v>
          </cell>
          <cell r="D157" t="str">
            <v>D</v>
          </cell>
        </row>
        <row r="158">
          <cell r="A158" t="str">
            <v>FERNANDO</v>
          </cell>
          <cell r="B158">
            <v>38986</v>
          </cell>
          <cell r="C158" t="str">
            <v>MAKATI1</v>
          </cell>
          <cell r="D158" t="str">
            <v>D</v>
          </cell>
        </row>
        <row r="159">
          <cell r="A159" t="str">
            <v>FERNANDO</v>
          </cell>
          <cell r="B159">
            <v>38986</v>
          </cell>
          <cell r="C159" t="str">
            <v>MAKATI1</v>
          </cell>
          <cell r="D159" t="str">
            <v>D</v>
          </cell>
        </row>
        <row r="160">
          <cell r="A160" t="str">
            <v>GAMBOA</v>
          </cell>
          <cell r="B160">
            <v>38986</v>
          </cell>
          <cell r="C160" t="str">
            <v>MAKATI1</v>
          </cell>
          <cell r="D160" t="str">
            <v>D</v>
          </cell>
        </row>
        <row r="161">
          <cell r="A161" t="str">
            <v>GAMBOA</v>
          </cell>
          <cell r="B161">
            <v>38986</v>
          </cell>
          <cell r="C161" t="str">
            <v>MAKATI1</v>
          </cell>
          <cell r="D161" t="str">
            <v>D</v>
          </cell>
        </row>
        <row r="162">
          <cell r="A162" t="str">
            <v>GAMBOAX</v>
          </cell>
          <cell r="B162">
            <v>38986</v>
          </cell>
          <cell r="C162" t="str">
            <v>MAKATI1</v>
          </cell>
          <cell r="D162" t="str">
            <v>D</v>
          </cell>
        </row>
        <row r="163">
          <cell r="A163" t="str">
            <v>GAMBOAX</v>
          </cell>
          <cell r="B163">
            <v>38986</v>
          </cell>
          <cell r="C163" t="str">
            <v>MAKATI1</v>
          </cell>
          <cell r="D163" t="str">
            <v>D</v>
          </cell>
        </row>
        <row r="164">
          <cell r="A164" t="str">
            <v>GREENBELT</v>
          </cell>
          <cell r="B164">
            <v>38986</v>
          </cell>
          <cell r="C164" t="str">
            <v>MAKATI1</v>
          </cell>
          <cell r="D164" t="str">
            <v>D</v>
          </cell>
        </row>
        <row r="165">
          <cell r="A165" t="str">
            <v>GRNPARK</v>
          </cell>
          <cell r="B165">
            <v>38986</v>
          </cell>
          <cell r="C165" t="str">
            <v>MAKATI1</v>
          </cell>
          <cell r="D165" t="str">
            <v>D</v>
          </cell>
        </row>
        <row r="166">
          <cell r="A166" t="str">
            <v>GRNPARK</v>
          </cell>
          <cell r="B166">
            <v>38986</v>
          </cell>
          <cell r="C166" t="str">
            <v>MAKATI1</v>
          </cell>
          <cell r="D166" t="str">
            <v>D</v>
          </cell>
        </row>
        <row r="167">
          <cell r="A167" t="str">
            <v>GRNPARK</v>
          </cell>
          <cell r="B167">
            <v>38986</v>
          </cell>
          <cell r="C167" t="str">
            <v>MAKATI1</v>
          </cell>
          <cell r="D167" t="str">
            <v>D</v>
          </cell>
        </row>
        <row r="168">
          <cell r="A168" t="str">
            <v>JIMENEZ</v>
          </cell>
          <cell r="B168">
            <v>38986</v>
          </cell>
          <cell r="C168" t="str">
            <v>MAKATI1</v>
          </cell>
          <cell r="D168" t="str">
            <v>D</v>
          </cell>
        </row>
        <row r="169">
          <cell r="A169" t="str">
            <v>JIMENEZ</v>
          </cell>
          <cell r="B169">
            <v>38986</v>
          </cell>
          <cell r="C169" t="str">
            <v>MAKATI1</v>
          </cell>
          <cell r="D169" t="str">
            <v>D</v>
          </cell>
        </row>
        <row r="170">
          <cell r="A170" t="str">
            <v>JIMENEZX</v>
          </cell>
          <cell r="B170">
            <v>38986</v>
          </cell>
          <cell r="C170" t="str">
            <v>MAKATI1</v>
          </cell>
          <cell r="D170" t="str">
            <v>D</v>
          </cell>
        </row>
        <row r="171">
          <cell r="A171" t="str">
            <v>JIMENEZX</v>
          </cell>
          <cell r="B171">
            <v>38986</v>
          </cell>
          <cell r="C171" t="str">
            <v>MAKATI1</v>
          </cell>
          <cell r="D171" t="str">
            <v>D</v>
          </cell>
        </row>
        <row r="172">
          <cell r="A172" t="str">
            <v>LEGASPI</v>
          </cell>
          <cell r="B172">
            <v>38986</v>
          </cell>
          <cell r="C172" t="str">
            <v>MAKATI1</v>
          </cell>
          <cell r="D172" t="str">
            <v>D</v>
          </cell>
        </row>
        <row r="173">
          <cell r="A173" t="str">
            <v>LEGASPI</v>
          </cell>
          <cell r="B173">
            <v>38986</v>
          </cell>
          <cell r="C173" t="str">
            <v>MAKATI1</v>
          </cell>
          <cell r="D173" t="str">
            <v>D</v>
          </cell>
        </row>
        <row r="174">
          <cell r="A174" t="str">
            <v>NIEVA</v>
          </cell>
          <cell r="B174">
            <v>38986</v>
          </cell>
          <cell r="C174" t="str">
            <v>MAKATI1</v>
          </cell>
          <cell r="D174" t="str">
            <v>D</v>
          </cell>
        </row>
        <row r="175">
          <cell r="A175" t="str">
            <v>NIEVA</v>
          </cell>
          <cell r="B175">
            <v>38986</v>
          </cell>
          <cell r="C175" t="str">
            <v>MAKATI1</v>
          </cell>
          <cell r="D175" t="str">
            <v>D</v>
          </cell>
        </row>
        <row r="176">
          <cell r="A176" t="str">
            <v>PALANCA</v>
          </cell>
          <cell r="B176">
            <v>38986</v>
          </cell>
          <cell r="C176" t="str">
            <v>MAKATI1</v>
          </cell>
          <cell r="D176" t="str">
            <v>D</v>
          </cell>
        </row>
        <row r="177">
          <cell r="A177" t="str">
            <v>PALANCA</v>
          </cell>
          <cell r="B177">
            <v>38986</v>
          </cell>
          <cell r="C177" t="str">
            <v>MAKATI1</v>
          </cell>
          <cell r="D177" t="str">
            <v>D</v>
          </cell>
        </row>
        <row r="178">
          <cell r="A178" t="str">
            <v>PASEODEROXAS</v>
          </cell>
          <cell r="B178">
            <v>38986</v>
          </cell>
          <cell r="C178" t="str">
            <v>MAKATI1</v>
          </cell>
          <cell r="D178" t="str">
            <v>D</v>
          </cell>
        </row>
        <row r="179">
          <cell r="A179" t="str">
            <v>PASEODEROXAS</v>
          </cell>
          <cell r="B179">
            <v>38986</v>
          </cell>
          <cell r="C179" t="str">
            <v>MAKATI1</v>
          </cell>
          <cell r="D179" t="str">
            <v>D</v>
          </cell>
        </row>
        <row r="180">
          <cell r="A180" t="str">
            <v>PASEODEROXAS</v>
          </cell>
          <cell r="B180">
            <v>38986</v>
          </cell>
          <cell r="C180" t="str">
            <v>MAKATI1</v>
          </cell>
          <cell r="D180" t="str">
            <v>D</v>
          </cell>
        </row>
        <row r="181">
          <cell r="A181" t="str">
            <v>PASEODEROXAS</v>
          </cell>
          <cell r="B181">
            <v>38986</v>
          </cell>
          <cell r="C181" t="str">
            <v>MAKATI1</v>
          </cell>
          <cell r="D181" t="str">
            <v>D</v>
          </cell>
        </row>
        <row r="182">
          <cell r="A182" t="str">
            <v>PEREA</v>
          </cell>
          <cell r="B182">
            <v>38986</v>
          </cell>
          <cell r="C182" t="str">
            <v>MAKATI1</v>
          </cell>
          <cell r="D182" t="str">
            <v>D</v>
          </cell>
        </row>
        <row r="183">
          <cell r="A183" t="str">
            <v>PEREA</v>
          </cell>
          <cell r="B183">
            <v>38986</v>
          </cell>
          <cell r="C183" t="str">
            <v>MAKATI1</v>
          </cell>
          <cell r="D183" t="str">
            <v>D</v>
          </cell>
        </row>
        <row r="184">
          <cell r="A184" t="str">
            <v>PEREAX</v>
          </cell>
          <cell r="B184">
            <v>38986</v>
          </cell>
          <cell r="C184" t="str">
            <v>MAKATI1</v>
          </cell>
          <cell r="D184" t="str">
            <v>D</v>
          </cell>
        </row>
        <row r="185">
          <cell r="A185" t="str">
            <v>PEREAX</v>
          </cell>
          <cell r="B185">
            <v>38986</v>
          </cell>
          <cell r="C185" t="str">
            <v>MAKATI1</v>
          </cell>
          <cell r="D185" t="str">
            <v>D</v>
          </cell>
        </row>
        <row r="186">
          <cell r="A186" t="str">
            <v>PSE_TOWER</v>
          </cell>
          <cell r="B186">
            <v>38986</v>
          </cell>
          <cell r="C186" t="str">
            <v>MAKATI1</v>
          </cell>
          <cell r="D186" t="str">
            <v>D</v>
          </cell>
        </row>
        <row r="187">
          <cell r="A187" t="str">
            <v>RADA</v>
          </cell>
          <cell r="B187">
            <v>38986</v>
          </cell>
          <cell r="C187" t="str">
            <v>MAKATI1</v>
          </cell>
          <cell r="D187" t="str">
            <v>D</v>
          </cell>
        </row>
        <row r="188">
          <cell r="A188" t="str">
            <v>RADA</v>
          </cell>
          <cell r="B188">
            <v>38986</v>
          </cell>
          <cell r="C188" t="str">
            <v>MAKATI1</v>
          </cell>
          <cell r="D188" t="str">
            <v>D</v>
          </cell>
        </row>
        <row r="189">
          <cell r="A189" t="str">
            <v>RADAX</v>
          </cell>
          <cell r="B189">
            <v>38986</v>
          </cell>
          <cell r="C189" t="str">
            <v>MAKATI1</v>
          </cell>
          <cell r="D189" t="str">
            <v>D</v>
          </cell>
        </row>
        <row r="190">
          <cell r="A190" t="str">
            <v>RADAX</v>
          </cell>
          <cell r="B190">
            <v>38986</v>
          </cell>
          <cell r="C190" t="str">
            <v>MAKATI1</v>
          </cell>
          <cell r="D190" t="str">
            <v>D</v>
          </cell>
        </row>
        <row r="191">
          <cell r="A191" t="str">
            <v>SALCEDO</v>
          </cell>
          <cell r="B191">
            <v>38986</v>
          </cell>
          <cell r="C191" t="str">
            <v>MAKATI1</v>
          </cell>
          <cell r="D191" t="str">
            <v>D</v>
          </cell>
        </row>
        <row r="192">
          <cell r="A192" t="str">
            <v>SALCEDO</v>
          </cell>
          <cell r="B192">
            <v>38986</v>
          </cell>
          <cell r="C192" t="str">
            <v>MAKATI1</v>
          </cell>
          <cell r="D192" t="str">
            <v>D</v>
          </cell>
        </row>
        <row r="193">
          <cell r="A193" t="str">
            <v>SANTILLAN</v>
          </cell>
          <cell r="B193">
            <v>38986</v>
          </cell>
          <cell r="C193" t="str">
            <v>MAKATI1</v>
          </cell>
          <cell r="D193" t="str">
            <v>D</v>
          </cell>
        </row>
        <row r="194">
          <cell r="A194" t="str">
            <v>SANTILLAN</v>
          </cell>
          <cell r="B194">
            <v>38986</v>
          </cell>
          <cell r="C194" t="str">
            <v>MAKATI1</v>
          </cell>
          <cell r="D194" t="str">
            <v>D</v>
          </cell>
        </row>
        <row r="195">
          <cell r="A195" t="str">
            <v>SANTILLAN</v>
          </cell>
          <cell r="B195">
            <v>38986</v>
          </cell>
          <cell r="C195" t="str">
            <v>MAKATI1</v>
          </cell>
          <cell r="D195" t="str">
            <v>D</v>
          </cell>
        </row>
        <row r="196">
          <cell r="A196" t="str">
            <v>SANTILLAX</v>
          </cell>
          <cell r="B196">
            <v>38986</v>
          </cell>
          <cell r="C196" t="str">
            <v>MAKATI1</v>
          </cell>
          <cell r="D196" t="str">
            <v>D</v>
          </cell>
        </row>
        <row r="197">
          <cell r="A197" t="str">
            <v>SANTILLAX</v>
          </cell>
          <cell r="B197">
            <v>38986</v>
          </cell>
          <cell r="C197" t="str">
            <v>MAKATI1</v>
          </cell>
          <cell r="D197" t="str">
            <v>D</v>
          </cell>
        </row>
        <row r="198">
          <cell r="A198" t="str">
            <v>SORIA</v>
          </cell>
          <cell r="B198">
            <v>38986</v>
          </cell>
          <cell r="C198" t="str">
            <v>MAKATI1</v>
          </cell>
          <cell r="D198" t="str">
            <v>D</v>
          </cell>
        </row>
        <row r="199">
          <cell r="A199" t="str">
            <v>SORIA</v>
          </cell>
          <cell r="B199">
            <v>38986</v>
          </cell>
          <cell r="C199" t="str">
            <v>MAKATI1</v>
          </cell>
          <cell r="D199" t="str">
            <v>D</v>
          </cell>
        </row>
        <row r="200">
          <cell r="A200" t="str">
            <v>SORIAX</v>
          </cell>
          <cell r="B200">
            <v>38986</v>
          </cell>
          <cell r="C200" t="str">
            <v>MAKATI1</v>
          </cell>
          <cell r="D200" t="str">
            <v>D</v>
          </cell>
        </row>
        <row r="201">
          <cell r="A201" t="str">
            <v>SORIAX</v>
          </cell>
          <cell r="B201">
            <v>38986</v>
          </cell>
          <cell r="C201" t="str">
            <v>MAKATI1</v>
          </cell>
          <cell r="D201" t="str">
            <v>D</v>
          </cell>
        </row>
        <row r="202">
          <cell r="A202" t="str">
            <v>SOTTO</v>
          </cell>
          <cell r="B202">
            <v>38986</v>
          </cell>
          <cell r="C202" t="str">
            <v>MAKATI1</v>
          </cell>
          <cell r="D202" t="str">
            <v>D</v>
          </cell>
        </row>
        <row r="203">
          <cell r="A203" t="str">
            <v>SOTTO</v>
          </cell>
          <cell r="B203">
            <v>38986</v>
          </cell>
          <cell r="C203" t="str">
            <v>MAKATI1</v>
          </cell>
          <cell r="D203" t="str">
            <v>D</v>
          </cell>
        </row>
        <row r="204">
          <cell r="A204" t="str">
            <v>TOWER_ONE</v>
          </cell>
          <cell r="B204">
            <v>38986</v>
          </cell>
          <cell r="C204" t="str">
            <v>MAKATI1</v>
          </cell>
          <cell r="D204" t="str">
            <v>D</v>
          </cell>
        </row>
        <row r="205">
          <cell r="A205" t="str">
            <v>TOWER_ONE</v>
          </cell>
          <cell r="B205">
            <v>38986</v>
          </cell>
          <cell r="C205" t="str">
            <v>MAKATI1</v>
          </cell>
          <cell r="D205" t="str">
            <v>D</v>
          </cell>
        </row>
        <row r="206">
          <cell r="A206" t="str">
            <v>TRASIERRA</v>
          </cell>
          <cell r="B206">
            <v>38986</v>
          </cell>
          <cell r="C206" t="str">
            <v>MAKATI1</v>
          </cell>
          <cell r="D206" t="str">
            <v>D</v>
          </cell>
        </row>
        <row r="207">
          <cell r="A207" t="str">
            <v>TRASIERRA</v>
          </cell>
          <cell r="B207">
            <v>38986</v>
          </cell>
          <cell r="C207" t="str">
            <v>MAKATI1</v>
          </cell>
          <cell r="D207" t="str">
            <v>D</v>
          </cell>
        </row>
        <row r="208">
          <cell r="A208" t="str">
            <v>URBAN</v>
          </cell>
          <cell r="B208">
            <v>38986</v>
          </cell>
          <cell r="C208" t="str">
            <v>MAKATI1</v>
          </cell>
          <cell r="D208" t="str">
            <v>D</v>
          </cell>
        </row>
        <row r="209">
          <cell r="A209" t="str">
            <v>URBAN</v>
          </cell>
          <cell r="B209">
            <v>38986</v>
          </cell>
          <cell r="C209" t="str">
            <v>MAKATI1</v>
          </cell>
          <cell r="D209" t="str">
            <v>D</v>
          </cell>
        </row>
        <row r="210">
          <cell r="A210" t="str">
            <v>BSP</v>
          </cell>
          <cell r="B210">
            <v>38987</v>
          </cell>
          <cell r="C210" t="str">
            <v>MAKATI2</v>
          </cell>
          <cell r="D210" t="str">
            <v>D</v>
          </cell>
        </row>
        <row r="211">
          <cell r="A211" t="str">
            <v>BSP</v>
          </cell>
          <cell r="B211">
            <v>38987</v>
          </cell>
          <cell r="C211" t="str">
            <v>MAKATI2</v>
          </cell>
          <cell r="D211" t="str">
            <v>D</v>
          </cell>
        </row>
        <row r="212">
          <cell r="A212" t="str">
            <v>CCPCOMPLEX</v>
          </cell>
          <cell r="B212">
            <v>38987</v>
          </cell>
          <cell r="C212" t="str">
            <v>MAKATI2</v>
          </cell>
          <cell r="D212" t="str">
            <v>D</v>
          </cell>
        </row>
        <row r="213">
          <cell r="A213" t="str">
            <v>CCPCOMPLEX</v>
          </cell>
          <cell r="B213">
            <v>38987</v>
          </cell>
          <cell r="C213" t="str">
            <v>MAKATI2</v>
          </cell>
          <cell r="D213" t="str">
            <v>D</v>
          </cell>
        </row>
        <row r="214">
          <cell r="A214" t="str">
            <v>CCPCOMPLX</v>
          </cell>
          <cell r="B214">
            <v>38987</v>
          </cell>
          <cell r="C214" t="str">
            <v>MAKATI2</v>
          </cell>
          <cell r="D214" t="str">
            <v>D</v>
          </cell>
        </row>
        <row r="215">
          <cell r="A215" t="str">
            <v>CCPCOMPLX</v>
          </cell>
          <cell r="B215">
            <v>38987</v>
          </cell>
          <cell r="C215" t="str">
            <v>MAKATI2</v>
          </cell>
          <cell r="D215" t="str">
            <v>D</v>
          </cell>
        </row>
        <row r="216">
          <cell r="A216" t="str">
            <v>CENTURY PARK</v>
          </cell>
          <cell r="B216">
            <v>38987</v>
          </cell>
          <cell r="C216" t="str">
            <v>MAKATI2</v>
          </cell>
          <cell r="D216" t="str">
            <v>D</v>
          </cell>
        </row>
        <row r="217">
          <cell r="A217" t="str">
            <v>COASTAL</v>
          </cell>
          <cell r="B217">
            <v>38987</v>
          </cell>
          <cell r="C217" t="str">
            <v>MAKATI2</v>
          </cell>
          <cell r="D217" t="str">
            <v>D</v>
          </cell>
        </row>
        <row r="218">
          <cell r="A218" t="str">
            <v>DIAMOND</v>
          </cell>
          <cell r="B218">
            <v>38987</v>
          </cell>
          <cell r="C218" t="str">
            <v>MAKATI2</v>
          </cell>
          <cell r="D218" t="str">
            <v>D</v>
          </cell>
        </row>
        <row r="219">
          <cell r="A219" t="str">
            <v>DLSUTAFT</v>
          </cell>
          <cell r="B219">
            <v>38987</v>
          </cell>
          <cell r="C219" t="str">
            <v>MAKATI2</v>
          </cell>
          <cell r="D219" t="str">
            <v>D</v>
          </cell>
        </row>
        <row r="220">
          <cell r="A220" t="str">
            <v>DLSUTAFT</v>
          </cell>
          <cell r="B220">
            <v>38987</v>
          </cell>
          <cell r="C220" t="str">
            <v>MAKATI2</v>
          </cell>
          <cell r="D220" t="str">
            <v>D</v>
          </cell>
        </row>
        <row r="221">
          <cell r="A221" t="str">
            <v>DLSUTAFT</v>
          </cell>
          <cell r="B221">
            <v>38987</v>
          </cell>
          <cell r="C221" t="str">
            <v>MAKATI2</v>
          </cell>
          <cell r="D221" t="str">
            <v>D</v>
          </cell>
        </row>
        <row r="222">
          <cell r="A222" t="str">
            <v>FBHARRISON</v>
          </cell>
          <cell r="B222">
            <v>38987</v>
          </cell>
          <cell r="C222" t="str">
            <v>MAKATI2</v>
          </cell>
          <cell r="D222" t="str">
            <v>D</v>
          </cell>
        </row>
        <row r="223">
          <cell r="A223" t="str">
            <v>FBHARRISON</v>
          </cell>
          <cell r="B223">
            <v>38987</v>
          </cell>
          <cell r="C223" t="str">
            <v>MAKATI2</v>
          </cell>
          <cell r="D223" t="str">
            <v>D</v>
          </cell>
        </row>
        <row r="224">
          <cell r="A224" t="str">
            <v>FBHARRISON</v>
          </cell>
          <cell r="B224">
            <v>38987</v>
          </cell>
          <cell r="C224" t="str">
            <v>MAKATI2</v>
          </cell>
          <cell r="D224" t="str">
            <v>D</v>
          </cell>
        </row>
        <row r="225">
          <cell r="A225" t="str">
            <v>GILPUYAT</v>
          </cell>
          <cell r="B225">
            <v>38987</v>
          </cell>
          <cell r="C225" t="str">
            <v>MAKATI2</v>
          </cell>
          <cell r="D225" t="str">
            <v>D</v>
          </cell>
        </row>
        <row r="226">
          <cell r="A226" t="str">
            <v>GILPUYAT</v>
          </cell>
          <cell r="B226">
            <v>38987</v>
          </cell>
          <cell r="C226" t="str">
            <v>MAKATI2</v>
          </cell>
          <cell r="D226" t="str">
            <v>D</v>
          </cell>
        </row>
        <row r="227">
          <cell r="A227" t="str">
            <v>GILPUYAT</v>
          </cell>
          <cell r="B227">
            <v>38987</v>
          </cell>
          <cell r="C227" t="str">
            <v>MAKATI2</v>
          </cell>
          <cell r="D227" t="str">
            <v>D</v>
          </cell>
        </row>
        <row r="228">
          <cell r="A228" t="str">
            <v>HERITAGE</v>
          </cell>
          <cell r="B228">
            <v>38987</v>
          </cell>
          <cell r="C228" t="str">
            <v>MAKATI2</v>
          </cell>
          <cell r="D228" t="str">
            <v>D</v>
          </cell>
        </row>
        <row r="229">
          <cell r="A229" t="str">
            <v>HYATT</v>
          </cell>
          <cell r="B229">
            <v>38987</v>
          </cell>
          <cell r="C229" t="str">
            <v>MAKATI2</v>
          </cell>
          <cell r="D229" t="str">
            <v>D</v>
          </cell>
        </row>
        <row r="230">
          <cell r="A230" t="str">
            <v>JAVIER</v>
          </cell>
          <cell r="B230">
            <v>38987</v>
          </cell>
          <cell r="C230" t="str">
            <v>MAKATI2</v>
          </cell>
          <cell r="D230" t="str">
            <v>D</v>
          </cell>
        </row>
        <row r="231">
          <cell r="A231" t="str">
            <v>JAVIER</v>
          </cell>
          <cell r="B231">
            <v>38987</v>
          </cell>
          <cell r="C231" t="str">
            <v>MAKATI2</v>
          </cell>
          <cell r="D231" t="str">
            <v>D</v>
          </cell>
        </row>
        <row r="232">
          <cell r="A232" t="str">
            <v>MALATE</v>
          </cell>
          <cell r="B232">
            <v>38987</v>
          </cell>
          <cell r="C232" t="str">
            <v>MAKATI2</v>
          </cell>
          <cell r="D232" t="str">
            <v>D</v>
          </cell>
        </row>
        <row r="233">
          <cell r="A233" t="str">
            <v>MALATE</v>
          </cell>
          <cell r="B233">
            <v>38987</v>
          </cell>
          <cell r="C233" t="str">
            <v>MAKATI2</v>
          </cell>
          <cell r="D233" t="str">
            <v>D</v>
          </cell>
        </row>
        <row r="234">
          <cell r="A234" t="str">
            <v>MALATE</v>
          </cell>
          <cell r="B234">
            <v>38987</v>
          </cell>
          <cell r="C234" t="str">
            <v>MAKATI2</v>
          </cell>
          <cell r="D234" t="str">
            <v>D</v>
          </cell>
        </row>
        <row r="235">
          <cell r="A235" t="str">
            <v>MALATEX</v>
          </cell>
          <cell r="B235">
            <v>38987</v>
          </cell>
          <cell r="C235" t="str">
            <v>MAKATI2</v>
          </cell>
          <cell r="D235" t="str">
            <v>D</v>
          </cell>
        </row>
        <row r="236">
          <cell r="A236" t="str">
            <v>MALATEX</v>
          </cell>
          <cell r="B236">
            <v>38987</v>
          </cell>
          <cell r="C236" t="str">
            <v>MAKATI2</v>
          </cell>
          <cell r="D236" t="str">
            <v>D</v>
          </cell>
        </row>
        <row r="237">
          <cell r="A237" t="str">
            <v>MALATEX</v>
          </cell>
          <cell r="B237">
            <v>38987</v>
          </cell>
          <cell r="C237" t="str">
            <v>MAKATI2</v>
          </cell>
          <cell r="D237" t="str">
            <v>D</v>
          </cell>
        </row>
        <row r="238">
          <cell r="A238" t="str">
            <v>MARCONI</v>
          </cell>
          <cell r="B238">
            <v>38987</v>
          </cell>
          <cell r="C238" t="str">
            <v>MAKATI2</v>
          </cell>
          <cell r="D238" t="str">
            <v>D</v>
          </cell>
        </row>
        <row r="239">
          <cell r="A239" t="str">
            <v>MARCONI</v>
          </cell>
          <cell r="B239">
            <v>38987</v>
          </cell>
          <cell r="C239" t="str">
            <v>MAKATI2</v>
          </cell>
          <cell r="D239" t="str">
            <v>D</v>
          </cell>
        </row>
        <row r="240">
          <cell r="A240" t="str">
            <v>MARCONI</v>
          </cell>
          <cell r="B240">
            <v>38987</v>
          </cell>
          <cell r="C240" t="str">
            <v>MAKATI2</v>
          </cell>
          <cell r="D240" t="str">
            <v>D</v>
          </cell>
        </row>
        <row r="241">
          <cell r="A241" t="str">
            <v>MARCONIX</v>
          </cell>
          <cell r="B241">
            <v>38987</v>
          </cell>
          <cell r="C241" t="str">
            <v>MAKATI2</v>
          </cell>
          <cell r="D241" t="str">
            <v>D</v>
          </cell>
        </row>
        <row r="242">
          <cell r="A242" t="str">
            <v>MARCONIX</v>
          </cell>
          <cell r="B242">
            <v>38987</v>
          </cell>
          <cell r="C242" t="str">
            <v>MAKATI2</v>
          </cell>
          <cell r="D242" t="str">
            <v>D</v>
          </cell>
        </row>
        <row r="243">
          <cell r="A243" t="str">
            <v>MARCONIX</v>
          </cell>
          <cell r="B243">
            <v>38987</v>
          </cell>
          <cell r="C243" t="str">
            <v>MAKATI2</v>
          </cell>
          <cell r="D243" t="str">
            <v>D</v>
          </cell>
        </row>
        <row r="244">
          <cell r="A244" t="str">
            <v>PACO</v>
          </cell>
          <cell r="B244">
            <v>38987</v>
          </cell>
          <cell r="C244" t="str">
            <v>MAKATI2</v>
          </cell>
          <cell r="D244" t="str">
            <v>D</v>
          </cell>
        </row>
        <row r="245">
          <cell r="A245" t="str">
            <v>PACO</v>
          </cell>
          <cell r="B245">
            <v>38987</v>
          </cell>
          <cell r="C245" t="str">
            <v>MAKATI2</v>
          </cell>
          <cell r="D245" t="str">
            <v>D</v>
          </cell>
        </row>
        <row r="246">
          <cell r="A246" t="str">
            <v>PACO</v>
          </cell>
          <cell r="B246">
            <v>38987</v>
          </cell>
          <cell r="C246" t="str">
            <v>MAKATI2</v>
          </cell>
          <cell r="D246" t="str">
            <v>D</v>
          </cell>
        </row>
        <row r="247">
          <cell r="A247" t="str">
            <v>PACOX</v>
          </cell>
          <cell r="B247">
            <v>38987</v>
          </cell>
          <cell r="C247" t="str">
            <v>MAKATI2</v>
          </cell>
          <cell r="D247" t="str">
            <v>D</v>
          </cell>
        </row>
        <row r="248">
          <cell r="A248" t="str">
            <v>PACOX</v>
          </cell>
          <cell r="B248">
            <v>38987</v>
          </cell>
          <cell r="C248" t="str">
            <v>MAKATI2</v>
          </cell>
          <cell r="D248" t="str">
            <v>D</v>
          </cell>
        </row>
        <row r="249">
          <cell r="A249" t="str">
            <v>PACOX</v>
          </cell>
          <cell r="B249">
            <v>38987</v>
          </cell>
          <cell r="C249" t="str">
            <v>MAKATI2</v>
          </cell>
          <cell r="D249" t="str">
            <v>D</v>
          </cell>
        </row>
        <row r="250">
          <cell r="A250" t="str">
            <v>PANPACIFIC</v>
          </cell>
          <cell r="B250">
            <v>38987</v>
          </cell>
          <cell r="C250" t="str">
            <v>MAKATI2</v>
          </cell>
          <cell r="D250" t="str">
            <v>D</v>
          </cell>
        </row>
        <row r="251">
          <cell r="A251" t="str">
            <v>PCPD</v>
          </cell>
          <cell r="B251">
            <v>38987</v>
          </cell>
          <cell r="C251" t="str">
            <v>MAKATI2</v>
          </cell>
          <cell r="D251" t="str">
            <v>D</v>
          </cell>
        </row>
        <row r="252">
          <cell r="A252" t="str">
            <v>PEDROGIL</v>
          </cell>
          <cell r="B252">
            <v>38987</v>
          </cell>
          <cell r="C252" t="str">
            <v>MAKATI2</v>
          </cell>
          <cell r="D252" t="str">
            <v>D</v>
          </cell>
        </row>
        <row r="253">
          <cell r="A253" t="str">
            <v>PEDROGIL</v>
          </cell>
          <cell r="B253">
            <v>38987</v>
          </cell>
          <cell r="C253" t="str">
            <v>MAKATI2</v>
          </cell>
          <cell r="D253" t="str">
            <v>D</v>
          </cell>
        </row>
        <row r="254">
          <cell r="A254" t="str">
            <v>PEDROGIL</v>
          </cell>
          <cell r="B254">
            <v>38987</v>
          </cell>
          <cell r="C254" t="str">
            <v>MAKATI2</v>
          </cell>
          <cell r="D254" t="str">
            <v>D</v>
          </cell>
        </row>
        <row r="255">
          <cell r="A255" t="str">
            <v>PEDROGILX</v>
          </cell>
          <cell r="B255">
            <v>38987</v>
          </cell>
          <cell r="C255" t="str">
            <v>MAKATI2</v>
          </cell>
          <cell r="D255" t="str">
            <v>D</v>
          </cell>
        </row>
        <row r="256">
          <cell r="A256" t="str">
            <v>PEDROGILX</v>
          </cell>
          <cell r="B256">
            <v>38987</v>
          </cell>
          <cell r="C256" t="str">
            <v>MAKATI2</v>
          </cell>
          <cell r="D256" t="str">
            <v>D</v>
          </cell>
        </row>
        <row r="257">
          <cell r="A257" t="str">
            <v>PEDROGILX</v>
          </cell>
          <cell r="B257">
            <v>38987</v>
          </cell>
          <cell r="C257" t="str">
            <v>MAKATI2</v>
          </cell>
          <cell r="D257" t="str">
            <v>D</v>
          </cell>
        </row>
        <row r="258">
          <cell r="A258" t="str">
            <v>PICC</v>
          </cell>
          <cell r="B258">
            <v>38987</v>
          </cell>
          <cell r="C258" t="str">
            <v>MAKATI2</v>
          </cell>
          <cell r="D258" t="str">
            <v>D</v>
          </cell>
        </row>
        <row r="259">
          <cell r="A259" t="str">
            <v>PIO DEL PILAR</v>
          </cell>
          <cell r="B259">
            <v>38987</v>
          </cell>
          <cell r="C259" t="str">
            <v>MAKATI2</v>
          </cell>
          <cell r="D259" t="str">
            <v>D</v>
          </cell>
        </row>
        <row r="260">
          <cell r="A260" t="str">
            <v>PIO DEL PILAR</v>
          </cell>
          <cell r="B260">
            <v>38987</v>
          </cell>
          <cell r="C260" t="str">
            <v>MAKATI2</v>
          </cell>
          <cell r="D260" t="str">
            <v>D</v>
          </cell>
        </row>
        <row r="261">
          <cell r="A261" t="str">
            <v>PIO DEL PILAR</v>
          </cell>
          <cell r="B261">
            <v>38987</v>
          </cell>
          <cell r="C261" t="str">
            <v>MAKATI2</v>
          </cell>
          <cell r="D261" t="str">
            <v>D</v>
          </cell>
        </row>
        <row r="262">
          <cell r="A262" t="str">
            <v>PIODELPIX</v>
          </cell>
          <cell r="B262">
            <v>38987</v>
          </cell>
          <cell r="C262" t="str">
            <v>MAKATI2</v>
          </cell>
          <cell r="D262" t="str">
            <v>D</v>
          </cell>
        </row>
        <row r="263">
          <cell r="A263" t="str">
            <v>PIODELPIX</v>
          </cell>
          <cell r="B263">
            <v>38987</v>
          </cell>
          <cell r="C263" t="str">
            <v>MAKATI2</v>
          </cell>
          <cell r="D263" t="str">
            <v>D</v>
          </cell>
        </row>
        <row r="264">
          <cell r="A264" t="str">
            <v>PIODELPIX</v>
          </cell>
          <cell r="B264">
            <v>38987</v>
          </cell>
          <cell r="C264" t="str">
            <v>MAKATI2</v>
          </cell>
          <cell r="D264" t="str">
            <v>D</v>
          </cell>
        </row>
        <row r="265">
          <cell r="A265" t="str">
            <v>SABIO</v>
          </cell>
          <cell r="B265">
            <v>38987</v>
          </cell>
          <cell r="C265" t="str">
            <v>MAKATI2</v>
          </cell>
          <cell r="D265" t="str">
            <v>D</v>
          </cell>
        </row>
        <row r="266">
          <cell r="A266" t="str">
            <v>SABIO</v>
          </cell>
          <cell r="B266">
            <v>38987</v>
          </cell>
          <cell r="C266" t="str">
            <v>MAKATI2</v>
          </cell>
          <cell r="D266" t="str">
            <v>D</v>
          </cell>
        </row>
        <row r="267">
          <cell r="A267" t="str">
            <v>SAN_ISIDRO</v>
          </cell>
          <cell r="B267">
            <v>38987</v>
          </cell>
          <cell r="C267" t="str">
            <v>MAKATI2</v>
          </cell>
          <cell r="D267" t="str">
            <v>D</v>
          </cell>
        </row>
        <row r="268">
          <cell r="A268" t="str">
            <v>SAN_ISIDRO</v>
          </cell>
          <cell r="B268">
            <v>38987</v>
          </cell>
          <cell r="C268" t="str">
            <v>MAKATI2</v>
          </cell>
          <cell r="D268" t="str">
            <v>D</v>
          </cell>
        </row>
        <row r="269">
          <cell r="A269" t="str">
            <v>SAN_ISIDRO</v>
          </cell>
          <cell r="B269">
            <v>38987</v>
          </cell>
          <cell r="C269" t="str">
            <v>MAKATI2</v>
          </cell>
          <cell r="D269" t="str">
            <v>D</v>
          </cell>
        </row>
        <row r="270">
          <cell r="A270" t="str">
            <v>VITOCRUZ</v>
          </cell>
          <cell r="B270">
            <v>38987</v>
          </cell>
          <cell r="C270" t="str">
            <v>MAKATI2</v>
          </cell>
          <cell r="D270" t="str">
            <v>D</v>
          </cell>
        </row>
        <row r="271">
          <cell r="A271" t="str">
            <v>VITOCRUZ</v>
          </cell>
          <cell r="B271">
            <v>38987</v>
          </cell>
          <cell r="C271" t="str">
            <v>MAKATI2</v>
          </cell>
          <cell r="D271" t="str">
            <v>D</v>
          </cell>
        </row>
        <row r="272">
          <cell r="A272" t="str">
            <v>VITOCRUZ</v>
          </cell>
          <cell r="B272">
            <v>38987</v>
          </cell>
          <cell r="C272" t="str">
            <v>MAKATI2</v>
          </cell>
          <cell r="D272" t="str">
            <v>D</v>
          </cell>
        </row>
        <row r="273">
          <cell r="A273" t="str">
            <v>VITOCRUZX</v>
          </cell>
          <cell r="B273">
            <v>38987</v>
          </cell>
          <cell r="C273" t="str">
            <v>MAKATI2</v>
          </cell>
          <cell r="D273" t="str">
            <v>D</v>
          </cell>
        </row>
        <row r="274">
          <cell r="A274" t="str">
            <v>VITOCRUZX</v>
          </cell>
          <cell r="B274">
            <v>38987</v>
          </cell>
          <cell r="C274" t="str">
            <v>MAKATI2</v>
          </cell>
          <cell r="D274" t="str">
            <v>D</v>
          </cell>
        </row>
        <row r="275">
          <cell r="A275" t="str">
            <v>VITOCRUZX</v>
          </cell>
          <cell r="B275">
            <v>38987</v>
          </cell>
          <cell r="C275" t="str">
            <v>MAKATI2</v>
          </cell>
          <cell r="D275" t="str">
            <v>D</v>
          </cell>
        </row>
        <row r="276">
          <cell r="A276" t="str">
            <v>WASHINGTON</v>
          </cell>
          <cell r="B276">
            <v>38987</v>
          </cell>
          <cell r="C276" t="str">
            <v>MAKATI2</v>
          </cell>
          <cell r="D276" t="str">
            <v>D</v>
          </cell>
        </row>
        <row r="277">
          <cell r="A277" t="str">
            <v>WASHINGTON</v>
          </cell>
          <cell r="B277">
            <v>38987</v>
          </cell>
          <cell r="C277" t="str">
            <v>MAKATI2</v>
          </cell>
          <cell r="D277" t="str">
            <v>D</v>
          </cell>
        </row>
        <row r="278">
          <cell r="A278" t="str">
            <v>WASHINGTON</v>
          </cell>
          <cell r="B278">
            <v>38987</v>
          </cell>
          <cell r="C278" t="str">
            <v>MAKATI2</v>
          </cell>
          <cell r="D278" t="str">
            <v>D</v>
          </cell>
        </row>
        <row r="279">
          <cell r="A279" t="str">
            <v>WESTIN</v>
          </cell>
          <cell r="B279">
            <v>38987</v>
          </cell>
          <cell r="C279" t="str">
            <v>MAKATI2</v>
          </cell>
          <cell r="D279" t="str">
            <v>D</v>
          </cell>
        </row>
        <row r="280">
          <cell r="A280" t="str">
            <v>ALFARO</v>
          </cell>
          <cell r="B280">
            <v>87389</v>
          </cell>
          <cell r="C280" t="str">
            <v>MAKATI3</v>
          </cell>
          <cell r="D280" t="str">
            <v>D</v>
          </cell>
        </row>
        <row r="281">
          <cell r="A281" t="str">
            <v>ALFARO</v>
          </cell>
          <cell r="B281">
            <v>87389</v>
          </cell>
          <cell r="C281" t="str">
            <v>MAKATI3</v>
          </cell>
          <cell r="D281" t="str">
            <v>D</v>
          </cell>
        </row>
        <row r="282">
          <cell r="A282" t="str">
            <v>BELAIR2</v>
          </cell>
          <cell r="B282">
            <v>87389</v>
          </cell>
          <cell r="C282" t="str">
            <v>MAKATI3</v>
          </cell>
          <cell r="D282" t="str">
            <v>D</v>
          </cell>
        </row>
        <row r="283">
          <cell r="A283" t="str">
            <v>BELAIR2</v>
          </cell>
          <cell r="B283">
            <v>87389</v>
          </cell>
          <cell r="C283" t="str">
            <v>MAKATI3</v>
          </cell>
          <cell r="D283" t="str">
            <v>D</v>
          </cell>
        </row>
        <row r="284">
          <cell r="A284" t="str">
            <v>BELAIR2X</v>
          </cell>
          <cell r="B284">
            <v>87389</v>
          </cell>
          <cell r="C284" t="str">
            <v>MAKATI3</v>
          </cell>
          <cell r="D284" t="str">
            <v>D</v>
          </cell>
        </row>
        <row r="285">
          <cell r="A285" t="str">
            <v>BELAIR2X</v>
          </cell>
          <cell r="B285">
            <v>87389</v>
          </cell>
          <cell r="C285" t="str">
            <v>MAKATI3</v>
          </cell>
          <cell r="D285" t="str">
            <v>D</v>
          </cell>
        </row>
        <row r="286">
          <cell r="A286" t="str">
            <v>BRGYTEJEROS</v>
          </cell>
          <cell r="B286">
            <v>87389</v>
          </cell>
          <cell r="C286" t="str">
            <v>MAKATI3</v>
          </cell>
          <cell r="D286" t="str">
            <v>D</v>
          </cell>
        </row>
        <row r="287">
          <cell r="A287" t="str">
            <v>BRGYTEJEROS</v>
          </cell>
          <cell r="B287">
            <v>87389</v>
          </cell>
          <cell r="C287" t="str">
            <v>MAKATI3</v>
          </cell>
          <cell r="D287" t="str">
            <v>D</v>
          </cell>
        </row>
        <row r="288">
          <cell r="A288" t="str">
            <v>BRGYTEJEROS</v>
          </cell>
          <cell r="B288">
            <v>87389</v>
          </cell>
          <cell r="C288" t="str">
            <v>MAKATI3</v>
          </cell>
          <cell r="D288" t="str">
            <v>D</v>
          </cell>
        </row>
        <row r="289">
          <cell r="A289" t="str">
            <v>CITIBANK_TOWERS</v>
          </cell>
          <cell r="B289">
            <v>87389</v>
          </cell>
          <cell r="C289" t="str">
            <v>MAKATI3</v>
          </cell>
          <cell r="D289" t="str">
            <v>D</v>
          </cell>
        </row>
        <row r="290">
          <cell r="A290" t="str">
            <v>DAET</v>
          </cell>
          <cell r="B290">
            <v>87389</v>
          </cell>
          <cell r="C290" t="str">
            <v>MAKATI3</v>
          </cell>
          <cell r="D290" t="str">
            <v>D</v>
          </cell>
        </row>
        <row r="291">
          <cell r="A291" t="str">
            <v>DAET</v>
          </cell>
          <cell r="B291">
            <v>87389</v>
          </cell>
          <cell r="C291" t="str">
            <v>MAKATI3</v>
          </cell>
          <cell r="D291" t="str">
            <v>D</v>
          </cell>
        </row>
        <row r="292">
          <cell r="A292" t="str">
            <v>DAET</v>
          </cell>
          <cell r="B292">
            <v>87389</v>
          </cell>
          <cell r="C292" t="str">
            <v>MAKATI3</v>
          </cell>
          <cell r="D292" t="str">
            <v>D</v>
          </cell>
        </row>
        <row r="293">
          <cell r="A293" t="str">
            <v>DELACOSTA</v>
          </cell>
          <cell r="B293">
            <v>87389</v>
          </cell>
          <cell r="C293" t="str">
            <v>MAKATI3</v>
          </cell>
          <cell r="D293" t="str">
            <v>D</v>
          </cell>
        </row>
        <row r="294">
          <cell r="A294" t="str">
            <v>DELACOSTA</v>
          </cell>
          <cell r="B294">
            <v>87389</v>
          </cell>
          <cell r="C294" t="str">
            <v>MAKATI3</v>
          </cell>
          <cell r="D294" t="str">
            <v>D</v>
          </cell>
        </row>
        <row r="295">
          <cell r="A295" t="str">
            <v>EQUITABLE MKT</v>
          </cell>
          <cell r="B295">
            <v>87389</v>
          </cell>
          <cell r="C295" t="str">
            <v>MAKATI3</v>
          </cell>
          <cell r="D295" t="str">
            <v>D</v>
          </cell>
        </row>
        <row r="296">
          <cell r="A296" t="str">
            <v>KAMAGONG</v>
          </cell>
          <cell r="B296">
            <v>87389</v>
          </cell>
          <cell r="C296" t="str">
            <v>MAKATI3</v>
          </cell>
          <cell r="D296" t="str">
            <v>D</v>
          </cell>
        </row>
        <row r="297">
          <cell r="A297" t="str">
            <v>KAMAGONG</v>
          </cell>
          <cell r="B297">
            <v>87389</v>
          </cell>
          <cell r="C297" t="str">
            <v>MAKATI3</v>
          </cell>
          <cell r="D297" t="str">
            <v>D</v>
          </cell>
        </row>
        <row r="298">
          <cell r="A298" t="str">
            <v>KAMAGONG</v>
          </cell>
          <cell r="B298">
            <v>87389</v>
          </cell>
          <cell r="C298" t="str">
            <v>MAKATI3</v>
          </cell>
          <cell r="D298" t="str">
            <v>D</v>
          </cell>
        </row>
        <row r="299">
          <cell r="A299" t="str">
            <v>KAMAGONGX</v>
          </cell>
          <cell r="B299">
            <v>87389</v>
          </cell>
          <cell r="C299" t="str">
            <v>MAKATI3</v>
          </cell>
          <cell r="D299" t="str">
            <v>D</v>
          </cell>
        </row>
        <row r="300">
          <cell r="A300" t="str">
            <v>KAMAGONGX</v>
          </cell>
          <cell r="B300">
            <v>87389</v>
          </cell>
          <cell r="C300" t="str">
            <v>MAKATI3</v>
          </cell>
          <cell r="D300" t="str">
            <v>D</v>
          </cell>
        </row>
        <row r="301">
          <cell r="A301" t="str">
            <v>KAMAGONGX</v>
          </cell>
          <cell r="B301">
            <v>87389</v>
          </cell>
          <cell r="C301" t="str">
            <v>MAKATI3</v>
          </cell>
          <cell r="D301" t="str">
            <v>D</v>
          </cell>
        </row>
        <row r="302">
          <cell r="A302" t="str">
            <v>LAKANDULA</v>
          </cell>
          <cell r="B302">
            <v>87389</v>
          </cell>
          <cell r="C302" t="str">
            <v>MAKATI3</v>
          </cell>
          <cell r="D302" t="str">
            <v>D</v>
          </cell>
        </row>
        <row r="303">
          <cell r="A303" t="str">
            <v>LAKANDULA</v>
          </cell>
          <cell r="B303">
            <v>87389</v>
          </cell>
          <cell r="C303" t="str">
            <v>MAKATI3</v>
          </cell>
          <cell r="D303" t="str">
            <v>D</v>
          </cell>
        </row>
        <row r="304">
          <cell r="A304" t="str">
            <v>LEGASPI</v>
          </cell>
          <cell r="B304">
            <v>87389</v>
          </cell>
          <cell r="C304" t="str">
            <v>MAKATI3</v>
          </cell>
          <cell r="D304" t="str">
            <v>B</v>
          </cell>
        </row>
        <row r="305">
          <cell r="A305" t="str">
            <v>LEGASPI</v>
          </cell>
          <cell r="B305">
            <v>87389</v>
          </cell>
          <cell r="C305" t="str">
            <v>MAKATI3</v>
          </cell>
          <cell r="D305" t="str">
            <v>B</v>
          </cell>
        </row>
        <row r="306">
          <cell r="A306" t="str">
            <v>MALUGAY</v>
          </cell>
          <cell r="B306">
            <v>87389</v>
          </cell>
          <cell r="C306" t="str">
            <v>MAKATI3</v>
          </cell>
          <cell r="D306" t="str">
            <v>D</v>
          </cell>
        </row>
        <row r="307">
          <cell r="A307" t="str">
            <v>MALUGAY</v>
          </cell>
          <cell r="B307">
            <v>87389</v>
          </cell>
          <cell r="C307" t="str">
            <v>MAKATI3</v>
          </cell>
          <cell r="D307" t="str">
            <v>D</v>
          </cell>
        </row>
        <row r="308">
          <cell r="A308" t="str">
            <v>MALUGAYX</v>
          </cell>
          <cell r="B308">
            <v>87389</v>
          </cell>
          <cell r="C308" t="str">
            <v>MAKATI3</v>
          </cell>
          <cell r="D308" t="str">
            <v>D</v>
          </cell>
        </row>
        <row r="309">
          <cell r="A309" t="str">
            <v>MALUGAYX</v>
          </cell>
          <cell r="B309">
            <v>87389</v>
          </cell>
          <cell r="C309" t="str">
            <v>MAKATI3</v>
          </cell>
          <cell r="D309" t="str">
            <v>D</v>
          </cell>
        </row>
        <row r="310">
          <cell r="A310" t="str">
            <v>NAGA</v>
          </cell>
          <cell r="B310">
            <v>87389</v>
          </cell>
          <cell r="C310" t="str">
            <v>MAKATI3</v>
          </cell>
          <cell r="D310" t="str">
            <v>D</v>
          </cell>
        </row>
        <row r="311">
          <cell r="A311" t="str">
            <v>NAGA</v>
          </cell>
          <cell r="B311">
            <v>87389</v>
          </cell>
          <cell r="C311" t="str">
            <v>MAKATI3</v>
          </cell>
          <cell r="D311" t="str">
            <v>D</v>
          </cell>
        </row>
        <row r="312">
          <cell r="A312" t="str">
            <v>NAGA</v>
          </cell>
          <cell r="B312">
            <v>87389</v>
          </cell>
          <cell r="C312" t="str">
            <v>MAKATI3</v>
          </cell>
          <cell r="D312" t="str">
            <v>D</v>
          </cell>
        </row>
        <row r="313">
          <cell r="A313" t="str">
            <v>OLIMAN</v>
          </cell>
          <cell r="B313">
            <v>87389</v>
          </cell>
          <cell r="C313" t="str">
            <v>MAKATI3</v>
          </cell>
          <cell r="D313" t="str">
            <v>D</v>
          </cell>
        </row>
        <row r="314">
          <cell r="A314" t="str">
            <v>OLIMAN</v>
          </cell>
          <cell r="B314">
            <v>87389</v>
          </cell>
          <cell r="C314" t="str">
            <v>MAKATI3</v>
          </cell>
          <cell r="D314" t="str">
            <v>D</v>
          </cell>
        </row>
        <row r="315">
          <cell r="A315" t="str">
            <v>OLIMAN</v>
          </cell>
          <cell r="B315">
            <v>87389</v>
          </cell>
          <cell r="C315" t="str">
            <v>MAKATI3</v>
          </cell>
          <cell r="D315" t="str">
            <v>D</v>
          </cell>
        </row>
        <row r="316">
          <cell r="A316" t="str">
            <v>PCI BANK TOWER 1</v>
          </cell>
          <cell r="B316">
            <v>87389</v>
          </cell>
          <cell r="C316" t="str">
            <v>MAKATI3</v>
          </cell>
          <cell r="D316" t="str">
            <v>D</v>
          </cell>
        </row>
        <row r="317">
          <cell r="A317" t="str">
            <v>PCI BANK TOWER 2</v>
          </cell>
          <cell r="B317">
            <v>87389</v>
          </cell>
          <cell r="C317" t="str">
            <v>MAKATI3</v>
          </cell>
          <cell r="D317" t="str">
            <v>D</v>
          </cell>
        </row>
        <row r="318">
          <cell r="A318" t="str">
            <v>PETRON_MEGA_PLAZA</v>
          </cell>
          <cell r="B318">
            <v>87389</v>
          </cell>
          <cell r="C318" t="str">
            <v>MAKATI3</v>
          </cell>
          <cell r="D318" t="str">
            <v>D</v>
          </cell>
        </row>
        <row r="319">
          <cell r="A319" t="str">
            <v>PRUDENTIAL</v>
          </cell>
          <cell r="B319">
            <v>87389</v>
          </cell>
          <cell r="C319" t="str">
            <v>MAKATI3</v>
          </cell>
          <cell r="D319" t="str">
            <v>D</v>
          </cell>
        </row>
        <row r="320">
          <cell r="A320" t="str">
            <v>PRUDENTIAL</v>
          </cell>
          <cell r="B320">
            <v>87389</v>
          </cell>
          <cell r="C320" t="str">
            <v>MAKATI3</v>
          </cell>
          <cell r="D320" t="str">
            <v>D</v>
          </cell>
        </row>
        <row r="321">
          <cell r="A321" t="str">
            <v>PRUDENTIALX</v>
          </cell>
          <cell r="B321">
            <v>87389</v>
          </cell>
          <cell r="C321" t="str">
            <v>MAKATI3</v>
          </cell>
          <cell r="D321" t="str">
            <v>D</v>
          </cell>
        </row>
        <row r="322">
          <cell r="A322" t="str">
            <v>PRUDENTIALX</v>
          </cell>
          <cell r="B322">
            <v>87389</v>
          </cell>
          <cell r="C322" t="str">
            <v>MAKATI3</v>
          </cell>
          <cell r="D322" t="str">
            <v>D</v>
          </cell>
        </row>
        <row r="323">
          <cell r="A323" t="str">
            <v>SAGITTARIUS</v>
          </cell>
          <cell r="B323">
            <v>87389</v>
          </cell>
          <cell r="C323" t="str">
            <v>MAKATI3</v>
          </cell>
          <cell r="D323" t="str">
            <v>D</v>
          </cell>
        </row>
        <row r="324">
          <cell r="A324" t="str">
            <v>SALCEDOVILL3</v>
          </cell>
          <cell r="B324">
            <v>87389</v>
          </cell>
          <cell r="C324" t="str">
            <v>MAKATI3</v>
          </cell>
          <cell r="D324" t="str">
            <v>D</v>
          </cell>
        </row>
        <row r="325">
          <cell r="A325" t="str">
            <v>SALCEDOVILL3</v>
          </cell>
          <cell r="B325">
            <v>87389</v>
          </cell>
          <cell r="C325" t="str">
            <v>MAKATI3</v>
          </cell>
          <cell r="D325" t="str">
            <v>D</v>
          </cell>
        </row>
        <row r="326">
          <cell r="A326" t="str">
            <v>SALCEDOVILL3</v>
          </cell>
          <cell r="B326">
            <v>87389</v>
          </cell>
          <cell r="C326" t="str">
            <v>MAKATI3</v>
          </cell>
          <cell r="D326" t="str">
            <v>D</v>
          </cell>
        </row>
        <row r="327">
          <cell r="A327" t="str">
            <v>SALCEDOVIL</v>
          </cell>
          <cell r="B327">
            <v>87389</v>
          </cell>
          <cell r="C327" t="str">
            <v>MAKATI3</v>
          </cell>
          <cell r="D327" t="str">
            <v>D</v>
          </cell>
        </row>
        <row r="328">
          <cell r="A328" t="str">
            <v>SALCEDOVIL</v>
          </cell>
          <cell r="B328">
            <v>87389</v>
          </cell>
          <cell r="C328" t="str">
            <v>MAKATI3</v>
          </cell>
          <cell r="D328" t="str">
            <v>D</v>
          </cell>
        </row>
        <row r="329">
          <cell r="A329" t="str">
            <v>SALCEDOVIL</v>
          </cell>
          <cell r="B329">
            <v>87389</v>
          </cell>
          <cell r="C329" t="str">
            <v>MAKATI3</v>
          </cell>
          <cell r="D329" t="str">
            <v>D</v>
          </cell>
        </row>
        <row r="330">
          <cell r="A330" t="str">
            <v>SALCEDOVILLE_DCS</v>
          </cell>
          <cell r="B330">
            <v>87389</v>
          </cell>
          <cell r="C330" t="str">
            <v>MAKATI3</v>
          </cell>
          <cell r="D330" t="str">
            <v>D</v>
          </cell>
        </row>
        <row r="331">
          <cell r="A331" t="str">
            <v>SALCEDOVILLE_DCS</v>
          </cell>
          <cell r="B331">
            <v>87389</v>
          </cell>
          <cell r="C331" t="str">
            <v>MAKATI3</v>
          </cell>
          <cell r="D331" t="str">
            <v>D</v>
          </cell>
        </row>
        <row r="332">
          <cell r="A332" t="str">
            <v>SALCEDOVILLE_DCS</v>
          </cell>
          <cell r="B332">
            <v>87389</v>
          </cell>
          <cell r="C332" t="str">
            <v>MAKATI3</v>
          </cell>
          <cell r="D332" t="str">
            <v>D</v>
          </cell>
        </row>
        <row r="333">
          <cell r="A333" t="str">
            <v>SOLIDBANK</v>
          </cell>
          <cell r="B333">
            <v>87389</v>
          </cell>
          <cell r="C333" t="str">
            <v>MAKATI3</v>
          </cell>
          <cell r="D333" t="str">
            <v>D</v>
          </cell>
        </row>
        <row r="334">
          <cell r="A334" t="str">
            <v>SORSOGON</v>
          </cell>
          <cell r="B334">
            <v>87389</v>
          </cell>
          <cell r="C334" t="str">
            <v>MAKATI3</v>
          </cell>
          <cell r="D334" t="str">
            <v>D</v>
          </cell>
        </row>
        <row r="335">
          <cell r="A335" t="str">
            <v>SORSOGON</v>
          </cell>
          <cell r="B335">
            <v>87389</v>
          </cell>
          <cell r="C335" t="str">
            <v>MAKATI3</v>
          </cell>
          <cell r="D335" t="str">
            <v>D</v>
          </cell>
        </row>
        <row r="336">
          <cell r="A336" t="str">
            <v>SORSOGON</v>
          </cell>
          <cell r="B336">
            <v>87389</v>
          </cell>
          <cell r="C336" t="str">
            <v>MAKATI3</v>
          </cell>
          <cell r="D336" t="str">
            <v>D</v>
          </cell>
        </row>
        <row r="337">
          <cell r="A337" t="str">
            <v>TABACO</v>
          </cell>
          <cell r="B337">
            <v>87389</v>
          </cell>
          <cell r="C337" t="str">
            <v>MAKATI3</v>
          </cell>
          <cell r="D337" t="str">
            <v>B</v>
          </cell>
        </row>
        <row r="338">
          <cell r="A338" t="str">
            <v>TABACO</v>
          </cell>
          <cell r="B338">
            <v>87389</v>
          </cell>
          <cell r="C338" t="str">
            <v>MAKATI3</v>
          </cell>
          <cell r="D338" t="str">
            <v>B</v>
          </cell>
        </row>
        <row r="339">
          <cell r="A339" t="str">
            <v>TABACO</v>
          </cell>
          <cell r="B339">
            <v>87389</v>
          </cell>
          <cell r="C339" t="str">
            <v>MAKATI3</v>
          </cell>
          <cell r="D339" t="str">
            <v>B</v>
          </cell>
        </row>
        <row r="340">
          <cell r="A340" t="str">
            <v>TEJERON</v>
          </cell>
          <cell r="B340">
            <v>87389</v>
          </cell>
          <cell r="C340" t="str">
            <v>MAKATI3</v>
          </cell>
          <cell r="D340" t="str">
            <v>D</v>
          </cell>
        </row>
        <row r="341">
          <cell r="A341" t="str">
            <v>TEJERON</v>
          </cell>
          <cell r="B341">
            <v>87389</v>
          </cell>
          <cell r="C341" t="str">
            <v>MAKATI3</v>
          </cell>
          <cell r="D341" t="str">
            <v>D</v>
          </cell>
        </row>
        <row r="342">
          <cell r="A342" t="str">
            <v>TEJERON</v>
          </cell>
          <cell r="B342">
            <v>87389</v>
          </cell>
          <cell r="C342" t="str">
            <v>MAKATI3</v>
          </cell>
          <cell r="D342" t="str">
            <v>D</v>
          </cell>
        </row>
        <row r="343">
          <cell r="A343" t="str">
            <v>TINDALO</v>
          </cell>
          <cell r="B343">
            <v>87389</v>
          </cell>
          <cell r="C343" t="str">
            <v>MAKATI3</v>
          </cell>
          <cell r="D343" t="str">
            <v>D</v>
          </cell>
        </row>
        <row r="344">
          <cell r="A344" t="str">
            <v>TORDESILLAS</v>
          </cell>
          <cell r="B344">
            <v>87389</v>
          </cell>
          <cell r="C344" t="str">
            <v>MAKATI3</v>
          </cell>
          <cell r="D344" t="str">
            <v>D</v>
          </cell>
        </row>
        <row r="345">
          <cell r="A345" t="str">
            <v>TORDESILLAS</v>
          </cell>
          <cell r="B345">
            <v>87389</v>
          </cell>
          <cell r="C345" t="str">
            <v>MAKATI3</v>
          </cell>
          <cell r="D345" t="str">
            <v>D</v>
          </cell>
        </row>
        <row r="346">
          <cell r="A346" t="str">
            <v>TRIDENT</v>
          </cell>
          <cell r="B346">
            <v>87389</v>
          </cell>
          <cell r="C346" t="str">
            <v>MAKATI3</v>
          </cell>
          <cell r="D346" t="str">
            <v>D</v>
          </cell>
        </row>
        <row r="347">
          <cell r="A347" t="str">
            <v>TRIDENT</v>
          </cell>
          <cell r="B347">
            <v>87389</v>
          </cell>
          <cell r="C347" t="str">
            <v>MAKATI3</v>
          </cell>
          <cell r="D347" t="str">
            <v>D</v>
          </cell>
        </row>
        <row r="348">
          <cell r="A348" t="str">
            <v>UCPB</v>
          </cell>
          <cell r="B348">
            <v>87389</v>
          </cell>
          <cell r="C348" t="str">
            <v>MAKATI3</v>
          </cell>
          <cell r="D348" t="str">
            <v>D</v>
          </cell>
        </row>
        <row r="349">
          <cell r="A349" t="str">
            <v>VALERO</v>
          </cell>
          <cell r="B349">
            <v>87389</v>
          </cell>
          <cell r="C349" t="str">
            <v>MAKATI3</v>
          </cell>
          <cell r="D349" t="str">
            <v>D</v>
          </cell>
        </row>
        <row r="350">
          <cell r="A350" t="str">
            <v>VALERO</v>
          </cell>
          <cell r="B350">
            <v>87389</v>
          </cell>
          <cell r="C350" t="str">
            <v>MAKATI3</v>
          </cell>
          <cell r="D350" t="str">
            <v>D</v>
          </cell>
        </row>
        <row r="351">
          <cell r="A351" t="str">
            <v>VILLAR</v>
          </cell>
          <cell r="B351">
            <v>87389</v>
          </cell>
          <cell r="C351" t="str">
            <v>MAKATI3</v>
          </cell>
          <cell r="D351" t="str">
            <v>D</v>
          </cell>
        </row>
        <row r="352">
          <cell r="A352" t="str">
            <v>VILLAR</v>
          </cell>
          <cell r="B352">
            <v>87389</v>
          </cell>
          <cell r="C352" t="str">
            <v>MAKATI3</v>
          </cell>
          <cell r="D352" t="str">
            <v>D</v>
          </cell>
        </row>
        <row r="353">
          <cell r="A353" t="str">
            <v>APTRIDGE</v>
          </cell>
          <cell r="B353">
            <v>44285</v>
          </cell>
          <cell r="C353" t="str">
            <v>MAKATI4</v>
          </cell>
          <cell r="D353" t="str">
            <v>D</v>
          </cell>
        </row>
        <row r="354">
          <cell r="A354" t="str">
            <v>APTRIDGE</v>
          </cell>
          <cell r="B354">
            <v>44285</v>
          </cell>
          <cell r="C354" t="str">
            <v>MAKATI4</v>
          </cell>
          <cell r="D354" t="str">
            <v>D</v>
          </cell>
        </row>
        <row r="355">
          <cell r="A355" t="str">
            <v>ASTEROID</v>
          </cell>
          <cell r="B355">
            <v>44285</v>
          </cell>
          <cell r="C355" t="str">
            <v>MAKATI4</v>
          </cell>
          <cell r="D355" t="str">
            <v>D</v>
          </cell>
        </row>
        <row r="356">
          <cell r="A356" t="str">
            <v>ASTEROID</v>
          </cell>
          <cell r="B356">
            <v>44285</v>
          </cell>
          <cell r="C356" t="str">
            <v>MAKATI4</v>
          </cell>
          <cell r="D356" t="str">
            <v>D</v>
          </cell>
        </row>
        <row r="357">
          <cell r="A357" t="str">
            <v>ASTEROIDX</v>
          </cell>
          <cell r="B357">
            <v>44285</v>
          </cell>
          <cell r="C357" t="str">
            <v>MAKATI4</v>
          </cell>
          <cell r="D357" t="str">
            <v>D</v>
          </cell>
        </row>
        <row r="358">
          <cell r="A358" t="str">
            <v>ASTEROIDX</v>
          </cell>
          <cell r="B358">
            <v>44285</v>
          </cell>
          <cell r="C358" t="str">
            <v>MAKATI4</v>
          </cell>
          <cell r="D358" t="str">
            <v>D</v>
          </cell>
        </row>
        <row r="359">
          <cell r="A359" t="str">
            <v>AYALACENT</v>
          </cell>
          <cell r="B359">
            <v>44285</v>
          </cell>
          <cell r="C359" t="str">
            <v>MAKATI4</v>
          </cell>
          <cell r="D359" t="str">
            <v>D</v>
          </cell>
        </row>
        <row r="360">
          <cell r="A360" t="str">
            <v>BELAIR1</v>
          </cell>
          <cell r="B360">
            <v>44285</v>
          </cell>
          <cell r="C360" t="str">
            <v>MAKATI4</v>
          </cell>
          <cell r="D360" t="str">
            <v>D</v>
          </cell>
        </row>
        <row r="361">
          <cell r="A361" t="str">
            <v>BELAIR1</v>
          </cell>
          <cell r="B361">
            <v>44285</v>
          </cell>
          <cell r="C361" t="str">
            <v>MAKATI4</v>
          </cell>
          <cell r="D361" t="str">
            <v>D</v>
          </cell>
        </row>
        <row r="362">
          <cell r="A362" t="str">
            <v>BELAIR1X</v>
          </cell>
          <cell r="B362">
            <v>44285</v>
          </cell>
          <cell r="C362" t="str">
            <v>MAKATI4</v>
          </cell>
          <cell r="D362" t="str">
            <v>D</v>
          </cell>
        </row>
        <row r="363">
          <cell r="A363" t="str">
            <v>BELAIR1X</v>
          </cell>
          <cell r="B363">
            <v>44285</v>
          </cell>
          <cell r="C363" t="str">
            <v>MAKATI4</v>
          </cell>
          <cell r="D363" t="str">
            <v>D</v>
          </cell>
        </row>
        <row r="364">
          <cell r="A364" t="str">
            <v>DUSIT</v>
          </cell>
          <cell r="B364">
            <v>44285</v>
          </cell>
          <cell r="C364" t="str">
            <v>MAKATI4</v>
          </cell>
          <cell r="D364" t="str">
            <v>B</v>
          </cell>
        </row>
        <row r="365">
          <cell r="A365" t="str">
            <v>FORBESPARK</v>
          </cell>
          <cell r="B365">
            <v>44285</v>
          </cell>
          <cell r="C365" t="str">
            <v>MAKATI4</v>
          </cell>
          <cell r="D365" t="str">
            <v>D</v>
          </cell>
        </row>
        <row r="366">
          <cell r="A366" t="str">
            <v>FORBESPARK</v>
          </cell>
          <cell r="B366">
            <v>44285</v>
          </cell>
          <cell r="C366" t="str">
            <v>MAKATI4</v>
          </cell>
          <cell r="D366" t="str">
            <v>D</v>
          </cell>
        </row>
        <row r="367">
          <cell r="A367" t="str">
            <v>FORBESPARK</v>
          </cell>
          <cell r="B367">
            <v>44285</v>
          </cell>
          <cell r="C367" t="str">
            <v>MAKATI4</v>
          </cell>
          <cell r="D367" t="str">
            <v>D</v>
          </cell>
        </row>
        <row r="368">
          <cell r="A368" t="str">
            <v>FORBESPAX</v>
          </cell>
          <cell r="B368">
            <v>44285</v>
          </cell>
          <cell r="C368" t="str">
            <v>MAKATI4</v>
          </cell>
          <cell r="D368" t="str">
            <v>D</v>
          </cell>
        </row>
        <row r="369">
          <cell r="A369" t="str">
            <v>FORBESPAX</v>
          </cell>
          <cell r="B369">
            <v>44285</v>
          </cell>
          <cell r="C369" t="str">
            <v>MAKATI4</v>
          </cell>
          <cell r="D369" t="str">
            <v>D</v>
          </cell>
        </row>
        <row r="370">
          <cell r="A370" t="str">
            <v>FORBESPAX</v>
          </cell>
          <cell r="B370">
            <v>44285</v>
          </cell>
          <cell r="C370" t="str">
            <v>MAKATI4</v>
          </cell>
          <cell r="D370" t="str">
            <v>D</v>
          </cell>
        </row>
        <row r="371">
          <cell r="A371" t="str">
            <v>INTERCON</v>
          </cell>
          <cell r="B371">
            <v>44285</v>
          </cell>
          <cell r="C371" t="str">
            <v>MAKATI4</v>
          </cell>
          <cell r="D371" t="str">
            <v>D</v>
          </cell>
        </row>
        <row r="372">
          <cell r="A372" t="str">
            <v>MANDARIN</v>
          </cell>
          <cell r="B372">
            <v>44285</v>
          </cell>
          <cell r="C372" t="str">
            <v>MAKATI4</v>
          </cell>
          <cell r="D372" t="str">
            <v>D</v>
          </cell>
        </row>
        <row r="373">
          <cell r="A373" t="str">
            <v>MANILAPEN</v>
          </cell>
          <cell r="B373">
            <v>44285</v>
          </cell>
          <cell r="C373" t="str">
            <v>MAKATI4</v>
          </cell>
          <cell r="D373" t="str">
            <v>D</v>
          </cell>
        </row>
        <row r="374">
          <cell r="A374" t="str">
            <v>MARS</v>
          </cell>
          <cell r="B374">
            <v>44285</v>
          </cell>
          <cell r="C374" t="str">
            <v>MAKATI4</v>
          </cell>
          <cell r="D374" t="str">
            <v>D</v>
          </cell>
        </row>
        <row r="375">
          <cell r="A375" t="str">
            <v>MARS</v>
          </cell>
          <cell r="B375">
            <v>44285</v>
          </cell>
          <cell r="C375" t="str">
            <v>MAKATI4</v>
          </cell>
          <cell r="D375" t="str">
            <v>D</v>
          </cell>
        </row>
        <row r="376">
          <cell r="A376" t="str">
            <v>NORDRIVE</v>
          </cell>
          <cell r="B376">
            <v>44285</v>
          </cell>
          <cell r="C376" t="str">
            <v>MAKATI4</v>
          </cell>
          <cell r="D376" t="str">
            <v>D</v>
          </cell>
        </row>
        <row r="377">
          <cell r="A377" t="str">
            <v>NORDRIVE</v>
          </cell>
          <cell r="B377">
            <v>44285</v>
          </cell>
          <cell r="C377" t="str">
            <v>MAKATI4</v>
          </cell>
          <cell r="D377" t="str">
            <v>D</v>
          </cell>
        </row>
        <row r="378">
          <cell r="A378" t="str">
            <v>NORDRIVE</v>
          </cell>
          <cell r="B378">
            <v>44285</v>
          </cell>
          <cell r="C378" t="str">
            <v>MAKATI4</v>
          </cell>
          <cell r="D378" t="str">
            <v>D</v>
          </cell>
        </row>
        <row r="379">
          <cell r="A379" t="str">
            <v>NORDRIVE</v>
          </cell>
          <cell r="B379">
            <v>44285</v>
          </cell>
          <cell r="C379" t="str">
            <v>MAKATI4</v>
          </cell>
          <cell r="D379" t="str">
            <v>D</v>
          </cell>
        </row>
        <row r="380">
          <cell r="A380" t="str">
            <v>PARKSQ1</v>
          </cell>
          <cell r="B380">
            <v>44285</v>
          </cell>
          <cell r="C380" t="str">
            <v>MAKATI4</v>
          </cell>
          <cell r="D380" t="str">
            <v>D</v>
          </cell>
        </row>
        <row r="381">
          <cell r="A381" t="str">
            <v>PARKSQ2</v>
          </cell>
          <cell r="B381">
            <v>44285</v>
          </cell>
          <cell r="C381" t="str">
            <v>MAKATI4</v>
          </cell>
          <cell r="D381" t="str">
            <v>D</v>
          </cell>
        </row>
        <row r="382">
          <cell r="A382" t="str">
            <v>P.BURGOS</v>
          </cell>
          <cell r="B382">
            <v>44285</v>
          </cell>
          <cell r="C382" t="str">
            <v>MAKATI4</v>
          </cell>
          <cell r="D382" t="str">
            <v>D</v>
          </cell>
        </row>
        <row r="383">
          <cell r="A383" t="str">
            <v>P.BURGOS</v>
          </cell>
          <cell r="B383">
            <v>44285</v>
          </cell>
          <cell r="C383" t="str">
            <v>MAKATI4</v>
          </cell>
          <cell r="D383" t="str">
            <v>D</v>
          </cell>
        </row>
        <row r="384">
          <cell r="A384" t="str">
            <v>P.BURGOS</v>
          </cell>
          <cell r="B384">
            <v>44285</v>
          </cell>
          <cell r="C384" t="str">
            <v>MAKATI4</v>
          </cell>
          <cell r="D384" t="str">
            <v>D</v>
          </cell>
        </row>
        <row r="385">
          <cell r="A385" t="str">
            <v>PICO6750</v>
          </cell>
          <cell r="B385">
            <v>44285</v>
          </cell>
          <cell r="C385" t="str">
            <v>MAKATI4</v>
          </cell>
          <cell r="D385" t="str">
            <v>D</v>
          </cell>
        </row>
        <row r="386">
          <cell r="A386" t="str">
            <v>PINAGKAISAHAN</v>
          </cell>
          <cell r="B386">
            <v>44285</v>
          </cell>
          <cell r="C386" t="str">
            <v>MAKATI4</v>
          </cell>
          <cell r="D386" t="str">
            <v>D</v>
          </cell>
        </row>
        <row r="387">
          <cell r="A387" t="str">
            <v>PINAGKAISAHAN</v>
          </cell>
          <cell r="B387">
            <v>44285</v>
          </cell>
          <cell r="C387" t="str">
            <v>MAKATI4</v>
          </cell>
          <cell r="D387" t="str">
            <v>D</v>
          </cell>
        </row>
        <row r="388">
          <cell r="A388" t="str">
            <v>PINAGKAISAHAN</v>
          </cell>
          <cell r="B388">
            <v>44285</v>
          </cell>
          <cell r="C388" t="str">
            <v>MAKATI4</v>
          </cell>
          <cell r="D388" t="str">
            <v>D</v>
          </cell>
        </row>
        <row r="389">
          <cell r="A389" t="str">
            <v>PINAGKAIX</v>
          </cell>
          <cell r="B389">
            <v>44285</v>
          </cell>
          <cell r="C389" t="str">
            <v>MAKATI4</v>
          </cell>
          <cell r="D389" t="str">
            <v>D</v>
          </cell>
        </row>
        <row r="390">
          <cell r="A390" t="str">
            <v>PINAGKAIX</v>
          </cell>
          <cell r="B390">
            <v>44285</v>
          </cell>
          <cell r="C390" t="str">
            <v>MAKATI4</v>
          </cell>
          <cell r="D390" t="str">
            <v>D</v>
          </cell>
        </row>
        <row r="391">
          <cell r="A391" t="str">
            <v>PINAGKAIX</v>
          </cell>
          <cell r="B391">
            <v>44285</v>
          </cell>
          <cell r="C391" t="str">
            <v>MAKATI4</v>
          </cell>
          <cell r="D391" t="str">
            <v>D</v>
          </cell>
        </row>
        <row r="392">
          <cell r="A392" t="str">
            <v>POBLACION</v>
          </cell>
          <cell r="B392">
            <v>44285</v>
          </cell>
          <cell r="C392" t="str">
            <v>MAKATI4</v>
          </cell>
          <cell r="D392" t="str">
            <v>D</v>
          </cell>
        </row>
        <row r="393">
          <cell r="A393" t="str">
            <v>POBLACION</v>
          </cell>
          <cell r="B393">
            <v>44285</v>
          </cell>
          <cell r="C393" t="str">
            <v>MAKATI4</v>
          </cell>
          <cell r="D393" t="str">
            <v>D</v>
          </cell>
        </row>
        <row r="394">
          <cell r="A394" t="str">
            <v>POBLACION</v>
          </cell>
          <cell r="B394">
            <v>44285</v>
          </cell>
          <cell r="C394" t="str">
            <v>MAKATI4</v>
          </cell>
          <cell r="D394" t="str">
            <v>D</v>
          </cell>
        </row>
        <row r="395">
          <cell r="A395" t="str">
            <v>POBLACIONX</v>
          </cell>
          <cell r="B395">
            <v>44285</v>
          </cell>
          <cell r="C395" t="str">
            <v>MAKATI4</v>
          </cell>
          <cell r="D395" t="str">
            <v>D</v>
          </cell>
        </row>
        <row r="396">
          <cell r="A396" t="str">
            <v>POBLACIONX</v>
          </cell>
          <cell r="B396">
            <v>44285</v>
          </cell>
          <cell r="C396" t="str">
            <v>MAKATI4</v>
          </cell>
          <cell r="D396" t="str">
            <v>D</v>
          </cell>
        </row>
        <row r="397">
          <cell r="A397" t="str">
            <v>POBLACIONX</v>
          </cell>
          <cell r="B397">
            <v>44285</v>
          </cell>
          <cell r="C397" t="str">
            <v>MAKATI4</v>
          </cell>
          <cell r="D397" t="str">
            <v>D</v>
          </cell>
        </row>
        <row r="398">
          <cell r="A398" t="str">
            <v>RUSTANMKT</v>
          </cell>
          <cell r="B398">
            <v>44285</v>
          </cell>
          <cell r="C398" t="str">
            <v>MAKATI4</v>
          </cell>
          <cell r="D398" t="str">
            <v>D</v>
          </cell>
        </row>
        <row r="399">
          <cell r="A399" t="str">
            <v>SANLORENZO</v>
          </cell>
          <cell r="B399">
            <v>44285</v>
          </cell>
          <cell r="C399" t="str">
            <v>MAKATI4</v>
          </cell>
          <cell r="D399" t="str">
            <v>D</v>
          </cell>
        </row>
        <row r="400">
          <cell r="A400" t="str">
            <v>SANLORENZO</v>
          </cell>
          <cell r="B400">
            <v>44285</v>
          </cell>
          <cell r="C400" t="str">
            <v>MAKATI4</v>
          </cell>
          <cell r="D400" t="str">
            <v>D</v>
          </cell>
        </row>
        <row r="401">
          <cell r="A401" t="str">
            <v>SANLORENZO</v>
          </cell>
          <cell r="B401">
            <v>44285</v>
          </cell>
          <cell r="C401" t="str">
            <v>MAKATI4</v>
          </cell>
          <cell r="D401" t="str">
            <v>D</v>
          </cell>
        </row>
        <row r="402">
          <cell r="A402" t="str">
            <v>SHANGMKT</v>
          </cell>
          <cell r="B402">
            <v>44285</v>
          </cell>
          <cell r="C402" t="str">
            <v>MAKATI4</v>
          </cell>
          <cell r="D402" t="str">
            <v>D</v>
          </cell>
        </row>
        <row r="403">
          <cell r="A403" t="str">
            <v>SMMAKATI</v>
          </cell>
          <cell r="B403">
            <v>44285</v>
          </cell>
          <cell r="C403" t="str">
            <v>MAKATI4</v>
          </cell>
          <cell r="D403" t="str">
            <v>B</v>
          </cell>
        </row>
        <row r="404">
          <cell r="A404" t="str">
            <v>SOUDRIVE</v>
          </cell>
          <cell r="B404">
            <v>44285</v>
          </cell>
          <cell r="C404" t="str">
            <v>MAKATI4</v>
          </cell>
          <cell r="D404" t="str">
            <v>D</v>
          </cell>
        </row>
        <row r="405">
          <cell r="A405" t="str">
            <v>SOUDRIVE</v>
          </cell>
          <cell r="B405">
            <v>44285</v>
          </cell>
          <cell r="C405" t="str">
            <v>MAKATI4</v>
          </cell>
          <cell r="D405" t="str">
            <v>D</v>
          </cell>
        </row>
        <row r="406">
          <cell r="A406" t="str">
            <v>SOUDRIVE</v>
          </cell>
          <cell r="B406">
            <v>44285</v>
          </cell>
          <cell r="C406" t="str">
            <v>MAKATI4</v>
          </cell>
          <cell r="D406" t="str">
            <v>D</v>
          </cell>
        </row>
        <row r="407">
          <cell r="A407" t="str">
            <v>SOUDRIVEX</v>
          </cell>
          <cell r="B407">
            <v>44285</v>
          </cell>
          <cell r="C407" t="str">
            <v>MAKATI4</v>
          </cell>
          <cell r="D407" t="str">
            <v>D</v>
          </cell>
        </row>
        <row r="408">
          <cell r="A408" t="str">
            <v>SOUDRIVEX</v>
          </cell>
          <cell r="B408">
            <v>44285</v>
          </cell>
          <cell r="C408" t="str">
            <v>MAKATI4</v>
          </cell>
          <cell r="D408" t="str">
            <v>D</v>
          </cell>
        </row>
        <row r="409">
          <cell r="A409" t="str">
            <v>STAPOTEN</v>
          </cell>
          <cell r="B409">
            <v>44285</v>
          </cell>
          <cell r="C409" t="str">
            <v>MAKATI4</v>
          </cell>
          <cell r="D409" t="str">
            <v>D</v>
          </cell>
        </row>
        <row r="410">
          <cell r="A410" t="str">
            <v>STAPOTEN</v>
          </cell>
          <cell r="B410">
            <v>44285</v>
          </cell>
          <cell r="C410" t="str">
            <v>MAKATI4</v>
          </cell>
          <cell r="D410" t="str">
            <v>D</v>
          </cell>
        </row>
        <row r="411">
          <cell r="A411" t="str">
            <v>STAPOTEN</v>
          </cell>
          <cell r="B411">
            <v>44285</v>
          </cell>
          <cell r="C411" t="str">
            <v>MAKATI4</v>
          </cell>
          <cell r="D411" t="str">
            <v>D</v>
          </cell>
        </row>
        <row r="412">
          <cell r="A412" t="str">
            <v>STAPOTEN</v>
          </cell>
          <cell r="B412">
            <v>44285</v>
          </cell>
          <cell r="C412" t="str">
            <v>MAKATI4</v>
          </cell>
          <cell r="D412" t="str">
            <v>D</v>
          </cell>
        </row>
        <row r="413">
          <cell r="A413" t="str">
            <v>BANGKAL</v>
          </cell>
          <cell r="B413">
            <v>45234</v>
          </cell>
          <cell r="C413" t="str">
            <v>MAKATI5</v>
          </cell>
          <cell r="D413" t="str">
            <v>D</v>
          </cell>
        </row>
        <row r="414">
          <cell r="A414" t="str">
            <v>BANGKAL</v>
          </cell>
          <cell r="B414">
            <v>45234</v>
          </cell>
          <cell r="C414" t="str">
            <v>MAKATI5</v>
          </cell>
          <cell r="D414" t="str">
            <v>D</v>
          </cell>
        </row>
        <row r="415">
          <cell r="A415" t="str">
            <v>BANGKAL</v>
          </cell>
          <cell r="B415">
            <v>45234</v>
          </cell>
          <cell r="C415" t="str">
            <v>MAKATI5</v>
          </cell>
          <cell r="D415" t="str">
            <v>D</v>
          </cell>
        </row>
        <row r="416">
          <cell r="A416" t="str">
            <v>BANGKALX</v>
          </cell>
          <cell r="B416">
            <v>45234</v>
          </cell>
          <cell r="C416" t="str">
            <v>MAKATI5</v>
          </cell>
          <cell r="D416" t="str">
            <v>D</v>
          </cell>
        </row>
        <row r="417">
          <cell r="A417" t="str">
            <v>BANGKALX</v>
          </cell>
          <cell r="B417">
            <v>45234</v>
          </cell>
          <cell r="C417" t="str">
            <v>MAKATI5</v>
          </cell>
          <cell r="D417" t="str">
            <v>D</v>
          </cell>
        </row>
        <row r="418">
          <cell r="A418" t="str">
            <v>BANGKALX</v>
          </cell>
          <cell r="B418">
            <v>45234</v>
          </cell>
          <cell r="C418" t="str">
            <v>MAKATI5</v>
          </cell>
          <cell r="D418" t="str">
            <v>D</v>
          </cell>
        </row>
        <row r="419">
          <cell r="A419" t="str">
            <v>FORTBONIFACIO</v>
          </cell>
          <cell r="B419">
            <v>45234</v>
          </cell>
          <cell r="C419" t="str">
            <v>MAKATI5</v>
          </cell>
          <cell r="D419" t="str">
            <v>D</v>
          </cell>
        </row>
        <row r="420">
          <cell r="A420" t="str">
            <v>FORTBONIFACIO</v>
          </cell>
          <cell r="B420">
            <v>45234</v>
          </cell>
          <cell r="C420" t="str">
            <v>MAKATI5</v>
          </cell>
          <cell r="D420" t="str">
            <v>D</v>
          </cell>
        </row>
        <row r="421">
          <cell r="A421" t="str">
            <v>FORTBONIFACIO</v>
          </cell>
          <cell r="B421">
            <v>45234</v>
          </cell>
          <cell r="C421" t="str">
            <v>MAKATI5</v>
          </cell>
          <cell r="D421" t="str">
            <v>D</v>
          </cell>
        </row>
        <row r="422">
          <cell r="A422" t="str">
            <v>KAYAMANAN</v>
          </cell>
          <cell r="B422">
            <v>45234</v>
          </cell>
          <cell r="C422" t="str">
            <v>MAKATI5</v>
          </cell>
          <cell r="D422" t="str">
            <v>D</v>
          </cell>
        </row>
        <row r="423">
          <cell r="A423" t="str">
            <v>KAYAMANAN</v>
          </cell>
          <cell r="B423">
            <v>45234</v>
          </cell>
          <cell r="C423" t="str">
            <v>MAKATI5</v>
          </cell>
          <cell r="D423" t="str">
            <v>D</v>
          </cell>
        </row>
        <row r="424">
          <cell r="A424" t="str">
            <v>KAYAMANAN</v>
          </cell>
          <cell r="B424">
            <v>45234</v>
          </cell>
          <cell r="C424" t="str">
            <v>MAKATI5</v>
          </cell>
          <cell r="D424" t="str">
            <v>D</v>
          </cell>
        </row>
        <row r="425">
          <cell r="A425" t="str">
            <v>KAYAMANANX</v>
          </cell>
          <cell r="B425">
            <v>45234</v>
          </cell>
          <cell r="C425" t="str">
            <v>MAKATI5</v>
          </cell>
          <cell r="D425" t="str">
            <v>D</v>
          </cell>
        </row>
        <row r="426">
          <cell r="A426" t="str">
            <v>KAYAMANANX</v>
          </cell>
          <cell r="B426">
            <v>45234</v>
          </cell>
          <cell r="C426" t="str">
            <v>MAKATI5</v>
          </cell>
          <cell r="D426" t="str">
            <v>D</v>
          </cell>
        </row>
        <row r="427">
          <cell r="A427" t="str">
            <v>KAYAMANANX</v>
          </cell>
          <cell r="B427">
            <v>45234</v>
          </cell>
          <cell r="C427" t="str">
            <v>MAKATI5</v>
          </cell>
          <cell r="D427" t="str">
            <v>D</v>
          </cell>
        </row>
        <row r="428">
          <cell r="A428" t="str">
            <v>LIBERTAD</v>
          </cell>
          <cell r="B428">
            <v>45234</v>
          </cell>
          <cell r="C428" t="str">
            <v>MAKATI5</v>
          </cell>
          <cell r="D428" t="str">
            <v>D</v>
          </cell>
        </row>
        <row r="429">
          <cell r="A429" t="str">
            <v>LIBERTAD</v>
          </cell>
          <cell r="B429">
            <v>45234</v>
          </cell>
          <cell r="C429" t="str">
            <v>MAKATI5</v>
          </cell>
          <cell r="D429" t="str">
            <v>D</v>
          </cell>
        </row>
        <row r="430">
          <cell r="A430" t="str">
            <v>LIBERTAD</v>
          </cell>
          <cell r="B430">
            <v>45234</v>
          </cell>
          <cell r="C430" t="str">
            <v>MAKATI5</v>
          </cell>
          <cell r="D430" t="str">
            <v>D</v>
          </cell>
        </row>
        <row r="431">
          <cell r="A431" t="str">
            <v>LIBERTADX</v>
          </cell>
          <cell r="B431">
            <v>45234</v>
          </cell>
          <cell r="C431" t="str">
            <v>MAKATI5</v>
          </cell>
          <cell r="D431" t="str">
            <v>D</v>
          </cell>
        </row>
        <row r="432">
          <cell r="A432" t="str">
            <v>LIBERTADX</v>
          </cell>
          <cell r="B432">
            <v>45234</v>
          </cell>
          <cell r="C432" t="str">
            <v>MAKATI5</v>
          </cell>
          <cell r="D432" t="str">
            <v>D</v>
          </cell>
        </row>
        <row r="433">
          <cell r="A433" t="str">
            <v>LIBERTADX</v>
          </cell>
          <cell r="B433">
            <v>45234</v>
          </cell>
          <cell r="C433" t="str">
            <v>MAKATI5</v>
          </cell>
          <cell r="D433" t="str">
            <v>D</v>
          </cell>
        </row>
        <row r="434">
          <cell r="A434" t="str">
            <v>MAGALLANES</v>
          </cell>
          <cell r="B434">
            <v>45234</v>
          </cell>
          <cell r="C434" t="str">
            <v>MAKATI5</v>
          </cell>
          <cell r="D434" t="str">
            <v>D</v>
          </cell>
        </row>
        <row r="435">
          <cell r="A435" t="str">
            <v>MAGALLANES</v>
          </cell>
          <cell r="B435">
            <v>45234</v>
          </cell>
          <cell r="C435" t="str">
            <v>MAKATI5</v>
          </cell>
          <cell r="D435" t="str">
            <v>D</v>
          </cell>
        </row>
        <row r="436">
          <cell r="A436" t="str">
            <v>MAGALLANES</v>
          </cell>
          <cell r="B436">
            <v>45234</v>
          </cell>
          <cell r="C436" t="str">
            <v>MAKATI5</v>
          </cell>
          <cell r="D436" t="str">
            <v>D</v>
          </cell>
        </row>
        <row r="437">
          <cell r="A437" t="str">
            <v>MAGALLANESX</v>
          </cell>
          <cell r="B437">
            <v>45234</v>
          </cell>
          <cell r="C437" t="str">
            <v>MAKATI5</v>
          </cell>
          <cell r="D437" t="str">
            <v>D</v>
          </cell>
        </row>
        <row r="438">
          <cell r="A438" t="str">
            <v>MAGALLANESX</v>
          </cell>
          <cell r="B438">
            <v>45234</v>
          </cell>
          <cell r="C438" t="str">
            <v>MAKATI5</v>
          </cell>
          <cell r="D438" t="str">
            <v>D</v>
          </cell>
        </row>
        <row r="439">
          <cell r="A439" t="str">
            <v>MAGALLANESX</v>
          </cell>
          <cell r="B439">
            <v>45234</v>
          </cell>
          <cell r="C439" t="str">
            <v>MAKATI5</v>
          </cell>
          <cell r="D439" t="str">
            <v>D</v>
          </cell>
        </row>
        <row r="440">
          <cell r="A440" t="str">
            <v>MCKINLEY</v>
          </cell>
          <cell r="B440">
            <v>45234</v>
          </cell>
          <cell r="C440" t="str">
            <v>MAKATI5</v>
          </cell>
          <cell r="D440" t="str">
            <v>D</v>
          </cell>
        </row>
        <row r="441">
          <cell r="A441" t="str">
            <v>MCKINLEY</v>
          </cell>
          <cell r="B441">
            <v>45234</v>
          </cell>
          <cell r="C441" t="str">
            <v>MAKATI5</v>
          </cell>
          <cell r="D441" t="str">
            <v>D</v>
          </cell>
        </row>
        <row r="442">
          <cell r="A442" t="str">
            <v>MCKINLEY</v>
          </cell>
          <cell r="B442">
            <v>45234</v>
          </cell>
          <cell r="C442" t="str">
            <v>MAKATI5</v>
          </cell>
          <cell r="D442" t="str">
            <v>D</v>
          </cell>
        </row>
        <row r="443">
          <cell r="A443" t="str">
            <v>MCKINLEYX</v>
          </cell>
          <cell r="B443">
            <v>45234</v>
          </cell>
          <cell r="C443" t="str">
            <v>MAKATI5</v>
          </cell>
          <cell r="D443" t="str">
            <v>D</v>
          </cell>
        </row>
        <row r="444">
          <cell r="A444" t="str">
            <v>MCKINLEYX</v>
          </cell>
          <cell r="B444">
            <v>45234</v>
          </cell>
          <cell r="C444" t="str">
            <v>MAKATI5</v>
          </cell>
          <cell r="D444" t="str">
            <v>D</v>
          </cell>
        </row>
        <row r="445">
          <cell r="A445" t="str">
            <v>MCKINLEYX</v>
          </cell>
          <cell r="B445">
            <v>45234</v>
          </cell>
          <cell r="C445" t="str">
            <v>MAKATI5</v>
          </cell>
          <cell r="D445" t="str">
            <v>D</v>
          </cell>
        </row>
        <row r="446">
          <cell r="A446" t="str">
            <v>PASONG TAMO</v>
          </cell>
          <cell r="B446">
            <v>45234</v>
          </cell>
          <cell r="C446" t="str">
            <v>MAKATI5</v>
          </cell>
          <cell r="D446" t="str">
            <v>D</v>
          </cell>
        </row>
        <row r="447">
          <cell r="A447" t="str">
            <v>PASONG TAMO</v>
          </cell>
          <cell r="B447">
            <v>45234</v>
          </cell>
          <cell r="C447" t="str">
            <v>MAKATI5</v>
          </cell>
          <cell r="D447" t="str">
            <v>D</v>
          </cell>
        </row>
        <row r="448">
          <cell r="A448" t="str">
            <v>PASONG TAMO</v>
          </cell>
          <cell r="B448">
            <v>45234</v>
          </cell>
          <cell r="C448" t="str">
            <v>MAKATI5</v>
          </cell>
          <cell r="D448" t="str">
            <v>D</v>
          </cell>
        </row>
        <row r="449">
          <cell r="A449" t="str">
            <v>REDEMPTORIST</v>
          </cell>
          <cell r="B449">
            <v>45234</v>
          </cell>
          <cell r="C449" t="str">
            <v>MAKATI5</v>
          </cell>
          <cell r="D449" t="str">
            <v>D</v>
          </cell>
        </row>
        <row r="450">
          <cell r="A450" t="str">
            <v>REDEMPTORIST</v>
          </cell>
          <cell r="B450">
            <v>45234</v>
          </cell>
          <cell r="C450" t="str">
            <v>MAKATI5</v>
          </cell>
          <cell r="D450" t="str">
            <v>D</v>
          </cell>
        </row>
        <row r="451">
          <cell r="A451" t="str">
            <v>REDEMPTORIST</v>
          </cell>
          <cell r="B451">
            <v>45234</v>
          </cell>
          <cell r="C451" t="str">
            <v>MAKATI5</v>
          </cell>
          <cell r="D451" t="str">
            <v>D</v>
          </cell>
        </row>
        <row r="452">
          <cell r="A452" t="str">
            <v>REDEMPTOX</v>
          </cell>
          <cell r="B452">
            <v>45234</v>
          </cell>
          <cell r="C452" t="str">
            <v>MAKATI5</v>
          </cell>
          <cell r="D452" t="str">
            <v>D</v>
          </cell>
        </row>
        <row r="453">
          <cell r="A453" t="str">
            <v>REDEMPTOX</v>
          </cell>
          <cell r="B453">
            <v>45234</v>
          </cell>
          <cell r="C453" t="str">
            <v>MAKATI5</v>
          </cell>
          <cell r="D453" t="str">
            <v>D</v>
          </cell>
        </row>
        <row r="454">
          <cell r="A454" t="str">
            <v>REDEMPTOX</v>
          </cell>
          <cell r="B454">
            <v>45234</v>
          </cell>
          <cell r="C454" t="str">
            <v>MAKATI5</v>
          </cell>
          <cell r="D454" t="str">
            <v>D</v>
          </cell>
        </row>
        <row r="455">
          <cell r="A455" t="str">
            <v>ROBERTS</v>
          </cell>
          <cell r="B455">
            <v>45234</v>
          </cell>
          <cell r="C455" t="str">
            <v>MAKATI5</v>
          </cell>
          <cell r="D455" t="str">
            <v>D</v>
          </cell>
        </row>
        <row r="456">
          <cell r="A456" t="str">
            <v>ROBERTS</v>
          </cell>
          <cell r="B456">
            <v>45234</v>
          </cell>
          <cell r="C456" t="str">
            <v>MAKATI5</v>
          </cell>
          <cell r="D456" t="str">
            <v>D</v>
          </cell>
        </row>
        <row r="457">
          <cell r="A457" t="str">
            <v>ROBERTS</v>
          </cell>
          <cell r="B457">
            <v>45234</v>
          </cell>
          <cell r="C457" t="str">
            <v>MAKATI5</v>
          </cell>
          <cell r="D457" t="str">
            <v>D</v>
          </cell>
        </row>
        <row r="458">
          <cell r="A458" t="str">
            <v>ROBERTSX</v>
          </cell>
          <cell r="B458">
            <v>45234</v>
          </cell>
          <cell r="C458" t="str">
            <v>MAKATI5</v>
          </cell>
          <cell r="D458" t="str">
            <v>D</v>
          </cell>
        </row>
        <row r="459">
          <cell r="A459" t="str">
            <v>ROBERTSX</v>
          </cell>
          <cell r="B459">
            <v>45234</v>
          </cell>
          <cell r="C459" t="str">
            <v>MAKATI5</v>
          </cell>
          <cell r="D459" t="str">
            <v>D</v>
          </cell>
        </row>
        <row r="460">
          <cell r="A460" t="str">
            <v>ROBERTSX</v>
          </cell>
          <cell r="B460">
            <v>45234</v>
          </cell>
          <cell r="C460" t="str">
            <v>MAKATI5</v>
          </cell>
          <cell r="D460" t="str">
            <v>D</v>
          </cell>
        </row>
        <row r="461">
          <cell r="A461" t="str">
            <v>SUNSETVILLAGE</v>
          </cell>
          <cell r="B461">
            <v>45234</v>
          </cell>
          <cell r="C461" t="str">
            <v>MAKATI5</v>
          </cell>
          <cell r="D461" t="str">
            <v>D</v>
          </cell>
        </row>
        <row r="462">
          <cell r="A462" t="str">
            <v>SUNSETVILLAGE</v>
          </cell>
          <cell r="B462">
            <v>45234</v>
          </cell>
          <cell r="C462" t="str">
            <v>MAKATI5</v>
          </cell>
          <cell r="D462" t="str">
            <v>D</v>
          </cell>
        </row>
        <row r="463">
          <cell r="A463" t="str">
            <v>SUNSETVILLAGE</v>
          </cell>
          <cell r="B463">
            <v>45234</v>
          </cell>
          <cell r="C463" t="str">
            <v>MAKATI5</v>
          </cell>
          <cell r="D463" t="str">
            <v>D</v>
          </cell>
        </row>
        <row r="464">
          <cell r="A464" t="str">
            <v>SUNSETVIX</v>
          </cell>
          <cell r="B464">
            <v>45234</v>
          </cell>
          <cell r="C464" t="str">
            <v>MAKATI5</v>
          </cell>
          <cell r="D464" t="str">
            <v>D</v>
          </cell>
        </row>
        <row r="465">
          <cell r="A465" t="str">
            <v>SUNSETVIX</v>
          </cell>
          <cell r="B465">
            <v>45234</v>
          </cell>
          <cell r="C465" t="str">
            <v>MAKATI5</v>
          </cell>
          <cell r="D465" t="str">
            <v>D</v>
          </cell>
        </row>
        <row r="466">
          <cell r="A466" t="str">
            <v>SUNSETVIX</v>
          </cell>
          <cell r="B466">
            <v>45234</v>
          </cell>
          <cell r="C466" t="str">
            <v>MAKATI5</v>
          </cell>
          <cell r="D466" t="str">
            <v>D</v>
          </cell>
        </row>
        <row r="467">
          <cell r="A467" t="str">
            <v>TRAMO</v>
          </cell>
          <cell r="B467">
            <v>45234</v>
          </cell>
          <cell r="C467" t="str">
            <v>MAKATI5</v>
          </cell>
          <cell r="D467" t="str">
            <v>D</v>
          </cell>
        </row>
        <row r="468">
          <cell r="A468" t="str">
            <v>TRAMO</v>
          </cell>
          <cell r="B468">
            <v>45234</v>
          </cell>
          <cell r="C468" t="str">
            <v>MAKATI5</v>
          </cell>
          <cell r="D468" t="str">
            <v>D</v>
          </cell>
        </row>
        <row r="469">
          <cell r="A469" t="str">
            <v>TRAMO</v>
          </cell>
          <cell r="B469">
            <v>45234</v>
          </cell>
          <cell r="C469" t="str">
            <v>MAKATI5</v>
          </cell>
          <cell r="D469" t="str">
            <v>D</v>
          </cell>
        </row>
        <row r="470">
          <cell r="A470" t="str">
            <v>TRAMOX</v>
          </cell>
          <cell r="B470">
            <v>45234</v>
          </cell>
          <cell r="C470" t="str">
            <v>MAKATI5</v>
          </cell>
          <cell r="D470" t="str">
            <v>D</v>
          </cell>
        </row>
        <row r="471">
          <cell r="A471" t="str">
            <v>TRAMOX</v>
          </cell>
          <cell r="B471">
            <v>45234</v>
          </cell>
          <cell r="C471" t="str">
            <v>MAKATI5</v>
          </cell>
          <cell r="D471" t="str">
            <v>D</v>
          </cell>
        </row>
        <row r="472">
          <cell r="A472" t="str">
            <v>TRAMOX</v>
          </cell>
          <cell r="B472">
            <v>45234</v>
          </cell>
          <cell r="C472" t="str">
            <v>MAKATI5</v>
          </cell>
          <cell r="D472" t="str">
            <v>D</v>
          </cell>
        </row>
        <row r="473">
          <cell r="A473" t="str">
            <v>BALAGTAS</v>
          </cell>
          <cell r="B473">
            <v>44809</v>
          </cell>
          <cell r="C473" t="str">
            <v>MALOLOS1</v>
          </cell>
          <cell r="D473" t="str">
            <v>D</v>
          </cell>
        </row>
        <row r="474">
          <cell r="A474" t="str">
            <v>BALAGTAS</v>
          </cell>
          <cell r="B474">
            <v>44809</v>
          </cell>
          <cell r="C474" t="str">
            <v>MALOLOS1</v>
          </cell>
          <cell r="D474" t="str">
            <v>D</v>
          </cell>
        </row>
        <row r="475">
          <cell r="A475" t="str">
            <v>BALAGTAS</v>
          </cell>
          <cell r="B475">
            <v>44809</v>
          </cell>
          <cell r="C475" t="str">
            <v>MALOLOS1</v>
          </cell>
          <cell r="D475" t="str">
            <v>D</v>
          </cell>
        </row>
        <row r="476">
          <cell r="A476" t="str">
            <v>BALIWAG</v>
          </cell>
          <cell r="B476">
            <v>44809</v>
          </cell>
          <cell r="C476" t="str">
            <v>MALOLOS1</v>
          </cell>
          <cell r="D476" t="str">
            <v>D</v>
          </cell>
        </row>
        <row r="477">
          <cell r="A477" t="str">
            <v>BALIWAG</v>
          </cell>
          <cell r="B477">
            <v>44809</v>
          </cell>
          <cell r="C477" t="str">
            <v>MALOLOS1</v>
          </cell>
          <cell r="D477" t="str">
            <v>D</v>
          </cell>
        </row>
        <row r="478">
          <cell r="A478" t="str">
            <v>BALIWAG</v>
          </cell>
          <cell r="B478">
            <v>44809</v>
          </cell>
          <cell r="C478" t="str">
            <v>MALOLOS1</v>
          </cell>
          <cell r="D478" t="str">
            <v>D</v>
          </cell>
        </row>
        <row r="479">
          <cell r="A479" t="str">
            <v>CALUMPIT</v>
          </cell>
          <cell r="B479">
            <v>44809</v>
          </cell>
          <cell r="C479" t="str">
            <v>MALOLOS1</v>
          </cell>
          <cell r="D479" t="str">
            <v>B</v>
          </cell>
        </row>
        <row r="480">
          <cell r="A480" t="str">
            <v>CALUMPIT</v>
          </cell>
          <cell r="B480">
            <v>44809</v>
          </cell>
          <cell r="C480" t="str">
            <v>MALOLOS1</v>
          </cell>
          <cell r="D480" t="str">
            <v>B</v>
          </cell>
        </row>
        <row r="481">
          <cell r="A481" t="str">
            <v>CALUMPIT</v>
          </cell>
          <cell r="B481">
            <v>44809</v>
          </cell>
          <cell r="C481" t="str">
            <v>MALOLOS1</v>
          </cell>
          <cell r="D481" t="str">
            <v>B</v>
          </cell>
        </row>
        <row r="482">
          <cell r="A482" t="str">
            <v>MALOLOS</v>
          </cell>
          <cell r="B482">
            <v>44809</v>
          </cell>
          <cell r="C482" t="str">
            <v>MALOLOS1</v>
          </cell>
          <cell r="D482" t="str">
            <v>D</v>
          </cell>
        </row>
        <row r="483">
          <cell r="A483" t="str">
            <v>MALOLOS</v>
          </cell>
          <cell r="B483">
            <v>44809</v>
          </cell>
          <cell r="C483" t="str">
            <v>MALOLOS1</v>
          </cell>
          <cell r="D483" t="str">
            <v>D</v>
          </cell>
        </row>
        <row r="484">
          <cell r="A484" t="str">
            <v>MALOLOS2</v>
          </cell>
          <cell r="B484">
            <v>44809</v>
          </cell>
          <cell r="C484" t="str">
            <v>MALOLOS1</v>
          </cell>
          <cell r="D484" t="str">
            <v>B</v>
          </cell>
        </row>
        <row r="485">
          <cell r="A485" t="str">
            <v>MALOLOS2</v>
          </cell>
          <cell r="B485">
            <v>44809</v>
          </cell>
          <cell r="C485" t="str">
            <v>MALOLOS1</v>
          </cell>
          <cell r="D485" t="str">
            <v>B</v>
          </cell>
        </row>
        <row r="486">
          <cell r="A486" t="str">
            <v>MALOLOS2</v>
          </cell>
          <cell r="B486">
            <v>44809</v>
          </cell>
          <cell r="C486" t="str">
            <v>MALOLOS1</v>
          </cell>
          <cell r="D486" t="str">
            <v>B</v>
          </cell>
        </row>
        <row r="487">
          <cell r="A487" t="str">
            <v>MALOLOS</v>
          </cell>
          <cell r="B487">
            <v>44809</v>
          </cell>
          <cell r="C487" t="str">
            <v>MALOLOS1</v>
          </cell>
          <cell r="D487" t="str">
            <v>D</v>
          </cell>
        </row>
        <row r="488">
          <cell r="A488" t="str">
            <v>MARILAO</v>
          </cell>
          <cell r="B488">
            <v>44809</v>
          </cell>
          <cell r="C488" t="str">
            <v>MALOLOS1</v>
          </cell>
          <cell r="D488" t="str">
            <v>D</v>
          </cell>
        </row>
        <row r="489">
          <cell r="A489" t="str">
            <v>MARILAO</v>
          </cell>
          <cell r="B489">
            <v>44809</v>
          </cell>
          <cell r="C489" t="str">
            <v>MALOLOS1</v>
          </cell>
          <cell r="D489" t="str">
            <v>D</v>
          </cell>
        </row>
        <row r="490">
          <cell r="A490" t="str">
            <v>MARILAO</v>
          </cell>
          <cell r="B490">
            <v>44809</v>
          </cell>
          <cell r="C490" t="str">
            <v>MALOLOS1</v>
          </cell>
          <cell r="D490" t="str">
            <v>D</v>
          </cell>
        </row>
        <row r="491">
          <cell r="A491" t="str">
            <v>MARILAOX</v>
          </cell>
          <cell r="B491">
            <v>44809</v>
          </cell>
          <cell r="C491" t="str">
            <v>MALOLOS1</v>
          </cell>
          <cell r="D491" t="str">
            <v>D</v>
          </cell>
        </row>
        <row r="492">
          <cell r="A492" t="str">
            <v>MARILAOX</v>
          </cell>
          <cell r="B492">
            <v>44809</v>
          </cell>
          <cell r="C492" t="str">
            <v>MALOLOS1</v>
          </cell>
          <cell r="D492" t="str">
            <v>D</v>
          </cell>
        </row>
        <row r="493">
          <cell r="A493" t="str">
            <v>MARILAOX</v>
          </cell>
          <cell r="B493">
            <v>44809</v>
          </cell>
          <cell r="C493" t="str">
            <v>MALOLOS1</v>
          </cell>
          <cell r="D493" t="str">
            <v>D</v>
          </cell>
        </row>
        <row r="494">
          <cell r="A494" t="str">
            <v>MEYCAUAYAN</v>
          </cell>
          <cell r="B494">
            <v>44809</v>
          </cell>
          <cell r="C494" t="str">
            <v>MALOLOS1</v>
          </cell>
          <cell r="D494" t="str">
            <v>D</v>
          </cell>
        </row>
        <row r="495">
          <cell r="A495" t="str">
            <v>MEYCAUAYAN</v>
          </cell>
          <cell r="B495">
            <v>44809</v>
          </cell>
          <cell r="C495" t="str">
            <v>MALOLOS1</v>
          </cell>
          <cell r="D495" t="str">
            <v>D</v>
          </cell>
        </row>
        <row r="496">
          <cell r="A496" t="str">
            <v>MEYCAUAYAN</v>
          </cell>
          <cell r="B496">
            <v>44809</v>
          </cell>
          <cell r="C496" t="str">
            <v>MALOLOS1</v>
          </cell>
          <cell r="D496" t="str">
            <v>D</v>
          </cell>
        </row>
        <row r="497">
          <cell r="A497" t="str">
            <v>NORZAGARAY</v>
          </cell>
          <cell r="B497">
            <v>44809</v>
          </cell>
          <cell r="C497" t="str">
            <v>MALOLOS1</v>
          </cell>
          <cell r="D497" t="str">
            <v>D</v>
          </cell>
        </row>
        <row r="498">
          <cell r="A498" t="str">
            <v>NORZAGARAY</v>
          </cell>
          <cell r="B498">
            <v>44809</v>
          </cell>
          <cell r="C498" t="str">
            <v>MALOLOS1</v>
          </cell>
          <cell r="D498" t="str">
            <v>D</v>
          </cell>
        </row>
        <row r="499">
          <cell r="A499" t="str">
            <v>NORZAGARAY</v>
          </cell>
          <cell r="B499">
            <v>44809</v>
          </cell>
          <cell r="C499" t="str">
            <v>MALOLOS1</v>
          </cell>
          <cell r="D499" t="str">
            <v>D</v>
          </cell>
        </row>
        <row r="500">
          <cell r="A500" t="str">
            <v>PLARIDEL</v>
          </cell>
          <cell r="B500">
            <v>44809</v>
          </cell>
          <cell r="C500" t="str">
            <v>MALOLOS1</v>
          </cell>
          <cell r="D500" t="str">
            <v>D</v>
          </cell>
        </row>
        <row r="501">
          <cell r="A501" t="str">
            <v>PLARIDEL</v>
          </cell>
          <cell r="B501">
            <v>44809</v>
          </cell>
          <cell r="C501" t="str">
            <v>MALOLOS1</v>
          </cell>
          <cell r="D501" t="str">
            <v>D</v>
          </cell>
        </row>
        <row r="502">
          <cell r="A502" t="str">
            <v>PLARIDEL</v>
          </cell>
          <cell r="B502">
            <v>44809</v>
          </cell>
          <cell r="C502" t="str">
            <v>MALOLOS1</v>
          </cell>
          <cell r="D502" t="str">
            <v>D</v>
          </cell>
        </row>
        <row r="503">
          <cell r="A503" t="str">
            <v>SANILDEFONSO</v>
          </cell>
          <cell r="B503">
            <v>44809</v>
          </cell>
          <cell r="C503" t="str">
            <v>MALOLOS1</v>
          </cell>
          <cell r="D503" t="str">
            <v>B</v>
          </cell>
        </row>
        <row r="504">
          <cell r="A504" t="str">
            <v>SANILDEFONSO</v>
          </cell>
          <cell r="B504">
            <v>44809</v>
          </cell>
          <cell r="C504" t="str">
            <v>MALOLOS1</v>
          </cell>
          <cell r="D504" t="str">
            <v>B</v>
          </cell>
        </row>
        <row r="505">
          <cell r="A505" t="str">
            <v>SANILDEFONSO</v>
          </cell>
          <cell r="B505">
            <v>44809</v>
          </cell>
          <cell r="C505" t="str">
            <v>MALOLOS1</v>
          </cell>
          <cell r="D505" t="str">
            <v>B</v>
          </cell>
        </row>
        <row r="506">
          <cell r="A506" t="str">
            <v>SANMIGUEL</v>
          </cell>
          <cell r="B506">
            <v>44809</v>
          </cell>
          <cell r="C506" t="str">
            <v>MALOLOS1</v>
          </cell>
          <cell r="D506" t="str">
            <v>D</v>
          </cell>
        </row>
        <row r="507">
          <cell r="A507" t="str">
            <v>SANMIGUEL</v>
          </cell>
          <cell r="B507">
            <v>44809</v>
          </cell>
          <cell r="C507" t="str">
            <v>MALOLOS1</v>
          </cell>
          <cell r="D507" t="str">
            <v>D</v>
          </cell>
        </row>
        <row r="508">
          <cell r="A508" t="str">
            <v>SANMIGUEL</v>
          </cell>
          <cell r="B508">
            <v>44809</v>
          </cell>
          <cell r="C508" t="str">
            <v>MALOLOS1</v>
          </cell>
          <cell r="D508" t="str">
            <v>D</v>
          </cell>
        </row>
        <row r="509">
          <cell r="A509" t="str">
            <v>SNJOSEDEL</v>
          </cell>
          <cell r="B509">
            <v>44809</v>
          </cell>
          <cell r="C509" t="str">
            <v>MALOLOS1</v>
          </cell>
          <cell r="D509" t="str">
            <v>D</v>
          </cell>
        </row>
        <row r="510">
          <cell r="A510" t="str">
            <v>SNJOSEDEL</v>
          </cell>
          <cell r="B510">
            <v>44809</v>
          </cell>
          <cell r="C510" t="str">
            <v>MALOLOS1</v>
          </cell>
          <cell r="D510" t="str">
            <v>D</v>
          </cell>
        </row>
        <row r="511">
          <cell r="A511" t="str">
            <v>SNJOSEDEL</v>
          </cell>
          <cell r="B511">
            <v>44809</v>
          </cell>
          <cell r="C511" t="str">
            <v>MALOLOS1</v>
          </cell>
          <cell r="D511" t="str">
            <v>D</v>
          </cell>
        </row>
        <row r="512">
          <cell r="A512" t="str">
            <v>SNJOSEDEX</v>
          </cell>
          <cell r="B512">
            <v>44809</v>
          </cell>
          <cell r="C512" t="str">
            <v>MALOLOS1</v>
          </cell>
          <cell r="D512" t="str">
            <v>D</v>
          </cell>
        </row>
        <row r="513">
          <cell r="A513" t="str">
            <v>SNJOSEDEX</v>
          </cell>
          <cell r="B513">
            <v>44809</v>
          </cell>
          <cell r="C513" t="str">
            <v>MALOLOS1</v>
          </cell>
          <cell r="D513" t="str">
            <v>D</v>
          </cell>
        </row>
        <row r="514">
          <cell r="A514" t="str">
            <v>SNJOSEDEX</v>
          </cell>
          <cell r="B514">
            <v>44809</v>
          </cell>
          <cell r="C514" t="str">
            <v>MALOLOS1</v>
          </cell>
          <cell r="D514" t="str">
            <v>D</v>
          </cell>
        </row>
        <row r="515">
          <cell r="A515" t="str">
            <v>STA.MARIA</v>
          </cell>
          <cell r="B515">
            <v>44809</v>
          </cell>
          <cell r="C515" t="str">
            <v>MALOLOS1</v>
          </cell>
          <cell r="D515" t="str">
            <v>D</v>
          </cell>
        </row>
        <row r="516">
          <cell r="A516" t="str">
            <v>STA.MARIA</v>
          </cell>
          <cell r="B516">
            <v>44809</v>
          </cell>
          <cell r="C516" t="str">
            <v>MALOLOS1</v>
          </cell>
          <cell r="D516" t="str">
            <v>D</v>
          </cell>
        </row>
        <row r="517">
          <cell r="A517" t="str">
            <v>STA.MARIA</v>
          </cell>
          <cell r="B517">
            <v>44809</v>
          </cell>
          <cell r="C517" t="str">
            <v>MALOLOS1</v>
          </cell>
          <cell r="D517" t="str">
            <v>D</v>
          </cell>
        </row>
        <row r="518">
          <cell r="A518" t="str">
            <v>STAMARIAX</v>
          </cell>
          <cell r="B518">
            <v>44809</v>
          </cell>
          <cell r="C518" t="str">
            <v>MALOLOS1</v>
          </cell>
          <cell r="D518" t="str">
            <v>D</v>
          </cell>
        </row>
        <row r="519">
          <cell r="A519" t="str">
            <v>STAMARIAX</v>
          </cell>
          <cell r="B519">
            <v>44809</v>
          </cell>
          <cell r="C519" t="str">
            <v>MALOLOS1</v>
          </cell>
          <cell r="D519" t="str">
            <v>D</v>
          </cell>
        </row>
        <row r="520">
          <cell r="A520" t="str">
            <v>STAMARIAX</v>
          </cell>
          <cell r="B520">
            <v>44809</v>
          </cell>
          <cell r="C520" t="str">
            <v>MALOLOS1</v>
          </cell>
          <cell r="D520" t="str">
            <v>D</v>
          </cell>
        </row>
        <row r="521">
          <cell r="A521" t="str">
            <v>BALANGA</v>
          </cell>
          <cell r="B521">
            <v>44781</v>
          </cell>
          <cell r="C521" t="str">
            <v>MALOLOS2</v>
          </cell>
          <cell r="D521" t="str">
            <v>D</v>
          </cell>
        </row>
        <row r="522">
          <cell r="A522" t="str">
            <v>BALANGA</v>
          </cell>
          <cell r="B522">
            <v>44781</v>
          </cell>
          <cell r="C522" t="str">
            <v>MALOLOS2</v>
          </cell>
          <cell r="D522" t="str">
            <v>D</v>
          </cell>
        </row>
        <row r="523">
          <cell r="A523" t="str">
            <v>BALANGA</v>
          </cell>
          <cell r="B523">
            <v>44781</v>
          </cell>
          <cell r="C523" t="str">
            <v>MALOLOS2</v>
          </cell>
          <cell r="D523" t="str">
            <v>D</v>
          </cell>
        </row>
        <row r="524">
          <cell r="A524" t="str">
            <v>CUBI</v>
          </cell>
          <cell r="B524">
            <v>44781</v>
          </cell>
          <cell r="C524" t="str">
            <v>MALOLOS2</v>
          </cell>
          <cell r="D524" t="str">
            <v>D</v>
          </cell>
        </row>
        <row r="525">
          <cell r="A525" t="str">
            <v>CUBI</v>
          </cell>
          <cell r="B525">
            <v>44781</v>
          </cell>
          <cell r="C525" t="str">
            <v>MALOLOS2</v>
          </cell>
          <cell r="D525" t="str">
            <v>D</v>
          </cell>
        </row>
        <row r="526">
          <cell r="A526" t="str">
            <v>DINALUPIHAN</v>
          </cell>
          <cell r="B526">
            <v>44781</v>
          </cell>
          <cell r="C526" t="str">
            <v>MALOLOS2</v>
          </cell>
          <cell r="D526" t="str">
            <v>B</v>
          </cell>
        </row>
        <row r="527">
          <cell r="A527" t="str">
            <v>DINALUPIHAN</v>
          </cell>
          <cell r="B527">
            <v>44781</v>
          </cell>
          <cell r="C527" t="str">
            <v>MALOLOS2</v>
          </cell>
          <cell r="D527" t="str">
            <v>B</v>
          </cell>
        </row>
        <row r="528">
          <cell r="A528" t="str">
            <v>DINALUPIHAN</v>
          </cell>
          <cell r="B528">
            <v>44781</v>
          </cell>
          <cell r="C528" t="str">
            <v>MALOLOS2</v>
          </cell>
          <cell r="D528" t="str">
            <v>B</v>
          </cell>
        </row>
        <row r="529">
          <cell r="A529" t="str">
            <v>KALAYAANH1</v>
          </cell>
          <cell r="B529">
            <v>44781</v>
          </cell>
          <cell r="C529" t="str">
            <v>MALOLOS2</v>
          </cell>
          <cell r="D529" t="str">
            <v>B</v>
          </cell>
        </row>
        <row r="530">
          <cell r="A530" t="str">
            <v>KALAYAANH1</v>
          </cell>
          <cell r="B530">
            <v>44781</v>
          </cell>
          <cell r="C530" t="str">
            <v>MALOLOS2</v>
          </cell>
          <cell r="D530" t="str">
            <v>B</v>
          </cell>
        </row>
        <row r="531">
          <cell r="A531" t="str">
            <v>KALAYAANH1</v>
          </cell>
          <cell r="B531">
            <v>44781</v>
          </cell>
          <cell r="C531" t="str">
            <v>MALOLOS2</v>
          </cell>
          <cell r="D531" t="str">
            <v>B</v>
          </cell>
        </row>
        <row r="532">
          <cell r="A532" t="str">
            <v>MTCABALAN</v>
          </cell>
          <cell r="B532">
            <v>44781</v>
          </cell>
          <cell r="C532" t="str">
            <v>MALOLOS2</v>
          </cell>
          <cell r="D532" t="str">
            <v>B</v>
          </cell>
        </row>
        <row r="533">
          <cell r="A533" t="str">
            <v>MTCABALAN</v>
          </cell>
          <cell r="B533">
            <v>44781</v>
          </cell>
          <cell r="C533" t="str">
            <v>MALOLOS2</v>
          </cell>
          <cell r="D533" t="str">
            <v>B</v>
          </cell>
        </row>
        <row r="534">
          <cell r="A534" t="str">
            <v>MTRITA</v>
          </cell>
          <cell r="B534">
            <v>44781</v>
          </cell>
          <cell r="C534" t="str">
            <v>MALOLOS2</v>
          </cell>
          <cell r="D534" t="str">
            <v>B</v>
          </cell>
        </row>
        <row r="535">
          <cell r="A535" t="str">
            <v>MTRITA</v>
          </cell>
          <cell r="B535">
            <v>44781</v>
          </cell>
          <cell r="C535" t="str">
            <v>MALOLOS2</v>
          </cell>
          <cell r="D535" t="str">
            <v>B</v>
          </cell>
        </row>
        <row r="536">
          <cell r="A536" t="str">
            <v>MTRITA</v>
          </cell>
          <cell r="B536">
            <v>44781</v>
          </cell>
          <cell r="C536" t="str">
            <v>MALOLOS2</v>
          </cell>
          <cell r="D536" t="str">
            <v>B</v>
          </cell>
        </row>
        <row r="537">
          <cell r="A537" t="str">
            <v>OLONGAPO</v>
          </cell>
          <cell r="B537">
            <v>44781</v>
          </cell>
          <cell r="C537" t="str">
            <v>MALOLOS2</v>
          </cell>
          <cell r="D537" t="str">
            <v>B</v>
          </cell>
        </row>
        <row r="538">
          <cell r="A538" t="str">
            <v>OLONGAPO</v>
          </cell>
          <cell r="B538">
            <v>44781</v>
          </cell>
          <cell r="C538" t="str">
            <v>MALOLOS2</v>
          </cell>
          <cell r="D538" t="str">
            <v>B</v>
          </cell>
        </row>
        <row r="539">
          <cell r="A539" t="str">
            <v>OLONGAPO</v>
          </cell>
          <cell r="B539">
            <v>44781</v>
          </cell>
          <cell r="C539" t="str">
            <v>MALOLOS2</v>
          </cell>
          <cell r="D539" t="str">
            <v>B</v>
          </cell>
        </row>
        <row r="540">
          <cell r="A540" t="str">
            <v>ORANI</v>
          </cell>
          <cell r="B540">
            <v>44781</v>
          </cell>
          <cell r="C540" t="str">
            <v>MALOLOS2</v>
          </cell>
          <cell r="D540" t="str">
            <v>B</v>
          </cell>
        </row>
        <row r="541">
          <cell r="A541" t="str">
            <v>ORANI</v>
          </cell>
          <cell r="B541">
            <v>44781</v>
          </cell>
          <cell r="C541" t="str">
            <v>MALOLOS2</v>
          </cell>
          <cell r="D541" t="str">
            <v>B</v>
          </cell>
        </row>
        <row r="542">
          <cell r="A542" t="str">
            <v>ORANI</v>
          </cell>
          <cell r="B542">
            <v>44781</v>
          </cell>
          <cell r="C542" t="str">
            <v>MALOLOS2</v>
          </cell>
          <cell r="D542" t="str">
            <v>B</v>
          </cell>
        </row>
        <row r="543">
          <cell r="A543" t="str">
            <v>ASUNCION</v>
          </cell>
          <cell r="B543">
            <v>33051</v>
          </cell>
          <cell r="C543" t="str">
            <v>MANILA1</v>
          </cell>
          <cell r="D543" t="str">
            <v>D</v>
          </cell>
        </row>
        <row r="544">
          <cell r="A544" t="str">
            <v>ASUNCION</v>
          </cell>
          <cell r="B544">
            <v>33051</v>
          </cell>
          <cell r="C544" t="str">
            <v>MANILA1</v>
          </cell>
          <cell r="D544" t="str">
            <v>D</v>
          </cell>
        </row>
        <row r="545">
          <cell r="A545" t="str">
            <v>B.I.D.</v>
          </cell>
          <cell r="B545">
            <v>33051</v>
          </cell>
          <cell r="C545" t="str">
            <v>MANILA1</v>
          </cell>
          <cell r="D545" t="str">
            <v>D</v>
          </cell>
        </row>
        <row r="546">
          <cell r="A546" t="str">
            <v>BINONDO</v>
          </cell>
          <cell r="B546">
            <v>33051</v>
          </cell>
          <cell r="C546" t="str">
            <v>MANILA1</v>
          </cell>
          <cell r="D546" t="str">
            <v>D</v>
          </cell>
        </row>
        <row r="547">
          <cell r="A547" t="str">
            <v>BINONDO</v>
          </cell>
          <cell r="B547">
            <v>33051</v>
          </cell>
          <cell r="C547" t="str">
            <v>MANILA1</v>
          </cell>
          <cell r="D547" t="str">
            <v>D</v>
          </cell>
        </row>
        <row r="548">
          <cell r="A548" t="str">
            <v>BINONDO</v>
          </cell>
          <cell r="B548">
            <v>33051</v>
          </cell>
          <cell r="C548" t="str">
            <v>MANILA1</v>
          </cell>
          <cell r="D548" t="str">
            <v>D</v>
          </cell>
        </row>
        <row r="549">
          <cell r="A549" t="str">
            <v>CRISTOBAL</v>
          </cell>
          <cell r="B549">
            <v>33051</v>
          </cell>
          <cell r="C549" t="str">
            <v>MANILA1</v>
          </cell>
          <cell r="D549" t="str">
            <v>D</v>
          </cell>
        </row>
        <row r="550">
          <cell r="A550" t="str">
            <v>CRISTOBAL</v>
          </cell>
          <cell r="B550">
            <v>33051</v>
          </cell>
          <cell r="C550" t="str">
            <v>MANILA1</v>
          </cell>
          <cell r="D550" t="str">
            <v>D</v>
          </cell>
        </row>
        <row r="551">
          <cell r="A551" t="str">
            <v>CRISTOBAL</v>
          </cell>
          <cell r="B551">
            <v>33051</v>
          </cell>
          <cell r="C551" t="str">
            <v>MANILA1</v>
          </cell>
          <cell r="D551" t="str">
            <v>D</v>
          </cell>
        </row>
        <row r="552">
          <cell r="A552" t="str">
            <v>CUSTOMS</v>
          </cell>
          <cell r="B552">
            <v>33051</v>
          </cell>
          <cell r="C552" t="str">
            <v>MANILA1</v>
          </cell>
          <cell r="D552" t="str">
            <v>D</v>
          </cell>
        </row>
        <row r="553">
          <cell r="A553" t="str">
            <v>DELPAN</v>
          </cell>
          <cell r="B553">
            <v>33051</v>
          </cell>
          <cell r="C553" t="str">
            <v>MANILA1</v>
          </cell>
          <cell r="D553" t="str">
            <v>D</v>
          </cell>
        </row>
        <row r="554">
          <cell r="A554" t="str">
            <v>DELPAN</v>
          </cell>
          <cell r="B554">
            <v>33051</v>
          </cell>
          <cell r="C554" t="str">
            <v>MANILA1</v>
          </cell>
          <cell r="D554" t="str">
            <v>D</v>
          </cell>
        </row>
        <row r="555">
          <cell r="A555" t="str">
            <v>DELPAN</v>
          </cell>
          <cell r="B555">
            <v>33051</v>
          </cell>
          <cell r="C555" t="str">
            <v>MANILA1</v>
          </cell>
          <cell r="D555" t="str">
            <v>D</v>
          </cell>
        </row>
        <row r="556">
          <cell r="A556" t="str">
            <v>DIMASALANG</v>
          </cell>
          <cell r="B556">
            <v>33051</v>
          </cell>
          <cell r="C556" t="str">
            <v>MANILA1</v>
          </cell>
          <cell r="D556" t="str">
            <v>D</v>
          </cell>
        </row>
        <row r="557">
          <cell r="A557" t="str">
            <v>DIMASALANG</v>
          </cell>
          <cell r="B557">
            <v>33051</v>
          </cell>
          <cell r="C557" t="str">
            <v>MANILA1</v>
          </cell>
          <cell r="D557" t="str">
            <v>D</v>
          </cell>
        </row>
        <row r="558">
          <cell r="A558" t="str">
            <v>DIMASALANG</v>
          </cell>
          <cell r="B558">
            <v>33051</v>
          </cell>
          <cell r="C558" t="str">
            <v>MANILA1</v>
          </cell>
          <cell r="D558" t="str">
            <v>D</v>
          </cell>
        </row>
        <row r="559">
          <cell r="A559" t="str">
            <v>DIMASALANX</v>
          </cell>
          <cell r="B559">
            <v>33051</v>
          </cell>
          <cell r="C559" t="str">
            <v>MANILA1</v>
          </cell>
          <cell r="D559" t="str">
            <v>D</v>
          </cell>
        </row>
        <row r="560">
          <cell r="A560" t="str">
            <v>DIMASALANX</v>
          </cell>
          <cell r="B560">
            <v>33051</v>
          </cell>
          <cell r="C560" t="str">
            <v>MANILA1</v>
          </cell>
          <cell r="D560" t="str">
            <v>D</v>
          </cell>
        </row>
        <row r="561">
          <cell r="A561" t="str">
            <v>DIMASALANX</v>
          </cell>
          <cell r="B561">
            <v>33051</v>
          </cell>
          <cell r="C561" t="str">
            <v>MANILA1</v>
          </cell>
          <cell r="D561" t="str">
            <v>D</v>
          </cell>
        </row>
        <row r="562">
          <cell r="A562" t="str">
            <v>DIVISORIA</v>
          </cell>
          <cell r="B562">
            <v>33051</v>
          </cell>
          <cell r="C562" t="str">
            <v>MANILA1</v>
          </cell>
          <cell r="D562" t="str">
            <v>D</v>
          </cell>
        </row>
        <row r="563">
          <cell r="A563" t="str">
            <v>DIVISORIA</v>
          </cell>
          <cell r="B563">
            <v>33051</v>
          </cell>
          <cell r="C563" t="str">
            <v>MANILA1</v>
          </cell>
          <cell r="D563" t="str">
            <v>D</v>
          </cell>
        </row>
        <row r="564">
          <cell r="A564" t="str">
            <v>DIVISORIA</v>
          </cell>
          <cell r="B564">
            <v>33051</v>
          </cell>
          <cell r="C564" t="str">
            <v>MANILA1</v>
          </cell>
          <cell r="D564" t="str">
            <v>D</v>
          </cell>
        </row>
        <row r="565">
          <cell r="A565" t="str">
            <v>ELCANO</v>
          </cell>
          <cell r="B565">
            <v>33051</v>
          </cell>
          <cell r="C565" t="str">
            <v>MANILA1</v>
          </cell>
          <cell r="D565" t="str">
            <v>D</v>
          </cell>
        </row>
        <row r="566">
          <cell r="A566" t="str">
            <v>ELCANO</v>
          </cell>
          <cell r="B566">
            <v>33051</v>
          </cell>
          <cell r="C566" t="str">
            <v>MANILA1</v>
          </cell>
          <cell r="D566" t="str">
            <v>D</v>
          </cell>
        </row>
        <row r="567">
          <cell r="A567" t="str">
            <v>EQUITABLE</v>
          </cell>
          <cell r="B567">
            <v>33051</v>
          </cell>
          <cell r="C567" t="str">
            <v>MANILA1</v>
          </cell>
          <cell r="D567" t="str">
            <v>D</v>
          </cell>
        </row>
        <row r="568">
          <cell r="A568" t="str">
            <v>ERMITA</v>
          </cell>
          <cell r="B568">
            <v>33051</v>
          </cell>
          <cell r="C568" t="str">
            <v>MANILA1</v>
          </cell>
          <cell r="D568" t="str">
            <v>D</v>
          </cell>
        </row>
        <row r="569">
          <cell r="A569" t="str">
            <v>ERMITA</v>
          </cell>
          <cell r="B569">
            <v>33051</v>
          </cell>
          <cell r="C569" t="str">
            <v>MANILA1</v>
          </cell>
          <cell r="D569" t="str">
            <v>D</v>
          </cell>
        </row>
        <row r="570">
          <cell r="A570" t="str">
            <v>ERMITA</v>
          </cell>
          <cell r="B570">
            <v>33051</v>
          </cell>
          <cell r="C570" t="str">
            <v>MANILA1</v>
          </cell>
          <cell r="D570" t="str">
            <v>D</v>
          </cell>
        </row>
        <row r="571">
          <cell r="A571" t="str">
            <v>ERMITAX</v>
          </cell>
          <cell r="B571">
            <v>33051</v>
          </cell>
          <cell r="C571" t="str">
            <v>MANILA1</v>
          </cell>
          <cell r="D571" t="str">
            <v>D</v>
          </cell>
        </row>
        <row r="572">
          <cell r="A572" t="str">
            <v>ESPANA</v>
          </cell>
          <cell r="B572">
            <v>33051</v>
          </cell>
          <cell r="C572" t="str">
            <v>MANILA1</v>
          </cell>
          <cell r="D572" t="str">
            <v>D</v>
          </cell>
        </row>
        <row r="573">
          <cell r="A573" t="str">
            <v>ESPANA</v>
          </cell>
          <cell r="B573">
            <v>33051</v>
          </cell>
          <cell r="C573" t="str">
            <v>MANILA1</v>
          </cell>
          <cell r="D573" t="str">
            <v>D</v>
          </cell>
        </row>
        <row r="574">
          <cell r="A574" t="str">
            <v>ESPANA</v>
          </cell>
          <cell r="B574">
            <v>33051</v>
          </cell>
          <cell r="C574" t="str">
            <v>MANILA1</v>
          </cell>
          <cell r="D574" t="str">
            <v>D</v>
          </cell>
        </row>
        <row r="575">
          <cell r="A575" t="str">
            <v>ESPANAX</v>
          </cell>
          <cell r="B575">
            <v>33051</v>
          </cell>
          <cell r="C575" t="str">
            <v>MANILA1</v>
          </cell>
          <cell r="D575" t="str">
            <v>D</v>
          </cell>
        </row>
        <row r="576">
          <cell r="A576" t="str">
            <v>ESPANAX</v>
          </cell>
          <cell r="B576">
            <v>33051</v>
          </cell>
          <cell r="C576" t="str">
            <v>MANILA1</v>
          </cell>
          <cell r="D576" t="str">
            <v>D</v>
          </cell>
        </row>
        <row r="577">
          <cell r="A577" t="str">
            <v>ESPANAX</v>
          </cell>
          <cell r="B577">
            <v>33051</v>
          </cell>
          <cell r="C577" t="str">
            <v>MANILA1</v>
          </cell>
          <cell r="D577" t="str">
            <v>D</v>
          </cell>
        </row>
        <row r="578">
          <cell r="A578" t="str">
            <v>FTORRES</v>
          </cell>
          <cell r="B578">
            <v>33051</v>
          </cell>
          <cell r="C578" t="str">
            <v>MANILA1</v>
          </cell>
          <cell r="D578" t="str">
            <v>D</v>
          </cell>
        </row>
        <row r="579">
          <cell r="A579" t="str">
            <v>FTORRES</v>
          </cell>
          <cell r="B579">
            <v>33051</v>
          </cell>
          <cell r="C579" t="str">
            <v>MANILA1</v>
          </cell>
          <cell r="D579" t="str">
            <v>D</v>
          </cell>
        </row>
        <row r="580">
          <cell r="A580" t="str">
            <v>FTORRES</v>
          </cell>
          <cell r="B580">
            <v>33051</v>
          </cell>
          <cell r="C580" t="str">
            <v>MANILA1</v>
          </cell>
          <cell r="D580" t="str">
            <v>D</v>
          </cell>
        </row>
        <row r="581">
          <cell r="A581" t="str">
            <v>FTORRESX</v>
          </cell>
          <cell r="B581">
            <v>33051</v>
          </cell>
          <cell r="C581" t="str">
            <v>MANILA1</v>
          </cell>
          <cell r="D581" t="str">
            <v>D</v>
          </cell>
        </row>
        <row r="582">
          <cell r="A582" t="str">
            <v>FTORRESX</v>
          </cell>
          <cell r="B582">
            <v>33051</v>
          </cell>
          <cell r="C582" t="str">
            <v>MANILA1</v>
          </cell>
          <cell r="D582" t="str">
            <v>D</v>
          </cell>
        </row>
        <row r="583">
          <cell r="A583" t="str">
            <v>FTORRESX</v>
          </cell>
          <cell r="B583">
            <v>33051</v>
          </cell>
          <cell r="C583" t="str">
            <v>MANILA1</v>
          </cell>
          <cell r="D583" t="str">
            <v>D</v>
          </cell>
        </row>
        <row r="584">
          <cell r="A584" t="str">
            <v>G.E. ANTONINO</v>
          </cell>
          <cell r="B584">
            <v>33051</v>
          </cell>
          <cell r="C584" t="str">
            <v>MANILA1</v>
          </cell>
          <cell r="D584" t="str">
            <v>D</v>
          </cell>
        </row>
        <row r="585">
          <cell r="A585" t="str">
            <v>G.E. ANTONINO</v>
          </cell>
          <cell r="B585">
            <v>33051</v>
          </cell>
          <cell r="C585" t="str">
            <v>MANILA1</v>
          </cell>
          <cell r="D585" t="str">
            <v>D</v>
          </cell>
        </row>
        <row r="586">
          <cell r="A586" t="str">
            <v>G.E. ANTONINO</v>
          </cell>
          <cell r="B586">
            <v>33051</v>
          </cell>
          <cell r="C586" t="str">
            <v>MANILA1</v>
          </cell>
          <cell r="D586" t="str">
            <v>D</v>
          </cell>
        </row>
        <row r="587">
          <cell r="A587" t="str">
            <v>HOLIDAYIN</v>
          </cell>
          <cell r="B587">
            <v>33051</v>
          </cell>
          <cell r="C587" t="str">
            <v>MANILA1</v>
          </cell>
          <cell r="D587" t="str">
            <v>D</v>
          </cell>
        </row>
        <row r="588">
          <cell r="A588" t="str">
            <v>JUANLUNA</v>
          </cell>
          <cell r="B588">
            <v>33051</v>
          </cell>
          <cell r="C588" t="str">
            <v>MANILA1</v>
          </cell>
          <cell r="D588" t="str">
            <v>D</v>
          </cell>
        </row>
        <row r="589">
          <cell r="A589" t="str">
            <v>JUANLUNA</v>
          </cell>
          <cell r="B589">
            <v>33051</v>
          </cell>
          <cell r="C589" t="str">
            <v>MANILA1</v>
          </cell>
          <cell r="D589" t="str">
            <v>D</v>
          </cell>
        </row>
        <row r="590">
          <cell r="A590" t="str">
            <v>KALAYAANHAL</v>
          </cell>
          <cell r="B590">
            <v>33051</v>
          </cell>
          <cell r="C590" t="str">
            <v>MANILA1</v>
          </cell>
          <cell r="D590" t="str">
            <v>D</v>
          </cell>
        </row>
        <row r="591">
          <cell r="A591" t="str">
            <v>KALAYAANHAL</v>
          </cell>
          <cell r="B591">
            <v>33051</v>
          </cell>
          <cell r="C591" t="str">
            <v>MANILA1</v>
          </cell>
          <cell r="D591" t="str">
            <v>D</v>
          </cell>
        </row>
        <row r="592">
          <cell r="A592" t="str">
            <v>LEGARDA</v>
          </cell>
          <cell r="B592">
            <v>33051</v>
          </cell>
          <cell r="C592" t="str">
            <v>MANILA1</v>
          </cell>
          <cell r="D592" t="str">
            <v>D</v>
          </cell>
        </row>
        <row r="593">
          <cell r="A593" t="str">
            <v>LEGARDA</v>
          </cell>
          <cell r="B593">
            <v>33051</v>
          </cell>
          <cell r="C593" t="str">
            <v>MANILA1</v>
          </cell>
          <cell r="D593" t="str">
            <v>D</v>
          </cell>
        </row>
        <row r="594">
          <cell r="A594" t="str">
            <v>LEGARDA</v>
          </cell>
          <cell r="B594">
            <v>33051</v>
          </cell>
          <cell r="C594" t="str">
            <v>MANILA1</v>
          </cell>
          <cell r="D594" t="str">
            <v>D</v>
          </cell>
        </row>
        <row r="595">
          <cell r="A595" t="str">
            <v>MABINIHAL1</v>
          </cell>
          <cell r="B595">
            <v>33051</v>
          </cell>
          <cell r="C595" t="str">
            <v>MANILA1</v>
          </cell>
          <cell r="D595" t="str">
            <v>D</v>
          </cell>
        </row>
        <row r="596">
          <cell r="A596" t="str">
            <v>MALACANANG</v>
          </cell>
          <cell r="B596">
            <v>33051</v>
          </cell>
          <cell r="C596" t="str">
            <v>MANILA1</v>
          </cell>
          <cell r="D596" t="str">
            <v>D</v>
          </cell>
        </row>
        <row r="597">
          <cell r="A597" t="str">
            <v>MALACANANG</v>
          </cell>
          <cell r="B597">
            <v>33051</v>
          </cell>
          <cell r="C597" t="str">
            <v>MANILA1</v>
          </cell>
          <cell r="D597" t="str">
            <v>D</v>
          </cell>
        </row>
        <row r="598">
          <cell r="A598" t="str">
            <v>MALACANANG</v>
          </cell>
          <cell r="B598">
            <v>33051</v>
          </cell>
          <cell r="C598" t="str">
            <v>MANILA1</v>
          </cell>
          <cell r="D598" t="str">
            <v>D</v>
          </cell>
        </row>
        <row r="599">
          <cell r="A599" t="str">
            <v>MIDTOWN</v>
          </cell>
          <cell r="B599">
            <v>33051</v>
          </cell>
          <cell r="C599" t="str">
            <v>MANILA1</v>
          </cell>
          <cell r="D599" t="str">
            <v>D</v>
          </cell>
        </row>
        <row r="600">
          <cell r="A600" t="str">
            <v>ONGPIN</v>
          </cell>
          <cell r="B600">
            <v>33051</v>
          </cell>
          <cell r="C600" t="str">
            <v>MANILA1</v>
          </cell>
          <cell r="D600" t="str">
            <v>D</v>
          </cell>
        </row>
        <row r="601">
          <cell r="A601" t="str">
            <v>ONGPIN</v>
          </cell>
          <cell r="B601">
            <v>33051</v>
          </cell>
          <cell r="C601" t="str">
            <v>MANILA1</v>
          </cell>
          <cell r="D601" t="str">
            <v>D</v>
          </cell>
        </row>
        <row r="602">
          <cell r="A602" t="str">
            <v>ONGPIN</v>
          </cell>
          <cell r="B602">
            <v>33051</v>
          </cell>
          <cell r="C602" t="str">
            <v>MANILA1</v>
          </cell>
          <cell r="D602" t="str">
            <v>D</v>
          </cell>
        </row>
        <row r="603">
          <cell r="A603" t="str">
            <v>PANDACAN</v>
          </cell>
          <cell r="B603">
            <v>33051</v>
          </cell>
          <cell r="C603" t="str">
            <v>MANILA1</v>
          </cell>
          <cell r="D603" t="str">
            <v>D</v>
          </cell>
        </row>
        <row r="604">
          <cell r="A604" t="str">
            <v>PANDACAN</v>
          </cell>
          <cell r="B604">
            <v>33051</v>
          </cell>
          <cell r="C604" t="str">
            <v>MANILA1</v>
          </cell>
          <cell r="D604" t="str">
            <v>D</v>
          </cell>
        </row>
        <row r="605">
          <cell r="A605" t="str">
            <v>PANDACAN</v>
          </cell>
          <cell r="B605">
            <v>33051</v>
          </cell>
          <cell r="C605" t="str">
            <v>MANILA1</v>
          </cell>
          <cell r="D605" t="str">
            <v>D</v>
          </cell>
        </row>
        <row r="606">
          <cell r="A606" t="str">
            <v>QUIAPO</v>
          </cell>
          <cell r="B606">
            <v>33051</v>
          </cell>
          <cell r="C606" t="str">
            <v>MANILA1</v>
          </cell>
          <cell r="D606" t="str">
            <v>D</v>
          </cell>
        </row>
        <row r="607">
          <cell r="A607" t="str">
            <v>QUIAPO</v>
          </cell>
          <cell r="B607">
            <v>33051</v>
          </cell>
          <cell r="C607" t="str">
            <v>MANILA1</v>
          </cell>
          <cell r="D607" t="str">
            <v>D</v>
          </cell>
        </row>
        <row r="608">
          <cell r="A608" t="str">
            <v>QUIAPO</v>
          </cell>
          <cell r="B608">
            <v>33051</v>
          </cell>
          <cell r="C608" t="str">
            <v>MANILA1</v>
          </cell>
          <cell r="D608" t="str">
            <v>D</v>
          </cell>
        </row>
        <row r="609">
          <cell r="A609" t="str">
            <v>ROBINSONS</v>
          </cell>
          <cell r="B609">
            <v>33051</v>
          </cell>
          <cell r="C609" t="str">
            <v>MANILA1</v>
          </cell>
          <cell r="D609" t="str">
            <v>D</v>
          </cell>
        </row>
        <row r="610">
          <cell r="A610" t="str">
            <v>REGENTE</v>
          </cell>
          <cell r="B610">
            <v>33051</v>
          </cell>
          <cell r="C610" t="str">
            <v>MANILA1</v>
          </cell>
          <cell r="D610" t="str">
            <v>D</v>
          </cell>
        </row>
        <row r="611">
          <cell r="A611" t="str">
            <v>REGENTE</v>
          </cell>
          <cell r="B611">
            <v>33051</v>
          </cell>
          <cell r="C611" t="str">
            <v>MANILA1</v>
          </cell>
          <cell r="D611" t="str">
            <v>D</v>
          </cell>
        </row>
        <row r="612">
          <cell r="A612" t="str">
            <v>SALAZAR</v>
          </cell>
          <cell r="B612">
            <v>33051</v>
          </cell>
          <cell r="C612" t="str">
            <v>MANILA1</v>
          </cell>
          <cell r="D612" t="str">
            <v>D</v>
          </cell>
        </row>
        <row r="613">
          <cell r="A613" t="str">
            <v>SALAZAR</v>
          </cell>
          <cell r="B613">
            <v>33051</v>
          </cell>
          <cell r="C613" t="str">
            <v>MANILA1</v>
          </cell>
          <cell r="D613" t="str">
            <v>D</v>
          </cell>
        </row>
        <row r="614">
          <cell r="A614" t="str">
            <v>SOFITEL</v>
          </cell>
          <cell r="B614">
            <v>33051</v>
          </cell>
          <cell r="C614" t="str">
            <v>MANILA1</v>
          </cell>
          <cell r="D614" t="str">
            <v>D</v>
          </cell>
        </row>
        <row r="615">
          <cell r="A615" t="str">
            <v>SOUTH HARBOR</v>
          </cell>
          <cell r="B615">
            <v>33051</v>
          </cell>
          <cell r="C615" t="str">
            <v>MANILA1</v>
          </cell>
          <cell r="D615" t="str">
            <v>D</v>
          </cell>
        </row>
        <row r="616">
          <cell r="A616" t="str">
            <v>SOUTH HARBOR</v>
          </cell>
          <cell r="B616">
            <v>33051</v>
          </cell>
          <cell r="C616" t="str">
            <v>MANILA1</v>
          </cell>
          <cell r="D616" t="str">
            <v>D</v>
          </cell>
        </row>
        <row r="617">
          <cell r="A617" t="str">
            <v>SOUTH HARBOR</v>
          </cell>
          <cell r="B617">
            <v>33051</v>
          </cell>
          <cell r="C617" t="str">
            <v>MANILA1</v>
          </cell>
          <cell r="D617" t="str">
            <v>D</v>
          </cell>
        </row>
        <row r="618">
          <cell r="A618" t="str">
            <v>STA MESA</v>
          </cell>
          <cell r="B618">
            <v>33051</v>
          </cell>
          <cell r="C618" t="str">
            <v>MANILA1</v>
          </cell>
          <cell r="D618" t="str">
            <v>D</v>
          </cell>
        </row>
        <row r="619">
          <cell r="A619" t="str">
            <v>STA MESA</v>
          </cell>
          <cell r="B619">
            <v>33051</v>
          </cell>
          <cell r="C619" t="str">
            <v>MANILA1</v>
          </cell>
          <cell r="D619" t="str">
            <v>D</v>
          </cell>
        </row>
        <row r="620">
          <cell r="A620" t="str">
            <v>STA MESA</v>
          </cell>
          <cell r="B620">
            <v>33051</v>
          </cell>
          <cell r="C620" t="str">
            <v>MANILA1</v>
          </cell>
          <cell r="D620" t="str">
            <v>D</v>
          </cell>
        </row>
        <row r="621">
          <cell r="A621" t="str">
            <v>AMUNGAN</v>
          </cell>
          <cell r="B621">
            <v>31769</v>
          </cell>
          <cell r="C621" t="str">
            <v>MANILA2</v>
          </cell>
          <cell r="D621" t="str">
            <v>B</v>
          </cell>
        </row>
        <row r="622">
          <cell r="A622" t="str">
            <v>AMUNGAN</v>
          </cell>
          <cell r="B622">
            <v>31769</v>
          </cell>
          <cell r="C622" t="str">
            <v>MANILA2</v>
          </cell>
          <cell r="D622" t="str">
            <v>B</v>
          </cell>
        </row>
        <row r="623">
          <cell r="A623" t="str">
            <v>AMUNGAN</v>
          </cell>
          <cell r="B623">
            <v>31769</v>
          </cell>
          <cell r="C623" t="str">
            <v>MANILA2</v>
          </cell>
          <cell r="D623" t="str">
            <v>B</v>
          </cell>
        </row>
        <row r="624">
          <cell r="A624" t="str">
            <v>BAMBANG</v>
          </cell>
          <cell r="B624">
            <v>31769</v>
          </cell>
          <cell r="C624" t="str">
            <v>MANILA2</v>
          </cell>
          <cell r="D624" t="str">
            <v>D</v>
          </cell>
        </row>
        <row r="625">
          <cell r="A625" t="str">
            <v>BAMBANG</v>
          </cell>
          <cell r="B625">
            <v>31769</v>
          </cell>
          <cell r="C625" t="str">
            <v>MANILA2</v>
          </cell>
          <cell r="D625" t="str">
            <v>D</v>
          </cell>
        </row>
        <row r="626">
          <cell r="A626" t="str">
            <v>BAMBANG</v>
          </cell>
          <cell r="B626">
            <v>31769</v>
          </cell>
          <cell r="C626" t="str">
            <v>MANILA2</v>
          </cell>
          <cell r="D626" t="str">
            <v>D</v>
          </cell>
        </row>
        <row r="627">
          <cell r="A627" t="str">
            <v>BLUMENTRITT</v>
          </cell>
          <cell r="B627">
            <v>31769</v>
          </cell>
          <cell r="C627" t="str">
            <v>MANILA2</v>
          </cell>
          <cell r="D627" t="str">
            <v>D</v>
          </cell>
        </row>
        <row r="628">
          <cell r="A628" t="str">
            <v>BLUMENTRITT</v>
          </cell>
          <cell r="B628">
            <v>31769</v>
          </cell>
          <cell r="C628" t="str">
            <v>MANILA2</v>
          </cell>
          <cell r="D628" t="str">
            <v>D</v>
          </cell>
        </row>
        <row r="629">
          <cell r="A629" t="str">
            <v>BLUMENTRITT</v>
          </cell>
          <cell r="B629">
            <v>31769</v>
          </cell>
          <cell r="C629" t="str">
            <v>MANILA2</v>
          </cell>
          <cell r="D629" t="str">
            <v>D</v>
          </cell>
        </row>
        <row r="630">
          <cell r="A630" t="str">
            <v>BLUMENTRITTX</v>
          </cell>
          <cell r="B630">
            <v>31769</v>
          </cell>
          <cell r="C630" t="str">
            <v>MANILA2</v>
          </cell>
          <cell r="D630" t="str">
            <v>D</v>
          </cell>
        </row>
        <row r="631">
          <cell r="A631" t="str">
            <v>BLUMENTRITTX</v>
          </cell>
          <cell r="B631">
            <v>31769</v>
          </cell>
          <cell r="C631" t="str">
            <v>MANILA2</v>
          </cell>
          <cell r="D631" t="str">
            <v>D</v>
          </cell>
        </row>
        <row r="632">
          <cell r="A632" t="str">
            <v>BLUMENTRITTX</v>
          </cell>
          <cell r="B632">
            <v>31769</v>
          </cell>
          <cell r="C632" t="str">
            <v>MANILA2</v>
          </cell>
          <cell r="D632" t="str">
            <v>D</v>
          </cell>
        </row>
        <row r="633">
          <cell r="A633" t="str">
            <v>BOTOLAN</v>
          </cell>
          <cell r="B633">
            <v>31769</v>
          </cell>
          <cell r="C633" t="str">
            <v>MANILA2</v>
          </cell>
          <cell r="D633" t="str">
            <v>B</v>
          </cell>
        </row>
        <row r="634">
          <cell r="A634" t="str">
            <v>BOTOLAN</v>
          </cell>
          <cell r="B634">
            <v>31769</v>
          </cell>
          <cell r="C634" t="str">
            <v>MANILA2</v>
          </cell>
          <cell r="D634" t="str">
            <v>B</v>
          </cell>
        </row>
        <row r="635">
          <cell r="A635" t="str">
            <v>BOTOLAN</v>
          </cell>
          <cell r="B635">
            <v>31769</v>
          </cell>
          <cell r="C635" t="str">
            <v>MANILA2</v>
          </cell>
          <cell r="D635" t="str">
            <v>B</v>
          </cell>
        </row>
        <row r="636">
          <cell r="A636" t="str">
            <v>Tutuban_Ctrmall</v>
          </cell>
          <cell r="B636">
            <v>31769</v>
          </cell>
          <cell r="C636" t="str">
            <v>MANILA2</v>
          </cell>
          <cell r="D636" t="str">
            <v>D</v>
          </cell>
        </row>
        <row r="637">
          <cell r="A637" t="str">
            <v>GLOBEUN</v>
          </cell>
          <cell r="B637">
            <v>31769</v>
          </cell>
          <cell r="C637" t="str">
            <v>MANILA2</v>
          </cell>
          <cell r="D637" t="str">
            <v>B</v>
          </cell>
        </row>
        <row r="638">
          <cell r="A638" t="str">
            <v>NORHARBOR</v>
          </cell>
          <cell r="B638">
            <v>31769</v>
          </cell>
          <cell r="C638" t="str">
            <v>MANILA2</v>
          </cell>
          <cell r="D638" t="str">
            <v>D</v>
          </cell>
        </row>
        <row r="639">
          <cell r="A639" t="str">
            <v>NORHARBOR</v>
          </cell>
          <cell r="B639">
            <v>31769</v>
          </cell>
          <cell r="C639" t="str">
            <v>MANILA2</v>
          </cell>
          <cell r="D639" t="str">
            <v>D</v>
          </cell>
        </row>
        <row r="640">
          <cell r="A640" t="str">
            <v>NORHARBOR</v>
          </cell>
          <cell r="B640">
            <v>31769</v>
          </cell>
          <cell r="C640" t="str">
            <v>MANILA2</v>
          </cell>
          <cell r="D640" t="str">
            <v>D</v>
          </cell>
        </row>
        <row r="641">
          <cell r="A641" t="str">
            <v>PALAUIG</v>
          </cell>
          <cell r="B641">
            <v>31769</v>
          </cell>
          <cell r="C641" t="str">
            <v>MANILA2</v>
          </cell>
          <cell r="D641" t="str">
            <v>B</v>
          </cell>
        </row>
        <row r="642">
          <cell r="A642" t="str">
            <v>PALAUIG</v>
          </cell>
          <cell r="B642">
            <v>31769</v>
          </cell>
          <cell r="C642" t="str">
            <v>MANILA2</v>
          </cell>
          <cell r="D642" t="str">
            <v>B</v>
          </cell>
        </row>
        <row r="643">
          <cell r="A643" t="str">
            <v>SANMARCELINO</v>
          </cell>
          <cell r="B643">
            <v>31769</v>
          </cell>
          <cell r="C643" t="str">
            <v>MANILA2</v>
          </cell>
          <cell r="D643" t="str">
            <v>B</v>
          </cell>
        </row>
        <row r="644">
          <cell r="A644" t="str">
            <v>SANMARCELINO</v>
          </cell>
          <cell r="B644">
            <v>31769</v>
          </cell>
          <cell r="C644" t="str">
            <v>MANILA2</v>
          </cell>
          <cell r="D644" t="str">
            <v>B</v>
          </cell>
        </row>
        <row r="645">
          <cell r="A645" t="str">
            <v>SANMARCELINO</v>
          </cell>
          <cell r="B645">
            <v>31769</v>
          </cell>
          <cell r="C645" t="str">
            <v>MANILA2</v>
          </cell>
          <cell r="D645" t="str">
            <v>B</v>
          </cell>
        </row>
        <row r="646">
          <cell r="A646" t="str">
            <v>TUTUBAN</v>
          </cell>
          <cell r="B646">
            <v>31769</v>
          </cell>
          <cell r="C646" t="str">
            <v>MANILA2</v>
          </cell>
          <cell r="D646" t="str">
            <v>D</v>
          </cell>
        </row>
        <row r="647">
          <cell r="A647" t="str">
            <v>TUTUBAN</v>
          </cell>
          <cell r="B647">
            <v>31769</v>
          </cell>
          <cell r="C647" t="str">
            <v>MANILA2</v>
          </cell>
          <cell r="D647" t="str">
            <v>D</v>
          </cell>
        </row>
        <row r="648">
          <cell r="A648" t="str">
            <v>TUTUBAN</v>
          </cell>
          <cell r="B648">
            <v>31769</v>
          </cell>
          <cell r="C648" t="str">
            <v>MANILA2</v>
          </cell>
          <cell r="D648" t="str">
            <v>D</v>
          </cell>
        </row>
        <row r="649">
          <cell r="A649" t="str">
            <v>BAYANBAYANAN</v>
          </cell>
          <cell r="B649">
            <v>44277</v>
          </cell>
          <cell r="C649" t="str">
            <v>MARIKINA1</v>
          </cell>
          <cell r="D649" t="str">
            <v>D</v>
          </cell>
        </row>
        <row r="650">
          <cell r="A650" t="str">
            <v>BAYANBAYANAN</v>
          </cell>
          <cell r="B650">
            <v>44277</v>
          </cell>
          <cell r="C650" t="str">
            <v>MARIKINA1</v>
          </cell>
          <cell r="D650" t="str">
            <v>D</v>
          </cell>
        </row>
        <row r="651">
          <cell r="A651" t="str">
            <v>BAYANBAYANAN</v>
          </cell>
          <cell r="B651">
            <v>44277</v>
          </cell>
          <cell r="C651" t="str">
            <v>MARIKINA1</v>
          </cell>
          <cell r="D651" t="str">
            <v>D</v>
          </cell>
        </row>
        <row r="652">
          <cell r="A652" t="str">
            <v>BAYANBAYX</v>
          </cell>
          <cell r="B652">
            <v>44277</v>
          </cell>
          <cell r="C652" t="str">
            <v>MARIKINA1</v>
          </cell>
          <cell r="D652" t="str">
            <v>D</v>
          </cell>
        </row>
        <row r="653">
          <cell r="A653" t="str">
            <v>BAYANBAYX</v>
          </cell>
          <cell r="B653">
            <v>44277</v>
          </cell>
          <cell r="C653" t="str">
            <v>MARIKINA1</v>
          </cell>
          <cell r="D653" t="str">
            <v>D</v>
          </cell>
        </row>
        <row r="654">
          <cell r="A654" t="str">
            <v>BAYANBAYX</v>
          </cell>
          <cell r="B654">
            <v>44277</v>
          </cell>
          <cell r="C654" t="str">
            <v>MARIKINA1</v>
          </cell>
          <cell r="D654" t="str">
            <v>D</v>
          </cell>
        </row>
        <row r="655">
          <cell r="A655" t="str">
            <v>EAST CENTER</v>
          </cell>
          <cell r="B655">
            <v>44277</v>
          </cell>
          <cell r="C655" t="str">
            <v>MARIKINA1</v>
          </cell>
          <cell r="D655" t="str">
            <v>D</v>
          </cell>
        </row>
        <row r="656">
          <cell r="A656" t="str">
            <v>EASTMALL</v>
          </cell>
          <cell r="B656">
            <v>44277</v>
          </cell>
          <cell r="C656" t="str">
            <v>MARIKINA1</v>
          </cell>
          <cell r="D656" t="str">
            <v>D</v>
          </cell>
        </row>
        <row r="657">
          <cell r="A657" t="str">
            <v>MONTEVISTA</v>
          </cell>
          <cell r="B657">
            <v>44277</v>
          </cell>
          <cell r="C657" t="str">
            <v>MARIKINA1</v>
          </cell>
          <cell r="D657" t="str">
            <v>D</v>
          </cell>
        </row>
        <row r="658">
          <cell r="A658" t="str">
            <v>MONTEVISTA</v>
          </cell>
          <cell r="B658">
            <v>44277</v>
          </cell>
          <cell r="C658" t="str">
            <v>MARIKINA1</v>
          </cell>
          <cell r="D658" t="str">
            <v>D</v>
          </cell>
        </row>
        <row r="659">
          <cell r="A659" t="str">
            <v>MONTEVISTA</v>
          </cell>
          <cell r="B659">
            <v>44277</v>
          </cell>
          <cell r="C659" t="str">
            <v>MARIKINA1</v>
          </cell>
          <cell r="D659" t="str">
            <v>D</v>
          </cell>
        </row>
        <row r="660">
          <cell r="A660" t="str">
            <v>PROJECT3</v>
          </cell>
          <cell r="B660">
            <v>44277</v>
          </cell>
          <cell r="C660" t="str">
            <v>MARIKINA1</v>
          </cell>
          <cell r="D660" t="str">
            <v>D</v>
          </cell>
        </row>
        <row r="661">
          <cell r="A661" t="str">
            <v>PROJECT3</v>
          </cell>
          <cell r="B661">
            <v>44277</v>
          </cell>
          <cell r="C661" t="str">
            <v>MARIKINA1</v>
          </cell>
          <cell r="D661" t="str">
            <v>D</v>
          </cell>
        </row>
        <row r="662">
          <cell r="A662" t="str">
            <v>PROJECT3</v>
          </cell>
          <cell r="B662">
            <v>44277</v>
          </cell>
          <cell r="C662" t="str">
            <v>MARIKINA1</v>
          </cell>
          <cell r="D662" t="str">
            <v>D</v>
          </cell>
        </row>
        <row r="663">
          <cell r="A663" t="str">
            <v>SANMATEO</v>
          </cell>
          <cell r="B663">
            <v>44277</v>
          </cell>
          <cell r="C663" t="str">
            <v>MARIKINA1</v>
          </cell>
          <cell r="D663" t="str">
            <v>D</v>
          </cell>
        </row>
        <row r="664">
          <cell r="A664" t="str">
            <v>SANMATEO</v>
          </cell>
          <cell r="B664">
            <v>44277</v>
          </cell>
          <cell r="C664" t="str">
            <v>MARIKINA1</v>
          </cell>
          <cell r="D664" t="str">
            <v>D</v>
          </cell>
        </row>
        <row r="665">
          <cell r="A665" t="str">
            <v>SANMATEO</v>
          </cell>
          <cell r="B665">
            <v>44277</v>
          </cell>
          <cell r="C665" t="str">
            <v>MARIKINA1</v>
          </cell>
          <cell r="D665" t="str">
            <v>D</v>
          </cell>
        </row>
        <row r="666">
          <cell r="A666" t="str">
            <v>SANROQUE</v>
          </cell>
          <cell r="B666">
            <v>44277</v>
          </cell>
          <cell r="C666" t="str">
            <v>MARIKINA1</v>
          </cell>
          <cell r="D666" t="str">
            <v>D</v>
          </cell>
        </row>
        <row r="667">
          <cell r="A667" t="str">
            <v>SANROQUE</v>
          </cell>
          <cell r="B667">
            <v>44277</v>
          </cell>
          <cell r="C667" t="str">
            <v>MARIKINA1</v>
          </cell>
          <cell r="D667" t="str">
            <v>D</v>
          </cell>
        </row>
        <row r="668">
          <cell r="A668" t="str">
            <v>SANROQUE</v>
          </cell>
          <cell r="B668">
            <v>44277</v>
          </cell>
          <cell r="C668" t="str">
            <v>MARIKINA1</v>
          </cell>
          <cell r="D668" t="str">
            <v>D</v>
          </cell>
        </row>
        <row r="669">
          <cell r="A669" t="str">
            <v>TANYONG</v>
          </cell>
          <cell r="B669">
            <v>44277</v>
          </cell>
          <cell r="C669" t="str">
            <v>MARIKINA1</v>
          </cell>
          <cell r="D669" t="str">
            <v>D</v>
          </cell>
        </row>
        <row r="670">
          <cell r="A670" t="str">
            <v>TANYONG</v>
          </cell>
          <cell r="B670">
            <v>44277</v>
          </cell>
          <cell r="C670" t="str">
            <v>MARIKINA1</v>
          </cell>
          <cell r="D670" t="str">
            <v>D</v>
          </cell>
        </row>
        <row r="671">
          <cell r="A671" t="str">
            <v>TANYONG</v>
          </cell>
          <cell r="B671">
            <v>44277</v>
          </cell>
          <cell r="C671" t="str">
            <v>MARIKINA1</v>
          </cell>
          <cell r="D671" t="str">
            <v>D</v>
          </cell>
        </row>
        <row r="672">
          <cell r="A672" t="str">
            <v>TWINVILLE</v>
          </cell>
          <cell r="B672">
            <v>44277</v>
          </cell>
          <cell r="C672" t="str">
            <v>MARIKINA1</v>
          </cell>
          <cell r="D672" t="str">
            <v>D</v>
          </cell>
        </row>
        <row r="673">
          <cell r="A673" t="str">
            <v>TWINVILLE</v>
          </cell>
          <cell r="B673">
            <v>44277</v>
          </cell>
          <cell r="C673" t="str">
            <v>MARIKINA1</v>
          </cell>
          <cell r="D673" t="str">
            <v>D</v>
          </cell>
        </row>
        <row r="674">
          <cell r="A674" t="str">
            <v>TWINVILLE</v>
          </cell>
          <cell r="B674">
            <v>44277</v>
          </cell>
          <cell r="C674" t="str">
            <v>MARIKINA1</v>
          </cell>
          <cell r="D674" t="str">
            <v>D</v>
          </cell>
        </row>
        <row r="675">
          <cell r="A675" t="str">
            <v>EDSA PLAZA</v>
          </cell>
          <cell r="B675">
            <v>38988</v>
          </cell>
          <cell r="C675" t="str">
            <v>ORT_BSC1</v>
          </cell>
          <cell r="D675" t="str">
            <v>D</v>
          </cell>
        </row>
        <row r="676">
          <cell r="A676" t="str">
            <v>FRANCISSQ</v>
          </cell>
          <cell r="B676">
            <v>38988</v>
          </cell>
          <cell r="C676" t="str">
            <v>ORT_BSC1</v>
          </cell>
          <cell r="D676" t="str">
            <v>D</v>
          </cell>
        </row>
        <row r="677">
          <cell r="A677" t="str">
            <v>FRANCISSQ</v>
          </cell>
          <cell r="B677">
            <v>38988</v>
          </cell>
          <cell r="C677" t="str">
            <v>ORT_BSC1</v>
          </cell>
          <cell r="D677" t="str">
            <v>D</v>
          </cell>
        </row>
        <row r="678">
          <cell r="A678" t="str">
            <v>GARDENWAY</v>
          </cell>
          <cell r="B678">
            <v>38988</v>
          </cell>
          <cell r="C678" t="str">
            <v>ORT_BSC1</v>
          </cell>
          <cell r="D678" t="str">
            <v>D</v>
          </cell>
        </row>
        <row r="679">
          <cell r="A679" t="str">
            <v>GARDENWAY</v>
          </cell>
          <cell r="B679">
            <v>38988</v>
          </cell>
          <cell r="C679" t="str">
            <v>ORT_BSC1</v>
          </cell>
          <cell r="D679" t="str">
            <v>D</v>
          </cell>
        </row>
        <row r="680">
          <cell r="A680" t="str">
            <v>GUADALUPE</v>
          </cell>
          <cell r="B680">
            <v>38988</v>
          </cell>
          <cell r="C680" t="str">
            <v>ORT_BSC1</v>
          </cell>
          <cell r="D680" t="str">
            <v>D</v>
          </cell>
        </row>
        <row r="681">
          <cell r="A681" t="str">
            <v>GUADALUPE</v>
          </cell>
          <cell r="B681">
            <v>38988</v>
          </cell>
          <cell r="C681" t="str">
            <v>ORT_BSC1</v>
          </cell>
          <cell r="D681" t="str">
            <v>D</v>
          </cell>
        </row>
        <row r="682">
          <cell r="A682" t="str">
            <v>GUADALUPE</v>
          </cell>
          <cell r="B682">
            <v>38988</v>
          </cell>
          <cell r="C682" t="str">
            <v>ORT_BSC1</v>
          </cell>
          <cell r="D682" t="str">
            <v>D</v>
          </cell>
        </row>
        <row r="683">
          <cell r="A683" t="str">
            <v>GUADALUPX</v>
          </cell>
          <cell r="B683">
            <v>38988</v>
          </cell>
          <cell r="C683" t="str">
            <v>ORT_BSC1</v>
          </cell>
          <cell r="D683" t="str">
            <v>D</v>
          </cell>
        </row>
        <row r="684">
          <cell r="A684" t="str">
            <v>GUADALUPX</v>
          </cell>
          <cell r="B684">
            <v>38988</v>
          </cell>
          <cell r="C684" t="str">
            <v>ORT_BSC1</v>
          </cell>
          <cell r="D684" t="str">
            <v>D</v>
          </cell>
        </row>
        <row r="685">
          <cell r="A685" t="str">
            <v>GUADALUPX</v>
          </cell>
          <cell r="B685">
            <v>38988</v>
          </cell>
          <cell r="C685" t="str">
            <v>ORT_BSC1</v>
          </cell>
          <cell r="D685" t="str">
            <v>D</v>
          </cell>
        </row>
        <row r="686">
          <cell r="A686" t="str">
            <v>HIGHLANDS</v>
          </cell>
          <cell r="B686">
            <v>38988</v>
          </cell>
          <cell r="C686" t="str">
            <v>ORT_BSC1</v>
          </cell>
          <cell r="D686" t="str">
            <v>D</v>
          </cell>
        </row>
        <row r="687">
          <cell r="A687" t="str">
            <v>HIGHLANDS</v>
          </cell>
          <cell r="B687">
            <v>38988</v>
          </cell>
          <cell r="C687" t="str">
            <v>ORT_BSC1</v>
          </cell>
          <cell r="D687" t="str">
            <v>D</v>
          </cell>
        </row>
        <row r="688">
          <cell r="A688" t="str">
            <v>HIGHLANDS</v>
          </cell>
          <cell r="B688">
            <v>38988</v>
          </cell>
          <cell r="C688" t="str">
            <v>ORT_BSC1</v>
          </cell>
          <cell r="D688" t="str">
            <v>D</v>
          </cell>
        </row>
        <row r="689">
          <cell r="A689" t="str">
            <v>HIGHLANDS</v>
          </cell>
          <cell r="B689">
            <v>38988</v>
          </cell>
          <cell r="C689" t="str">
            <v>ORT_BSC1</v>
          </cell>
          <cell r="D689" t="str">
            <v>D</v>
          </cell>
        </row>
        <row r="690">
          <cell r="A690" t="str">
            <v>HIGHLANDX</v>
          </cell>
          <cell r="B690">
            <v>38988</v>
          </cell>
          <cell r="C690" t="str">
            <v>ORT_BSC1</v>
          </cell>
          <cell r="D690" t="str">
            <v>D</v>
          </cell>
        </row>
        <row r="691">
          <cell r="A691" t="str">
            <v>HIGHLANDX</v>
          </cell>
          <cell r="B691">
            <v>38988</v>
          </cell>
          <cell r="C691" t="str">
            <v>ORT_BSC1</v>
          </cell>
          <cell r="D691" t="str">
            <v>D</v>
          </cell>
        </row>
        <row r="692">
          <cell r="A692" t="str">
            <v>HIGHLANDX</v>
          </cell>
          <cell r="B692">
            <v>38988</v>
          </cell>
          <cell r="C692" t="str">
            <v>ORT_BSC1</v>
          </cell>
          <cell r="D692" t="str">
            <v>D</v>
          </cell>
        </row>
        <row r="693">
          <cell r="A693" t="str">
            <v>HIGHWAY HILLS</v>
          </cell>
          <cell r="B693">
            <v>38988</v>
          </cell>
          <cell r="C693" t="str">
            <v>ORT_BSC1</v>
          </cell>
          <cell r="D693" t="str">
            <v>D</v>
          </cell>
        </row>
        <row r="694">
          <cell r="A694" t="str">
            <v>HIGHWAY HILLS</v>
          </cell>
          <cell r="B694">
            <v>38988</v>
          </cell>
          <cell r="C694" t="str">
            <v>ORT_BSC1</v>
          </cell>
          <cell r="D694" t="str">
            <v>D</v>
          </cell>
        </row>
        <row r="695">
          <cell r="A695" t="str">
            <v>HIGHWAY HILLS</v>
          </cell>
          <cell r="B695">
            <v>38988</v>
          </cell>
          <cell r="C695" t="str">
            <v>ORT_BSC1</v>
          </cell>
          <cell r="D695" t="str">
            <v>D</v>
          </cell>
        </row>
        <row r="696">
          <cell r="A696" t="str">
            <v>HIGHWAY HILLS DCS</v>
          </cell>
          <cell r="B696">
            <v>38988</v>
          </cell>
          <cell r="C696" t="str">
            <v>ORT_BSC1</v>
          </cell>
          <cell r="D696" t="str">
            <v>D</v>
          </cell>
        </row>
        <row r="697">
          <cell r="A697" t="str">
            <v>HIGHWAY HILLS DCS</v>
          </cell>
          <cell r="B697">
            <v>38988</v>
          </cell>
          <cell r="C697" t="str">
            <v>ORT_BSC1</v>
          </cell>
          <cell r="D697" t="str">
            <v>D</v>
          </cell>
        </row>
        <row r="698">
          <cell r="A698" t="str">
            <v>HIGHWAY HILLS DCS</v>
          </cell>
          <cell r="B698">
            <v>38988</v>
          </cell>
          <cell r="C698" t="str">
            <v>ORT_BSC1</v>
          </cell>
          <cell r="D698" t="str">
            <v>D</v>
          </cell>
        </row>
        <row r="699">
          <cell r="A699" t="str">
            <v>MALAMIG</v>
          </cell>
          <cell r="B699">
            <v>38988</v>
          </cell>
          <cell r="C699" t="str">
            <v>ORT_BSC1</v>
          </cell>
          <cell r="D699" t="str">
            <v>D</v>
          </cell>
        </row>
        <row r="700">
          <cell r="A700" t="str">
            <v>MALAMIG</v>
          </cell>
          <cell r="B700">
            <v>38988</v>
          </cell>
          <cell r="C700" t="str">
            <v>ORT_BSC1</v>
          </cell>
          <cell r="D700" t="str">
            <v>D</v>
          </cell>
        </row>
        <row r="701">
          <cell r="A701" t="str">
            <v>MALAMIG</v>
          </cell>
          <cell r="B701">
            <v>38988</v>
          </cell>
          <cell r="C701" t="str">
            <v>ORT_BSC1</v>
          </cell>
          <cell r="D701" t="str">
            <v>D</v>
          </cell>
        </row>
        <row r="702">
          <cell r="A702" t="str">
            <v>MEGAMALL</v>
          </cell>
          <cell r="B702">
            <v>38988</v>
          </cell>
          <cell r="C702" t="str">
            <v>ORT_BSC1</v>
          </cell>
          <cell r="D702" t="str">
            <v>D</v>
          </cell>
        </row>
        <row r="703">
          <cell r="A703" t="str">
            <v>MEGAMALL</v>
          </cell>
          <cell r="B703">
            <v>38988</v>
          </cell>
          <cell r="C703" t="str">
            <v>ORT_BSC1</v>
          </cell>
          <cell r="D703" t="str">
            <v>D</v>
          </cell>
        </row>
        <row r="704">
          <cell r="A704" t="str">
            <v>PLAINVIEW</v>
          </cell>
          <cell r="B704">
            <v>38988</v>
          </cell>
          <cell r="C704" t="str">
            <v>ORT_BSC1</v>
          </cell>
          <cell r="D704" t="str">
            <v>D</v>
          </cell>
        </row>
        <row r="705">
          <cell r="A705" t="str">
            <v>PLAINVIEW</v>
          </cell>
          <cell r="B705">
            <v>38988</v>
          </cell>
          <cell r="C705" t="str">
            <v>ORT_BSC1</v>
          </cell>
          <cell r="D705" t="str">
            <v>D</v>
          </cell>
        </row>
        <row r="706">
          <cell r="A706" t="str">
            <v>PLAINVIEW</v>
          </cell>
          <cell r="B706">
            <v>38988</v>
          </cell>
          <cell r="C706" t="str">
            <v>ORT_BSC1</v>
          </cell>
          <cell r="D706" t="str">
            <v>D</v>
          </cell>
        </row>
        <row r="707">
          <cell r="A707" t="str">
            <v>PLEASANT HILLS</v>
          </cell>
          <cell r="B707">
            <v>38988</v>
          </cell>
          <cell r="C707" t="str">
            <v>ORT_BSC1</v>
          </cell>
          <cell r="D707" t="str">
            <v>D</v>
          </cell>
        </row>
        <row r="708">
          <cell r="A708" t="str">
            <v>PLEASANT HILLS</v>
          </cell>
          <cell r="B708">
            <v>38988</v>
          </cell>
          <cell r="C708" t="str">
            <v>ORT_BSC1</v>
          </cell>
          <cell r="D708" t="str">
            <v>D</v>
          </cell>
        </row>
        <row r="709">
          <cell r="A709" t="str">
            <v>PLEASANT HILLS</v>
          </cell>
          <cell r="B709">
            <v>38988</v>
          </cell>
          <cell r="C709" t="str">
            <v>ORT_BSC1</v>
          </cell>
          <cell r="D709" t="str">
            <v>D</v>
          </cell>
        </row>
        <row r="710">
          <cell r="A710" t="str">
            <v>PNOC</v>
          </cell>
          <cell r="B710">
            <v>38988</v>
          </cell>
          <cell r="C710" t="str">
            <v>ORT_BSC1</v>
          </cell>
          <cell r="D710" t="str">
            <v>D</v>
          </cell>
        </row>
        <row r="711">
          <cell r="A711" t="str">
            <v>RUSTAN_TOWER</v>
          </cell>
          <cell r="B711">
            <v>38988</v>
          </cell>
          <cell r="C711" t="str">
            <v>ORT_BSC1</v>
          </cell>
          <cell r="D711" t="str">
            <v>D</v>
          </cell>
        </row>
        <row r="712">
          <cell r="A712" t="str">
            <v>SHANGRILA_PLAZA</v>
          </cell>
          <cell r="B712">
            <v>38988</v>
          </cell>
          <cell r="C712" t="str">
            <v>ORT_BSC1</v>
          </cell>
          <cell r="D712" t="str">
            <v>D</v>
          </cell>
        </row>
        <row r="713">
          <cell r="A713" t="str">
            <v>SHERIDAN</v>
          </cell>
          <cell r="B713">
            <v>38988</v>
          </cell>
          <cell r="C713" t="str">
            <v>ORT_BSC1</v>
          </cell>
          <cell r="D713" t="str">
            <v>D</v>
          </cell>
        </row>
        <row r="714">
          <cell r="A714" t="str">
            <v>SHERIDAN</v>
          </cell>
          <cell r="B714">
            <v>38988</v>
          </cell>
          <cell r="C714" t="str">
            <v>ORT_BSC1</v>
          </cell>
          <cell r="D714" t="str">
            <v>D</v>
          </cell>
        </row>
        <row r="715">
          <cell r="A715" t="str">
            <v>SHERIDAN</v>
          </cell>
          <cell r="B715">
            <v>38988</v>
          </cell>
          <cell r="C715" t="str">
            <v>ORT_BSC1</v>
          </cell>
          <cell r="D715" t="str">
            <v>D</v>
          </cell>
        </row>
        <row r="716">
          <cell r="A716" t="str">
            <v>SHERIDANX</v>
          </cell>
          <cell r="B716">
            <v>38988</v>
          </cell>
          <cell r="C716" t="str">
            <v>ORT_BSC1</v>
          </cell>
          <cell r="D716" t="str">
            <v>D</v>
          </cell>
        </row>
        <row r="717">
          <cell r="A717" t="str">
            <v>SHERIDANX</v>
          </cell>
          <cell r="B717">
            <v>38988</v>
          </cell>
          <cell r="C717" t="str">
            <v>ORT_BSC1</v>
          </cell>
          <cell r="D717" t="str">
            <v>D</v>
          </cell>
        </row>
        <row r="718">
          <cell r="A718" t="str">
            <v>SHERIDANX</v>
          </cell>
          <cell r="B718">
            <v>38988</v>
          </cell>
          <cell r="C718" t="str">
            <v>ORT_BSC1</v>
          </cell>
          <cell r="D718" t="str">
            <v>D</v>
          </cell>
        </row>
        <row r="719">
          <cell r="A719" t="str">
            <v>SOUTH CEMBO</v>
          </cell>
          <cell r="B719">
            <v>38988</v>
          </cell>
          <cell r="C719" t="str">
            <v>ORT_BSC1</v>
          </cell>
          <cell r="D719" t="str">
            <v>D</v>
          </cell>
        </row>
        <row r="720">
          <cell r="A720" t="str">
            <v>SOUTH CEMBO</v>
          </cell>
          <cell r="B720">
            <v>38988</v>
          </cell>
          <cell r="C720" t="str">
            <v>ORT_BSC1</v>
          </cell>
          <cell r="D720" t="str">
            <v>D</v>
          </cell>
        </row>
        <row r="721">
          <cell r="A721" t="str">
            <v>SOUTH CEMBO</v>
          </cell>
          <cell r="B721">
            <v>38988</v>
          </cell>
          <cell r="C721" t="str">
            <v>ORT_BSC1</v>
          </cell>
          <cell r="D721" t="str">
            <v>D</v>
          </cell>
        </row>
        <row r="722">
          <cell r="A722" t="str">
            <v>SOUTHCEMBOX</v>
          </cell>
          <cell r="B722">
            <v>38988</v>
          </cell>
          <cell r="C722" t="str">
            <v>ORT_BSC1</v>
          </cell>
          <cell r="D722" t="str">
            <v>D</v>
          </cell>
        </row>
        <row r="723">
          <cell r="A723" t="str">
            <v>SOUTHCEMBOX</v>
          </cell>
          <cell r="B723">
            <v>38988</v>
          </cell>
          <cell r="C723" t="str">
            <v>ORT_BSC1</v>
          </cell>
          <cell r="D723" t="str">
            <v>D</v>
          </cell>
        </row>
        <row r="724">
          <cell r="A724" t="str">
            <v>UNILAB</v>
          </cell>
          <cell r="B724">
            <v>38988</v>
          </cell>
          <cell r="C724" t="str">
            <v>ORT_BSC1</v>
          </cell>
          <cell r="D724" t="str">
            <v>D</v>
          </cell>
        </row>
        <row r="725">
          <cell r="A725" t="str">
            <v>UNITED</v>
          </cell>
          <cell r="B725">
            <v>38988</v>
          </cell>
          <cell r="C725" t="str">
            <v>ORT_BSC1</v>
          </cell>
          <cell r="D725" t="str">
            <v>D</v>
          </cell>
        </row>
        <row r="726">
          <cell r="A726" t="str">
            <v>UNITED</v>
          </cell>
          <cell r="B726">
            <v>38988</v>
          </cell>
          <cell r="C726" t="str">
            <v>ORT_BSC1</v>
          </cell>
          <cell r="D726" t="str">
            <v>D</v>
          </cell>
        </row>
        <row r="727">
          <cell r="A727" t="str">
            <v>VERGARA</v>
          </cell>
          <cell r="B727">
            <v>38988</v>
          </cell>
          <cell r="C727" t="str">
            <v>ORT_BSC1</v>
          </cell>
          <cell r="D727" t="str">
            <v>D</v>
          </cell>
        </row>
        <row r="728">
          <cell r="A728" t="str">
            <v>VERGARA</v>
          </cell>
          <cell r="B728">
            <v>38988</v>
          </cell>
          <cell r="C728" t="str">
            <v>ORT_BSC1</v>
          </cell>
          <cell r="D728" t="str">
            <v>D</v>
          </cell>
        </row>
        <row r="729">
          <cell r="A729" t="str">
            <v>VERGARA</v>
          </cell>
          <cell r="B729">
            <v>38988</v>
          </cell>
          <cell r="C729" t="str">
            <v>ORT_BSC1</v>
          </cell>
          <cell r="D729" t="str">
            <v>D</v>
          </cell>
        </row>
        <row r="730">
          <cell r="A730" t="str">
            <v>WACKWACK</v>
          </cell>
          <cell r="B730">
            <v>38988</v>
          </cell>
          <cell r="C730" t="str">
            <v>ORT_BSC1</v>
          </cell>
          <cell r="D730" t="str">
            <v>D</v>
          </cell>
        </row>
        <row r="731">
          <cell r="A731" t="str">
            <v>WACKWACK</v>
          </cell>
          <cell r="B731">
            <v>38988</v>
          </cell>
          <cell r="C731" t="str">
            <v>ORT_BSC1</v>
          </cell>
          <cell r="D731" t="str">
            <v>D</v>
          </cell>
        </row>
        <row r="732">
          <cell r="A732" t="str">
            <v>WACKWACK</v>
          </cell>
          <cell r="B732">
            <v>38988</v>
          </cell>
          <cell r="C732" t="str">
            <v>ORT_BSC1</v>
          </cell>
          <cell r="D732" t="str">
            <v>D</v>
          </cell>
        </row>
        <row r="733">
          <cell r="A733" t="str">
            <v>EMERALD_AVE</v>
          </cell>
          <cell r="B733">
            <v>38989</v>
          </cell>
          <cell r="C733" t="str">
            <v>ORT_BSC2</v>
          </cell>
          <cell r="D733" t="str">
            <v>D</v>
          </cell>
        </row>
        <row r="734">
          <cell r="A734" t="str">
            <v>EMERALD_AVE</v>
          </cell>
          <cell r="B734">
            <v>38989</v>
          </cell>
          <cell r="C734" t="str">
            <v>ORT_BSC2</v>
          </cell>
          <cell r="D734" t="str">
            <v>D</v>
          </cell>
        </row>
        <row r="735">
          <cell r="A735" t="str">
            <v>EMERALD_AVE</v>
          </cell>
          <cell r="B735">
            <v>38989</v>
          </cell>
          <cell r="C735" t="str">
            <v>ORT_BSC2</v>
          </cell>
          <cell r="D735" t="str">
            <v>D</v>
          </cell>
        </row>
        <row r="736">
          <cell r="A736" t="str">
            <v>EMERALD_AVE</v>
          </cell>
          <cell r="B736">
            <v>38989</v>
          </cell>
          <cell r="C736" t="str">
            <v>ORT_BSC2</v>
          </cell>
          <cell r="D736" t="str">
            <v>D</v>
          </cell>
        </row>
        <row r="737">
          <cell r="A737" t="str">
            <v>GEN. LIM</v>
          </cell>
          <cell r="B737">
            <v>38989</v>
          </cell>
          <cell r="C737" t="str">
            <v>ORT_BSC2</v>
          </cell>
          <cell r="D737" t="str">
            <v>D</v>
          </cell>
        </row>
        <row r="738">
          <cell r="A738" t="str">
            <v>GEN. LIM</v>
          </cell>
          <cell r="B738">
            <v>38989</v>
          </cell>
          <cell r="C738" t="str">
            <v>ORT_BSC2</v>
          </cell>
          <cell r="D738" t="str">
            <v>D</v>
          </cell>
        </row>
        <row r="739">
          <cell r="A739" t="str">
            <v>GOLDLOOP</v>
          </cell>
          <cell r="B739">
            <v>38989</v>
          </cell>
          <cell r="C739" t="str">
            <v>ORT_BSC2</v>
          </cell>
          <cell r="D739" t="str">
            <v>D</v>
          </cell>
        </row>
        <row r="740">
          <cell r="A740" t="str">
            <v>GOLDLOOP</v>
          </cell>
          <cell r="B740">
            <v>38989</v>
          </cell>
          <cell r="C740" t="str">
            <v>ORT_BSC2</v>
          </cell>
          <cell r="D740" t="str">
            <v>D</v>
          </cell>
        </row>
        <row r="741">
          <cell r="A741" t="str">
            <v>JMTCORP1</v>
          </cell>
          <cell r="B741">
            <v>38989</v>
          </cell>
          <cell r="C741" t="str">
            <v>ORT_BSC2</v>
          </cell>
          <cell r="D741" t="str">
            <v>D</v>
          </cell>
        </row>
        <row r="742">
          <cell r="A742" t="str">
            <v>KAPITOLYO</v>
          </cell>
          <cell r="B742">
            <v>38989</v>
          </cell>
          <cell r="C742" t="str">
            <v>ORT_BSC2</v>
          </cell>
          <cell r="D742" t="str">
            <v>D</v>
          </cell>
        </row>
        <row r="743">
          <cell r="A743" t="str">
            <v>KAPITOLYO</v>
          </cell>
          <cell r="B743">
            <v>38989</v>
          </cell>
          <cell r="C743" t="str">
            <v>ORT_BSC2</v>
          </cell>
          <cell r="D743" t="str">
            <v>D</v>
          </cell>
        </row>
        <row r="744">
          <cell r="A744" t="str">
            <v>KAPITOLYO</v>
          </cell>
          <cell r="B744">
            <v>38989</v>
          </cell>
          <cell r="C744" t="str">
            <v>ORT_BSC2</v>
          </cell>
          <cell r="D744" t="str">
            <v>D</v>
          </cell>
        </row>
        <row r="745">
          <cell r="A745" t="str">
            <v>KAPITOLYX</v>
          </cell>
          <cell r="B745">
            <v>38989</v>
          </cell>
          <cell r="C745" t="str">
            <v>ORT_BSC2</v>
          </cell>
          <cell r="D745" t="str">
            <v>D</v>
          </cell>
        </row>
        <row r="746">
          <cell r="A746" t="str">
            <v>KAPITOLYX</v>
          </cell>
          <cell r="B746">
            <v>38989</v>
          </cell>
          <cell r="C746" t="str">
            <v>ORT_BSC2</v>
          </cell>
          <cell r="D746" t="str">
            <v>D</v>
          </cell>
        </row>
        <row r="747">
          <cell r="A747" t="str">
            <v>KAPITOLYX</v>
          </cell>
          <cell r="B747">
            <v>38989</v>
          </cell>
          <cell r="C747" t="str">
            <v>ORT_BSC2</v>
          </cell>
          <cell r="D747" t="str">
            <v>D</v>
          </cell>
        </row>
        <row r="748">
          <cell r="A748" t="str">
            <v>LOURDES</v>
          </cell>
          <cell r="B748">
            <v>38989</v>
          </cell>
          <cell r="C748" t="str">
            <v>ORT_BSC2</v>
          </cell>
          <cell r="D748" t="str">
            <v>D</v>
          </cell>
        </row>
        <row r="749">
          <cell r="A749" t="str">
            <v>LOURDES</v>
          </cell>
          <cell r="B749">
            <v>38989</v>
          </cell>
          <cell r="C749" t="str">
            <v>ORT_BSC2</v>
          </cell>
          <cell r="D749" t="str">
            <v>D</v>
          </cell>
        </row>
        <row r="750">
          <cell r="A750" t="str">
            <v>LOURDESX</v>
          </cell>
          <cell r="B750">
            <v>38989</v>
          </cell>
          <cell r="C750" t="str">
            <v>ORT_BSC2</v>
          </cell>
          <cell r="D750" t="str">
            <v>D</v>
          </cell>
        </row>
        <row r="751">
          <cell r="A751" t="str">
            <v>LOURDESX</v>
          </cell>
          <cell r="B751">
            <v>38989</v>
          </cell>
          <cell r="C751" t="str">
            <v>ORT_BSC2</v>
          </cell>
          <cell r="D751" t="str">
            <v>D</v>
          </cell>
        </row>
        <row r="752">
          <cell r="A752" t="str">
            <v>MRK2TEST</v>
          </cell>
          <cell r="B752">
            <v>38989</v>
          </cell>
          <cell r="C752" t="str">
            <v>ORT_BSC2</v>
          </cell>
          <cell r="D752" t="str">
            <v>B</v>
          </cell>
        </row>
        <row r="753">
          <cell r="A753" t="str">
            <v>OCTAGON</v>
          </cell>
          <cell r="B753">
            <v>38989</v>
          </cell>
          <cell r="C753" t="str">
            <v>ORT_BSC2</v>
          </cell>
          <cell r="D753" t="str">
            <v>D</v>
          </cell>
        </row>
        <row r="754">
          <cell r="A754" t="str">
            <v>PEARL DRIVE</v>
          </cell>
          <cell r="B754">
            <v>38989</v>
          </cell>
          <cell r="C754" t="str">
            <v>ORT_BSC2</v>
          </cell>
          <cell r="D754" t="str">
            <v>D</v>
          </cell>
        </row>
        <row r="755">
          <cell r="A755" t="str">
            <v>PEARL DRIVE</v>
          </cell>
          <cell r="B755">
            <v>38989</v>
          </cell>
          <cell r="C755" t="str">
            <v>ORT_BSC2</v>
          </cell>
          <cell r="D755" t="str">
            <v>D</v>
          </cell>
        </row>
        <row r="756">
          <cell r="A756" t="str">
            <v>PIONEER</v>
          </cell>
          <cell r="B756">
            <v>38989</v>
          </cell>
          <cell r="C756" t="str">
            <v>ORT_BSC2</v>
          </cell>
          <cell r="D756" t="str">
            <v>D</v>
          </cell>
        </row>
        <row r="757">
          <cell r="A757" t="str">
            <v>PIONEER</v>
          </cell>
          <cell r="B757">
            <v>38989</v>
          </cell>
          <cell r="C757" t="str">
            <v>ORT_BSC2</v>
          </cell>
          <cell r="D757" t="str">
            <v>D</v>
          </cell>
        </row>
        <row r="758">
          <cell r="A758" t="str">
            <v>SAN MIGUEL AVE</v>
          </cell>
          <cell r="B758">
            <v>38989</v>
          </cell>
          <cell r="C758" t="str">
            <v>ORT_BSC2</v>
          </cell>
          <cell r="D758" t="str">
            <v>D</v>
          </cell>
        </row>
        <row r="759">
          <cell r="A759" t="str">
            <v>SAN MIGUEL AVE</v>
          </cell>
          <cell r="B759">
            <v>38989</v>
          </cell>
          <cell r="C759" t="str">
            <v>ORT_BSC2</v>
          </cell>
          <cell r="D759" t="str">
            <v>D</v>
          </cell>
        </row>
        <row r="760">
          <cell r="A760" t="str">
            <v>SANMIGCOR</v>
          </cell>
          <cell r="B760">
            <v>38989</v>
          </cell>
          <cell r="C760" t="str">
            <v>ORT_BSC2</v>
          </cell>
          <cell r="D760" t="str">
            <v>D</v>
          </cell>
        </row>
        <row r="761">
          <cell r="A761" t="str">
            <v>SAPPHIRE</v>
          </cell>
          <cell r="B761">
            <v>38989</v>
          </cell>
          <cell r="C761" t="str">
            <v>ORT_BSC2</v>
          </cell>
          <cell r="D761" t="str">
            <v>D</v>
          </cell>
        </row>
        <row r="762">
          <cell r="A762" t="str">
            <v>SAPPHIRE</v>
          </cell>
          <cell r="B762">
            <v>38989</v>
          </cell>
          <cell r="C762" t="str">
            <v>ORT_BSC2</v>
          </cell>
          <cell r="D762" t="str">
            <v>D</v>
          </cell>
        </row>
        <row r="763">
          <cell r="A763" t="str">
            <v>SANMIG PROPERTIES</v>
          </cell>
          <cell r="B763">
            <v>38989</v>
          </cell>
          <cell r="C763" t="str">
            <v>ORT_BSC2</v>
          </cell>
          <cell r="D763" t="str">
            <v>D</v>
          </cell>
        </row>
        <row r="764">
          <cell r="A764" t="str">
            <v>TAIPAN</v>
          </cell>
          <cell r="B764">
            <v>38989</v>
          </cell>
          <cell r="C764" t="str">
            <v>ORT_BSC2</v>
          </cell>
          <cell r="D764" t="str">
            <v>D</v>
          </cell>
        </row>
        <row r="765">
          <cell r="A765" t="str">
            <v>ULTRA</v>
          </cell>
          <cell r="B765">
            <v>38989</v>
          </cell>
          <cell r="C765" t="str">
            <v>ORT_BSC2</v>
          </cell>
          <cell r="D765" t="str">
            <v>D</v>
          </cell>
        </row>
        <row r="766">
          <cell r="A766" t="str">
            <v>ULTRA</v>
          </cell>
          <cell r="B766">
            <v>38989</v>
          </cell>
          <cell r="C766" t="str">
            <v>ORT_BSC2</v>
          </cell>
          <cell r="D766" t="str">
            <v>D</v>
          </cell>
        </row>
        <row r="767">
          <cell r="A767" t="str">
            <v>ULTRA</v>
          </cell>
          <cell r="B767">
            <v>38989</v>
          </cell>
          <cell r="C767" t="str">
            <v>ORT_BSC2</v>
          </cell>
          <cell r="D767" t="str">
            <v>D</v>
          </cell>
        </row>
        <row r="768">
          <cell r="A768" t="str">
            <v>ULTRAX</v>
          </cell>
          <cell r="B768">
            <v>38989</v>
          </cell>
          <cell r="C768" t="str">
            <v>ORT_BSC2</v>
          </cell>
          <cell r="D768" t="str">
            <v>D</v>
          </cell>
        </row>
        <row r="769">
          <cell r="A769" t="str">
            <v>ULTRAX</v>
          </cell>
          <cell r="B769">
            <v>38989</v>
          </cell>
          <cell r="C769" t="str">
            <v>ORT_BSC2</v>
          </cell>
          <cell r="D769" t="str">
            <v>D</v>
          </cell>
        </row>
        <row r="770">
          <cell r="A770" t="str">
            <v>ADDITIONAL</v>
          </cell>
          <cell r="B770">
            <v>44286</v>
          </cell>
          <cell r="C770" t="str">
            <v>ORT_BSC3</v>
          </cell>
          <cell r="D770" t="str">
            <v>D</v>
          </cell>
        </row>
        <row r="771">
          <cell r="A771" t="str">
            <v>ADDITIONAL</v>
          </cell>
          <cell r="B771">
            <v>44286</v>
          </cell>
          <cell r="C771" t="str">
            <v>ORT_BSC3</v>
          </cell>
          <cell r="D771" t="str">
            <v>D</v>
          </cell>
        </row>
        <row r="772">
          <cell r="A772" t="str">
            <v>ADDITIONAL</v>
          </cell>
          <cell r="B772">
            <v>44286</v>
          </cell>
          <cell r="C772" t="str">
            <v>ORT_BSC3</v>
          </cell>
          <cell r="D772" t="str">
            <v>D</v>
          </cell>
        </row>
        <row r="773">
          <cell r="A773" t="str">
            <v>ANNAPOLIS</v>
          </cell>
          <cell r="B773">
            <v>44286</v>
          </cell>
          <cell r="C773" t="str">
            <v>ORT_BSC3</v>
          </cell>
          <cell r="D773" t="str">
            <v>D</v>
          </cell>
        </row>
        <row r="774">
          <cell r="A774" t="str">
            <v>ANNAPOLIS</v>
          </cell>
          <cell r="B774">
            <v>44286</v>
          </cell>
          <cell r="C774" t="str">
            <v>ORT_BSC3</v>
          </cell>
          <cell r="D774" t="str">
            <v>D</v>
          </cell>
        </row>
        <row r="775">
          <cell r="A775" t="str">
            <v>ANNAPOLIS</v>
          </cell>
          <cell r="B775">
            <v>44286</v>
          </cell>
          <cell r="C775" t="str">
            <v>ORT_BSC3</v>
          </cell>
          <cell r="D775" t="str">
            <v>D</v>
          </cell>
        </row>
        <row r="776">
          <cell r="A776" t="str">
            <v>ANNAPOLISX</v>
          </cell>
          <cell r="B776">
            <v>44286</v>
          </cell>
          <cell r="C776" t="str">
            <v>ORT_BSC3</v>
          </cell>
          <cell r="D776" t="str">
            <v>D</v>
          </cell>
        </row>
        <row r="777">
          <cell r="A777" t="str">
            <v>CAMPAGUI</v>
          </cell>
          <cell r="B777">
            <v>44286</v>
          </cell>
          <cell r="C777" t="str">
            <v>ORT_BSC3</v>
          </cell>
          <cell r="D777" t="str">
            <v>D</v>
          </cell>
        </row>
        <row r="778">
          <cell r="A778" t="str">
            <v>CAMPAGUI</v>
          </cell>
          <cell r="B778">
            <v>44286</v>
          </cell>
          <cell r="C778" t="str">
            <v>ORT_BSC3</v>
          </cell>
          <cell r="D778" t="str">
            <v>D</v>
          </cell>
        </row>
        <row r="779">
          <cell r="A779" t="str">
            <v>CORINTHIAN</v>
          </cell>
          <cell r="B779">
            <v>44286</v>
          </cell>
          <cell r="C779" t="str">
            <v>ORT_BSC3</v>
          </cell>
          <cell r="D779" t="str">
            <v>D</v>
          </cell>
        </row>
        <row r="780">
          <cell r="A780" t="str">
            <v>CORINTHIAN</v>
          </cell>
          <cell r="B780">
            <v>44286</v>
          </cell>
          <cell r="C780" t="str">
            <v>ORT_BSC3</v>
          </cell>
          <cell r="D780" t="str">
            <v>D</v>
          </cell>
        </row>
        <row r="781">
          <cell r="A781" t="str">
            <v>CUBAO</v>
          </cell>
          <cell r="B781">
            <v>44286</v>
          </cell>
          <cell r="C781" t="str">
            <v>ORT_BSC3</v>
          </cell>
          <cell r="D781" t="str">
            <v>D</v>
          </cell>
        </row>
        <row r="782">
          <cell r="A782" t="str">
            <v>CUBAO</v>
          </cell>
          <cell r="B782">
            <v>44286</v>
          </cell>
          <cell r="C782" t="str">
            <v>ORT_BSC3</v>
          </cell>
          <cell r="D782" t="str">
            <v>D</v>
          </cell>
        </row>
        <row r="783">
          <cell r="A783" t="str">
            <v>CUBAO</v>
          </cell>
          <cell r="B783">
            <v>44286</v>
          </cell>
          <cell r="C783" t="str">
            <v>ORT_BSC3</v>
          </cell>
          <cell r="D783" t="str">
            <v>D</v>
          </cell>
        </row>
        <row r="784">
          <cell r="A784" t="str">
            <v>DOTC</v>
          </cell>
          <cell r="B784">
            <v>44286</v>
          </cell>
          <cell r="C784" t="str">
            <v>ORT_BSC3</v>
          </cell>
          <cell r="D784" t="str">
            <v>D</v>
          </cell>
        </row>
        <row r="785">
          <cell r="A785" t="str">
            <v>GALCORP</v>
          </cell>
          <cell r="B785">
            <v>44286</v>
          </cell>
          <cell r="C785" t="str">
            <v>ORT_BSC3</v>
          </cell>
          <cell r="D785" t="str">
            <v>D</v>
          </cell>
        </row>
        <row r="786">
          <cell r="A786" t="str">
            <v>GALLERIA</v>
          </cell>
          <cell r="B786">
            <v>44286</v>
          </cell>
          <cell r="C786" t="str">
            <v>ORT_BSC3</v>
          </cell>
          <cell r="D786" t="str">
            <v>D</v>
          </cell>
        </row>
        <row r="787">
          <cell r="A787" t="str">
            <v>GALSUITES</v>
          </cell>
          <cell r="B787">
            <v>44286</v>
          </cell>
          <cell r="C787" t="str">
            <v>ORT_BSC3</v>
          </cell>
          <cell r="D787" t="str">
            <v>D</v>
          </cell>
        </row>
        <row r="788">
          <cell r="A788" t="str">
            <v>GREENHILLS</v>
          </cell>
          <cell r="B788">
            <v>44286</v>
          </cell>
          <cell r="C788" t="str">
            <v>ORT_BSC3</v>
          </cell>
          <cell r="D788" t="str">
            <v>D</v>
          </cell>
        </row>
        <row r="789">
          <cell r="A789" t="str">
            <v>GREENHILLS</v>
          </cell>
          <cell r="B789">
            <v>44286</v>
          </cell>
          <cell r="C789" t="str">
            <v>ORT_BSC3</v>
          </cell>
          <cell r="D789" t="str">
            <v>D</v>
          </cell>
        </row>
        <row r="790">
          <cell r="A790" t="str">
            <v>GREENHILLS</v>
          </cell>
          <cell r="B790">
            <v>44286</v>
          </cell>
          <cell r="C790" t="str">
            <v>ORT_BSC3</v>
          </cell>
          <cell r="D790" t="str">
            <v>D</v>
          </cell>
        </row>
        <row r="791">
          <cell r="A791" t="str">
            <v>GREENHILLSX</v>
          </cell>
          <cell r="B791">
            <v>44286</v>
          </cell>
          <cell r="C791" t="str">
            <v>ORT_BSC3</v>
          </cell>
          <cell r="D791" t="str">
            <v>D</v>
          </cell>
        </row>
        <row r="792">
          <cell r="A792" t="str">
            <v>GREENHILLSX</v>
          </cell>
          <cell r="B792">
            <v>44286</v>
          </cell>
          <cell r="C792" t="str">
            <v>ORT_BSC3</v>
          </cell>
          <cell r="D792" t="str">
            <v>D</v>
          </cell>
        </row>
        <row r="793">
          <cell r="A793" t="str">
            <v>GREENHILLSX</v>
          </cell>
          <cell r="B793">
            <v>44286</v>
          </cell>
          <cell r="C793" t="str">
            <v>ORT_BSC3</v>
          </cell>
          <cell r="D793" t="str">
            <v>D</v>
          </cell>
        </row>
        <row r="794">
          <cell r="A794" t="str">
            <v>KALENTONG</v>
          </cell>
          <cell r="B794">
            <v>44286</v>
          </cell>
          <cell r="C794" t="str">
            <v>ORT_BSC3</v>
          </cell>
          <cell r="D794" t="str">
            <v>D</v>
          </cell>
        </row>
        <row r="795">
          <cell r="A795" t="str">
            <v>KALENTONG</v>
          </cell>
          <cell r="B795">
            <v>44286</v>
          </cell>
          <cell r="C795" t="str">
            <v>ORT_BSC3</v>
          </cell>
          <cell r="D795" t="str">
            <v>D</v>
          </cell>
        </row>
        <row r="796">
          <cell r="A796" t="str">
            <v>KALENTONG</v>
          </cell>
          <cell r="B796">
            <v>44286</v>
          </cell>
          <cell r="C796" t="str">
            <v>ORT_BSC3</v>
          </cell>
          <cell r="D796" t="str">
            <v>D</v>
          </cell>
        </row>
        <row r="797">
          <cell r="A797" t="str">
            <v>KALENTONGX</v>
          </cell>
          <cell r="B797">
            <v>44286</v>
          </cell>
          <cell r="C797" t="str">
            <v>ORT_BSC3</v>
          </cell>
          <cell r="D797" t="str">
            <v>D</v>
          </cell>
        </row>
        <row r="798">
          <cell r="A798" t="str">
            <v>KALENTONGX</v>
          </cell>
          <cell r="B798">
            <v>44286</v>
          </cell>
          <cell r="C798" t="str">
            <v>ORT_BSC3</v>
          </cell>
          <cell r="D798" t="str">
            <v>D</v>
          </cell>
        </row>
        <row r="799">
          <cell r="A799" t="str">
            <v>KANLURAN</v>
          </cell>
          <cell r="B799">
            <v>44286</v>
          </cell>
          <cell r="C799" t="str">
            <v>ORT_BSC3</v>
          </cell>
          <cell r="D799" t="str">
            <v>D</v>
          </cell>
        </row>
        <row r="800">
          <cell r="A800" t="str">
            <v>KANLURAN</v>
          </cell>
          <cell r="B800">
            <v>44286</v>
          </cell>
          <cell r="C800" t="str">
            <v>ORT_BSC3</v>
          </cell>
          <cell r="D800" t="str">
            <v>D</v>
          </cell>
        </row>
        <row r="801">
          <cell r="A801" t="str">
            <v>KANLURAN</v>
          </cell>
          <cell r="B801">
            <v>44286</v>
          </cell>
          <cell r="C801" t="str">
            <v>ORT_BSC3</v>
          </cell>
          <cell r="D801" t="str">
            <v>D</v>
          </cell>
        </row>
        <row r="802">
          <cell r="A802" t="str">
            <v>KANLURANX</v>
          </cell>
          <cell r="B802">
            <v>44286</v>
          </cell>
          <cell r="C802" t="str">
            <v>ORT_BSC3</v>
          </cell>
          <cell r="D802" t="str">
            <v>D</v>
          </cell>
        </row>
        <row r="803">
          <cell r="A803" t="str">
            <v>KANLURANX</v>
          </cell>
          <cell r="B803">
            <v>44286</v>
          </cell>
          <cell r="C803" t="str">
            <v>ORT_BSC3</v>
          </cell>
          <cell r="D803" t="str">
            <v>D</v>
          </cell>
        </row>
        <row r="804">
          <cell r="A804" t="str">
            <v>KANLURANX</v>
          </cell>
          <cell r="B804">
            <v>44286</v>
          </cell>
          <cell r="C804" t="str">
            <v>ORT_BSC3</v>
          </cell>
          <cell r="D804" t="str">
            <v>D</v>
          </cell>
        </row>
        <row r="805">
          <cell r="A805" t="str">
            <v>LANUZA</v>
          </cell>
          <cell r="B805">
            <v>44286</v>
          </cell>
          <cell r="C805" t="str">
            <v>ORT_BSC3</v>
          </cell>
          <cell r="D805" t="str">
            <v>D</v>
          </cell>
        </row>
        <row r="806">
          <cell r="A806" t="str">
            <v>LANUZA</v>
          </cell>
          <cell r="B806">
            <v>44286</v>
          </cell>
          <cell r="C806" t="str">
            <v>ORT_BSC3</v>
          </cell>
          <cell r="D806" t="str">
            <v>D</v>
          </cell>
        </row>
        <row r="807">
          <cell r="A807" t="str">
            <v>LANUZA</v>
          </cell>
          <cell r="B807">
            <v>44286</v>
          </cell>
          <cell r="C807" t="str">
            <v>ORT_BSC3</v>
          </cell>
          <cell r="D807" t="str">
            <v>D</v>
          </cell>
        </row>
        <row r="808">
          <cell r="A808" t="str">
            <v>LANUZAX</v>
          </cell>
          <cell r="B808">
            <v>44286</v>
          </cell>
          <cell r="C808" t="str">
            <v>ORT_BSC3</v>
          </cell>
          <cell r="D808" t="str">
            <v>D</v>
          </cell>
        </row>
        <row r="809">
          <cell r="A809" t="str">
            <v>LANUZAX</v>
          </cell>
          <cell r="B809">
            <v>44286</v>
          </cell>
          <cell r="C809" t="str">
            <v>ORT_BSC3</v>
          </cell>
          <cell r="D809" t="str">
            <v>D</v>
          </cell>
        </row>
        <row r="810">
          <cell r="A810" t="str">
            <v>LANUZAX</v>
          </cell>
          <cell r="B810">
            <v>44286</v>
          </cell>
          <cell r="C810" t="str">
            <v>ORT_BSC3</v>
          </cell>
          <cell r="D810" t="str">
            <v>D</v>
          </cell>
        </row>
        <row r="811">
          <cell r="A811" t="str">
            <v>LOPEZ</v>
          </cell>
          <cell r="B811">
            <v>44286</v>
          </cell>
          <cell r="C811" t="str">
            <v>ORT_BSC3</v>
          </cell>
          <cell r="D811" t="str">
            <v>D</v>
          </cell>
        </row>
        <row r="812">
          <cell r="A812" t="str">
            <v>LSGREENHILLS</v>
          </cell>
          <cell r="B812">
            <v>44286</v>
          </cell>
          <cell r="C812" t="str">
            <v>ORT_BSC3</v>
          </cell>
          <cell r="D812" t="str">
            <v>D</v>
          </cell>
        </row>
        <row r="813">
          <cell r="A813" t="str">
            <v>LSGREENHILLS</v>
          </cell>
          <cell r="B813">
            <v>44286</v>
          </cell>
          <cell r="C813" t="str">
            <v>ORT_BSC3</v>
          </cell>
          <cell r="D813" t="str">
            <v>D</v>
          </cell>
        </row>
        <row r="814">
          <cell r="A814" t="str">
            <v>LSGREENHILLS</v>
          </cell>
          <cell r="B814">
            <v>44286</v>
          </cell>
          <cell r="C814" t="str">
            <v>ORT_BSC3</v>
          </cell>
          <cell r="D814" t="str">
            <v>D</v>
          </cell>
        </row>
        <row r="815">
          <cell r="A815" t="str">
            <v>PASADENA</v>
          </cell>
          <cell r="B815">
            <v>44286</v>
          </cell>
          <cell r="C815" t="str">
            <v>ORT_BSC3</v>
          </cell>
          <cell r="D815" t="str">
            <v>D</v>
          </cell>
        </row>
        <row r="816">
          <cell r="A816" t="str">
            <v>PASADENA</v>
          </cell>
          <cell r="B816">
            <v>44286</v>
          </cell>
          <cell r="C816" t="str">
            <v>ORT_BSC3</v>
          </cell>
          <cell r="D816" t="str">
            <v>D</v>
          </cell>
        </row>
        <row r="817">
          <cell r="A817" t="str">
            <v>PASADENA</v>
          </cell>
          <cell r="B817">
            <v>44286</v>
          </cell>
          <cell r="C817" t="str">
            <v>ORT_BSC3</v>
          </cell>
          <cell r="D817" t="str">
            <v>D</v>
          </cell>
        </row>
        <row r="818">
          <cell r="A818" t="str">
            <v>POVEDA</v>
          </cell>
          <cell r="B818">
            <v>44286</v>
          </cell>
          <cell r="C818" t="str">
            <v>ORT_BSC3</v>
          </cell>
          <cell r="D818" t="str">
            <v>D</v>
          </cell>
        </row>
        <row r="819">
          <cell r="A819" t="str">
            <v>POVEDA</v>
          </cell>
          <cell r="B819">
            <v>44286</v>
          </cell>
          <cell r="C819" t="str">
            <v>ORT_BSC3</v>
          </cell>
          <cell r="D819" t="str">
            <v>D</v>
          </cell>
        </row>
        <row r="820">
          <cell r="A820" t="str">
            <v>POVEDAX</v>
          </cell>
          <cell r="B820">
            <v>44286</v>
          </cell>
          <cell r="C820" t="str">
            <v>ORT_BSC3</v>
          </cell>
          <cell r="D820" t="str">
            <v>D</v>
          </cell>
        </row>
        <row r="821">
          <cell r="A821" t="str">
            <v>POVEDAX</v>
          </cell>
          <cell r="B821">
            <v>44286</v>
          </cell>
          <cell r="C821" t="str">
            <v>ORT_BSC3</v>
          </cell>
          <cell r="D821" t="str">
            <v>D</v>
          </cell>
        </row>
        <row r="822">
          <cell r="A822" t="str">
            <v>RUBY ROAD</v>
          </cell>
          <cell r="B822">
            <v>44286</v>
          </cell>
          <cell r="C822" t="str">
            <v>ORT_BSC3</v>
          </cell>
          <cell r="D822" t="str">
            <v>D</v>
          </cell>
        </row>
        <row r="823">
          <cell r="A823" t="str">
            <v>RUBY ROAD</v>
          </cell>
          <cell r="B823">
            <v>44286</v>
          </cell>
          <cell r="C823" t="str">
            <v>ORT_BSC3</v>
          </cell>
          <cell r="D823" t="str">
            <v>D</v>
          </cell>
        </row>
        <row r="824">
          <cell r="A824" t="str">
            <v>RUSTANCUB</v>
          </cell>
          <cell r="B824">
            <v>44286</v>
          </cell>
          <cell r="C824" t="str">
            <v>ORT_BSC3</v>
          </cell>
          <cell r="D824" t="str">
            <v>D</v>
          </cell>
        </row>
        <row r="825">
          <cell r="A825" t="str">
            <v>SALAPAN</v>
          </cell>
          <cell r="B825">
            <v>44286</v>
          </cell>
          <cell r="C825" t="str">
            <v>ORT_BSC3</v>
          </cell>
          <cell r="D825" t="str">
            <v>D</v>
          </cell>
        </row>
        <row r="826">
          <cell r="A826" t="str">
            <v>SALAPAN</v>
          </cell>
          <cell r="B826">
            <v>44286</v>
          </cell>
          <cell r="C826" t="str">
            <v>ORT_BSC3</v>
          </cell>
          <cell r="D826" t="str">
            <v>D</v>
          </cell>
        </row>
        <row r="827">
          <cell r="A827" t="str">
            <v>SALAPAN</v>
          </cell>
          <cell r="B827">
            <v>44286</v>
          </cell>
          <cell r="C827" t="str">
            <v>ORT_BSC3</v>
          </cell>
          <cell r="D827" t="str">
            <v>D</v>
          </cell>
        </row>
        <row r="828">
          <cell r="A828" t="str">
            <v>SALAPANX</v>
          </cell>
          <cell r="B828">
            <v>44286</v>
          </cell>
          <cell r="C828" t="str">
            <v>ORT_BSC3</v>
          </cell>
          <cell r="D828" t="str">
            <v>D</v>
          </cell>
        </row>
        <row r="829">
          <cell r="A829" t="str">
            <v>SANTOL</v>
          </cell>
          <cell r="B829">
            <v>44286</v>
          </cell>
          <cell r="C829" t="str">
            <v>ORT_BSC3</v>
          </cell>
          <cell r="D829" t="str">
            <v>D</v>
          </cell>
        </row>
        <row r="830">
          <cell r="A830" t="str">
            <v>SANTOL</v>
          </cell>
          <cell r="B830">
            <v>44286</v>
          </cell>
          <cell r="C830" t="str">
            <v>ORT_BSC3</v>
          </cell>
          <cell r="D830" t="str">
            <v>D</v>
          </cell>
        </row>
        <row r="831">
          <cell r="A831" t="str">
            <v>SANTOL</v>
          </cell>
          <cell r="B831">
            <v>44286</v>
          </cell>
          <cell r="C831" t="str">
            <v>ORT_BSC3</v>
          </cell>
          <cell r="D831" t="str">
            <v>D</v>
          </cell>
        </row>
        <row r="832">
          <cell r="A832" t="str">
            <v>SERRANO</v>
          </cell>
          <cell r="B832">
            <v>44286</v>
          </cell>
          <cell r="C832" t="str">
            <v>ORT_BSC3</v>
          </cell>
          <cell r="D832" t="str">
            <v>D</v>
          </cell>
        </row>
        <row r="833">
          <cell r="A833" t="str">
            <v>SERRANO</v>
          </cell>
          <cell r="B833">
            <v>44286</v>
          </cell>
          <cell r="C833" t="str">
            <v>ORT_BSC3</v>
          </cell>
          <cell r="D833" t="str">
            <v>D</v>
          </cell>
        </row>
        <row r="834">
          <cell r="A834" t="str">
            <v>SERRANO</v>
          </cell>
          <cell r="B834">
            <v>44286</v>
          </cell>
          <cell r="C834" t="str">
            <v>ORT_BSC3</v>
          </cell>
          <cell r="D834" t="str">
            <v>D</v>
          </cell>
        </row>
        <row r="835">
          <cell r="A835" t="str">
            <v>SMCUBAO</v>
          </cell>
          <cell r="B835">
            <v>44286</v>
          </cell>
          <cell r="C835" t="str">
            <v>ORT_BSC3</v>
          </cell>
          <cell r="D835" t="str">
            <v>D</v>
          </cell>
        </row>
        <row r="836">
          <cell r="A836" t="str">
            <v>WHITEPLAINS</v>
          </cell>
          <cell r="B836">
            <v>44286</v>
          </cell>
          <cell r="C836" t="str">
            <v>ORT_BSC3</v>
          </cell>
          <cell r="D836" t="str">
            <v>D</v>
          </cell>
        </row>
        <row r="837">
          <cell r="A837" t="str">
            <v>WHITEPLAINS</v>
          </cell>
          <cell r="B837">
            <v>44286</v>
          </cell>
          <cell r="C837" t="str">
            <v>ORT_BSC3</v>
          </cell>
          <cell r="D837" t="str">
            <v>D</v>
          </cell>
        </row>
        <row r="838">
          <cell r="A838" t="str">
            <v>WHITEPLAINS</v>
          </cell>
          <cell r="B838">
            <v>44286</v>
          </cell>
          <cell r="C838" t="str">
            <v>ORT_BSC3</v>
          </cell>
          <cell r="D838" t="str">
            <v>D</v>
          </cell>
        </row>
        <row r="839">
          <cell r="A839" t="str">
            <v>ANGONO</v>
          </cell>
          <cell r="B839">
            <v>44284</v>
          </cell>
          <cell r="C839" t="str">
            <v>ORT_BSC4</v>
          </cell>
          <cell r="D839" t="str">
            <v>D</v>
          </cell>
        </row>
        <row r="840">
          <cell r="A840" t="str">
            <v>ANGONO</v>
          </cell>
          <cell r="B840">
            <v>44284</v>
          </cell>
          <cell r="C840" t="str">
            <v>ORT_BSC4</v>
          </cell>
          <cell r="D840" t="str">
            <v>D</v>
          </cell>
        </row>
        <row r="841">
          <cell r="A841" t="str">
            <v>ANGONO</v>
          </cell>
          <cell r="B841">
            <v>44284</v>
          </cell>
          <cell r="C841" t="str">
            <v>ORT_BSC4</v>
          </cell>
          <cell r="D841" t="str">
            <v>D</v>
          </cell>
        </row>
        <row r="842">
          <cell r="A842" t="str">
            <v>ANTIPOLO</v>
          </cell>
          <cell r="B842">
            <v>44284</v>
          </cell>
          <cell r="C842" t="str">
            <v>ORT_BSC4</v>
          </cell>
          <cell r="D842" t="str">
            <v>D</v>
          </cell>
        </row>
        <row r="843">
          <cell r="A843" t="str">
            <v>ANTIPOLO</v>
          </cell>
          <cell r="B843">
            <v>44284</v>
          </cell>
          <cell r="C843" t="str">
            <v>ORT_BSC4</v>
          </cell>
          <cell r="D843" t="str">
            <v>D</v>
          </cell>
        </row>
        <row r="844">
          <cell r="A844" t="str">
            <v>BAGUMBAYAN</v>
          </cell>
          <cell r="B844">
            <v>44284</v>
          </cell>
          <cell r="C844" t="str">
            <v>ORT_BSC4</v>
          </cell>
          <cell r="D844" t="str">
            <v>D</v>
          </cell>
        </row>
        <row r="845">
          <cell r="A845" t="str">
            <v>BAGUMBAYAN</v>
          </cell>
          <cell r="B845">
            <v>44284</v>
          </cell>
          <cell r="C845" t="str">
            <v>ORT_BSC4</v>
          </cell>
          <cell r="D845" t="str">
            <v>D</v>
          </cell>
        </row>
        <row r="846">
          <cell r="A846" t="str">
            <v>BAGUMBAYAN</v>
          </cell>
          <cell r="B846">
            <v>44284</v>
          </cell>
          <cell r="C846" t="str">
            <v>ORT_BSC4</v>
          </cell>
          <cell r="D846" t="str">
            <v>D</v>
          </cell>
        </row>
        <row r="847">
          <cell r="A847" t="str">
            <v>BINANGONAN</v>
          </cell>
          <cell r="B847">
            <v>44284</v>
          </cell>
          <cell r="C847" t="str">
            <v>ORT_BSC4</v>
          </cell>
          <cell r="D847" t="str">
            <v>D</v>
          </cell>
        </row>
        <row r="848">
          <cell r="A848" t="str">
            <v>BINANGONAN</v>
          </cell>
          <cell r="B848">
            <v>44284</v>
          </cell>
          <cell r="C848" t="str">
            <v>ORT_BSC4</v>
          </cell>
          <cell r="D848" t="str">
            <v>D</v>
          </cell>
        </row>
        <row r="849">
          <cell r="A849" t="str">
            <v>BRGYPABLO</v>
          </cell>
          <cell r="B849">
            <v>44284</v>
          </cell>
          <cell r="C849" t="str">
            <v>ORT_BSC4</v>
          </cell>
          <cell r="D849" t="str">
            <v>B</v>
          </cell>
        </row>
        <row r="850">
          <cell r="A850" t="str">
            <v>BRGYPABLO</v>
          </cell>
          <cell r="B850">
            <v>44284</v>
          </cell>
          <cell r="C850" t="str">
            <v>ORT_BSC4</v>
          </cell>
          <cell r="D850" t="str">
            <v>B</v>
          </cell>
        </row>
        <row r="851">
          <cell r="A851" t="str">
            <v>BRGYPABLO</v>
          </cell>
          <cell r="B851">
            <v>44284</v>
          </cell>
          <cell r="C851" t="str">
            <v>ORT_BSC4</v>
          </cell>
          <cell r="D851" t="str">
            <v>B</v>
          </cell>
        </row>
        <row r="852">
          <cell r="A852" t="str">
            <v>BRGYROSARIO</v>
          </cell>
          <cell r="B852">
            <v>44284</v>
          </cell>
          <cell r="C852" t="str">
            <v>ORT_BSC4</v>
          </cell>
          <cell r="D852" t="str">
            <v>D</v>
          </cell>
        </row>
        <row r="853">
          <cell r="A853" t="str">
            <v>BRGYROSARIO</v>
          </cell>
          <cell r="B853">
            <v>44284</v>
          </cell>
          <cell r="C853" t="str">
            <v>ORT_BSC4</v>
          </cell>
          <cell r="D853" t="str">
            <v>D</v>
          </cell>
        </row>
        <row r="854">
          <cell r="A854" t="str">
            <v>BRGYROSARIO</v>
          </cell>
          <cell r="B854">
            <v>44284</v>
          </cell>
          <cell r="C854" t="str">
            <v>ORT_BSC4</v>
          </cell>
          <cell r="D854" t="str">
            <v>D</v>
          </cell>
        </row>
        <row r="855">
          <cell r="A855" t="str">
            <v>BUTING</v>
          </cell>
          <cell r="B855">
            <v>44284</v>
          </cell>
          <cell r="C855" t="str">
            <v>ORT_BSC4</v>
          </cell>
          <cell r="D855" t="str">
            <v>D</v>
          </cell>
        </row>
        <row r="856">
          <cell r="A856" t="str">
            <v>BUTING</v>
          </cell>
          <cell r="B856">
            <v>44284</v>
          </cell>
          <cell r="C856" t="str">
            <v>ORT_BSC4</v>
          </cell>
          <cell r="D856" t="str">
            <v>D</v>
          </cell>
        </row>
        <row r="857">
          <cell r="A857" t="str">
            <v>BUTING</v>
          </cell>
          <cell r="B857">
            <v>44284</v>
          </cell>
          <cell r="C857" t="str">
            <v>ORT_BSC4</v>
          </cell>
          <cell r="D857" t="str">
            <v>D</v>
          </cell>
        </row>
        <row r="858">
          <cell r="A858" t="str">
            <v>CTBANKSQ</v>
          </cell>
          <cell r="B858">
            <v>44284</v>
          </cell>
          <cell r="C858" t="str">
            <v>ORT_BSC4</v>
          </cell>
          <cell r="D858" t="str">
            <v>D</v>
          </cell>
        </row>
        <row r="859">
          <cell r="A859" t="str">
            <v>DELAPAZ</v>
          </cell>
          <cell r="B859">
            <v>44284</v>
          </cell>
          <cell r="C859" t="str">
            <v>ORT_BSC4</v>
          </cell>
          <cell r="D859" t="str">
            <v>D</v>
          </cell>
        </row>
        <row r="860">
          <cell r="A860" t="str">
            <v>DELAPAZ</v>
          </cell>
          <cell r="B860">
            <v>44284</v>
          </cell>
          <cell r="C860" t="str">
            <v>ORT_BSC4</v>
          </cell>
          <cell r="D860" t="str">
            <v>D</v>
          </cell>
        </row>
        <row r="861">
          <cell r="A861" t="str">
            <v>DELAPAZ</v>
          </cell>
          <cell r="B861">
            <v>44284</v>
          </cell>
          <cell r="C861" t="str">
            <v>ORT_BSC4</v>
          </cell>
          <cell r="D861" t="str">
            <v>D</v>
          </cell>
        </row>
        <row r="862">
          <cell r="A862" t="str">
            <v>LAKEVIEW</v>
          </cell>
          <cell r="B862">
            <v>44284</v>
          </cell>
          <cell r="C862" t="str">
            <v>ORT_BSC4</v>
          </cell>
          <cell r="D862" t="str">
            <v>D</v>
          </cell>
        </row>
        <row r="863">
          <cell r="A863" t="str">
            <v>LAKEVIEW</v>
          </cell>
          <cell r="B863">
            <v>44284</v>
          </cell>
          <cell r="C863" t="str">
            <v>ORT_BSC4</v>
          </cell>
          <cell r="D863" t="str">
            <v>D</v>
          </cell>
        </row>
        <row r="864">
          <cell r="A864" t="str">
            <v>LAKEVIEW</v>
          </cell>
          <cell r="B864">
            <v>44284</v>
          </cell>
          <cell r="C864" t="str">
            <v>ORT_BSC4</v>
          </cell>
          <cell r="D864" t="str">
            <v>D</v>
          </cell>
        </row>
        <row r="865">
          <cell r="A865" t="str">
            <v>LAKEVIEWX</v>
          </cell>
          <cell r="B865">
            <v>44284</v>
          </cell>
          <cell r="C865" t="str">
            <v>ORT_BSC4</v>
          </cell>
          <cell r="D865" t="str">
            <v>D</v>
          </cell>
        </row>
        <row r="866">
          <cell r="A866" t="str">
            <v>LAKEVIEWX</v>
          </cell>
          <cell r="B866">
            <v>44284</v>
          </cell>
          <cell r="C866" t="str">
            <v>ORT_BSC4</v>
          </cell>
          <cell r="D866" t="str">
            <v>D</v>
          </cell>
        </row>
        <row r="867">
          <cell r="A867" t="str">
            <v>LAKEVIEWX</v>
          </cell>
          <cell r="B867">
            <v>44284</v>
          </cell>
          <cell r="C867" t="str">
            <v>ORT_BSC4</v>
          </cell>
          <cell r="D867" t="str">
            <v>D</v>
          </cell>
        </row>
        <row r="868">
          <cell r="A868" t="str">
            <v>MORONG</v>
          </cell>
          <cell r="B868">
            <v>44284</v>
          </cell>
          <cell r="C868" t="str">
            <v>ORT_BSC4</v>
          </cell>
          <cell r="D868" t="str">
            <v>D</v>
          </cell>
        </row>
        <row r="869">
          <cell r="A869" t="str">
            <v>MORONG</v>
          </cell>
          <cell r="B869">
            <v>44284</v>
          </cell>
          <cell r="C869" t="str">
            <v>ORT_BSC4</v>
          </cell>
          <cell r="D869" t="str">
            <v>D</v>
          </cell>
        </row>
        <row r="870">
          <cell r="A870" t="str">
            <v>MORONG</v>
          </cell>
          <cell r="B870">
            <v>44284</v>
          </cell>
          <cell r="C870" t="str">
            <v>ORT_BSC4</v>
          </cell>
          <cell r="D870" t="str">
            <v>D</v>
          </cell>
        </row>
        <row r="871">
          <cell r="A871" t="str">
            <v>PINAGBUHATAN</v>
          </cell>
          <cell r="B871">
            <v>44284</v>
          </cell>
          <cell r="C871" t="str">
            <v>ORT_BSC4</v>
          </cell>
          <cell r="D871" t="str">
            <v>D</v>
          </cell>
        </row>
        <row r="872">
          <cell r="A872" t="str">
            <v>PINAGBUHATAN</v>
          </cell>
          <cell r="B872">
            <v>44284</v>
          </cell>
          <cell r="C872" t="str">
            <v>ORT_BSC4</v>
          </cell>
          <cell r="D872" t="str">
            <v>D</v>
          </cell>
        </row>
        <row r="873">
          <cell r="A873" t="str">
            <v>PINAGBUHATAN</v>
          </cell>
          <cell r="B873">
            <v>44284</v>
          </cell>
          <cell r="C873" t="str">
            <v>ORT_BSC4</v>
          </cell>
          <cell r="D873" t="str">
            <v>D</v>
          </cell>
        </row>
        <row r="874">
          <cell r="A874" t="str">
            <v>PRUDENCE</v>
          </cell>
          <cell r="B874">
            <v>44284</v>
          </cell>
          <cell r="C874" t="str">
            <v>ORT_BSC4</v>
          </cell>
          <cell r="D874" t="str">
            <v>D</v>
          </cell>
        </row>
        <row r="875">
          <cell r="A875" t="str">
            <v>PRUDENCE</v>
          </cell>
          <cell r="B875">
            <v>44284</v>
          </cell>
          <cell r="C875" t="str">
            <v>ORT_BSC4</v>
          </cell>
          <cell r="D875" t="str">
            <v>D</v>
          </cell>
        </row>
        <row r="876">
          <cell r="A876" t="str">
            <v>PRUDENCE</v>
          </cell>
          <cell r="B876">
            <v>44284</v>
          </cell>
          <cell r="C876" t="str">
            <v>ORT_BSC4</v>
          </cell>
          <cell r="D876" t="str">
            <v>D</v>
          </cell>
        </row>
        <row r="877">
          <cell r="A877" t="str">
            <v>STA_LUCIA</v>
          </cell>
          <cell r="B877">
            <v>44284</v>
          </cell>
          <cell r="C877" t="str">
            <v>ORT_BSC4</v>
          </cell>
          <cell r="D877" t="str">
            <v>D</v>
          </cell>
        </row>
        <row r="878">
          <cell r="A878" t="str">
            <v>STA_LUCIA</v>
          </cell>
          <cell r="B878">
            <v>44284</v>
          </cell>
          <cell r="C878" t="str">
            <v>ORT_BSC4</v>
          </cell>
          <cell r="D878" t="str">
            <v>D</v>
          </cell>
        </row>
        <row r="879">
          <cell r="A879" t="str">
            <v>STA_LUCIA</v>
          </cell>
          <cell r="B879">
            <v>44284</v>
          </cell>
          <cell r="C879" t="str">
            <v>ORT_BSC4</v>
          </cell>
          <cell r="D879" t="str">
            <v>D</v>
          </cell>
        </row>
        <row r="880">
          <cell r="A880" t="str">
            <v>STALUCIAX</v>
          </cell>
          <cell r="B880">
            <v>44284</v>
          </cell>
          <cell r="C880" t="str">
            <v>ORT_BSC4</v>
          </cell>
          <cell r="D880" t="str">
            <v>D</v>
          </cell>
        </row>
        <row r="881">
          <cell r="A881" t="str">
            <v>STALUCIAX</v>
          </cell>
          <cell r="B881">
            <v>44284</v>
          </cell>
          <cell r="C881" t="str">
            <v>ORT_BSC4</v>
          </cell>
          <cell r="D881" t="str">
            <v>D</v>
          </cell>
        </row>
        <row r="882">
          <cell r="A882" t="str">
            <v>STALUCIAX</v>
          </cell>
          <cell r="B882">
            <v>44284</v>
          </cell>
          <cell r="C882" t="str">
            <v>ORT_BSC4</v>
          </cell>
          <cell r="D882" t="str">
            <v>D</v>
          </cell>
        </row>
        <row r="883">
          <cell r="A883" t="str">
            <v>ST_ANTHONY</v>
          </cell>
          <cell r="B883">
            <v>44284</v>
          </cell>
          <cell r="C883" t="str">
            <v>ORT_BSC4</v>
          </cell>
          <cell r="D883" t="str">
            <v>D</v>
          </cell>
        </row>
        <row r="884">
          <cell r="A884" t="str">
            <v>ST_ANTHONY</v>
          </cell>
          <cell r="B884">
            <v>44284</v>
          </cell>
          <cell r="C884" t="str">
            <v>ORT_BSC4</v>
          </cell>
          <cell r="D884" t="str">
            <v>D</v>
          </cell>
        </row>
        <row r="885">
          <cell r="A885" t="str">
            <v>ST_ANTHONY</v>
          </cell>
          <cell r="B885">
            <v>44284</v>
          </cell>
          <cell r="C885" t="str">
            <v>ORT_BSC4</v>
          </cell>
          <cell r="D885" t="str">
            <v>D</v>
          </cell>
        </row>
        <row r="886">
          <cell r="A886" t="str">
            <v>SUMULONG1</v>
          </cell>
          <cell r="B886">
            <v>44284</v>
          </cell>
          <cell r="C886" t="str">
            <v>ORT_BSC4</v>
          </cell>
          <cell r="D886" t="str">
            <v>D</v>
          </cell>
        </row>
        <row r="887">
          <cell r="A887" t="str">
            <v>SUMULONG1</v>
          </cell>
          <cell r="B887">
            <v>44284</v>
          </cell>
          <cell r="C887" t="str">
            <v>ORT_BSC4</v>
          </cell>
          <cell r="D887" t="str">
            <v>D</v>
          </cell>
        </row>
        <row r="888">
          <cell r="A888" t="str">
            <v>SUMULONG1</v>
          </cell>
          <cell r="B888">
            <v>44284</v>
          </cell>
          <cell r="C888" t="str">
            <v>ORT_BSC4</v>
          </cell>
          <cell r="D888" t="str">
            <v>D</v>
          </cell>
        </row>
        <row r="889">
          <cell r="A889" t="str">
            <v>TANAY</v>
          </cell>
          <cell r="B889">
            <v>44284</v>
          </cell>
          <cell r="C889" t="str">
            <v>ORT_BSC4</v>
          </cell>
          <cell r="D889" t="str">
            <v>D</v>
          </cell>
        </row>
        <row r="890">
          <cell r="A890" t="str">
            <v>TANAY</v>
          </cell>
          <cell r="B890">
            <v>44284</v>
          </cell>
          <cell r="C890" t="str">
            <v>ORT_BSC4</v>
          </cell>
          <cell r="D890" t="str">
            <v>D</v>
          </cell>
        </row>
        <row r="891">
          <cell r="A891" t="str">
            <v>VALLEVERDE</v>
          </cell>
          <cell r="B891">
            <v>44284</v>
          </cell>
          <cell r="C891" t="str">
            <v>ORT_BSC4</v>
          </cell>
          <cell r="D891" t="str">
            <v>D</v>
          </cell>
        </row>
        <row r="892">
          <cell r="A892" t="str">
            <v>VALLEVERDE</v>
          </cell>
          <cell r="B892">
            <v>44284</v>
          </cell>
          <cell r="C892" t="str">
            <v>ORT_BSC4</v>
          </cell>
          <cell r="D892" t="str">
            <v>D</v>
          </cell>
        </row>
        <row r="893">
          <cell r="A893" t="str">
            <v>VALLEVERDE</v>
          </cell>
          <cell r="B893">
            <v>44284</v>
          </cell>
          <cell r="C893" t="str">
            <v>ORT_BSC4</v>
          </cell>
          <cell r="D893" t="str">
            <v>D</v>
          </cell>
        </row>
        <row r="894">
          <cell r="A894" t="str">
            <v>VALLEVERX</v>
          </cell>
          <cell r="B894">
            <v>44284</v>
          </cell>
          <cell r="C894" t="str">
            <v>ORT_BSC4</v>
          </cell>
          <cell r="D894" t="str">
            <v>D</v>
          </cell>
        </row>
        <row r="895">
          <cell r="A895" t="str">
            <v>VALLEVERX</v>
          </cell>
          <cell r="B895">
            <v>44284</v>
          </cell>
          <cell r="C895" t="str">
            <v>ORT_BSC4</v>
          </cell>
          <cell r="D895" t="str">
            <v>D</v>
          </cell>
        </row>
        <row r="896">
          <cell r="A896" t="str">
            <v>VALLEVERX</v>
          </cell>
          <cell r="B896">
            <v>44284</v>
          </cell>
          <cell r="C896" t="str">
            <v>ORT_BSC4</v>
          </cell>
          <cell r="D896" t="str">
            <v>D</v>
          </cell>
        </row>
        <row r="897">
          <cell r="A897" t="str">
            <v>BRGY SAN ANTONIO</v>
          </cell>
          <cell r="B897">
            <v>38990</v>
          </cell>
          <cell r="C897" t="str">
            <v>QC_BSC1</v>
          </cell>
          <cell r="D897" t="str">
            <v>D</v>
          </cell>
        </row>
        <row r="898">
          <cell r="A898" t="str">
            <v>BRGY SAN ANTONIO</v>
          </cell>
          <cell r="B898">
            <v>38990</v>
          </cell>
          <cell r="C898" t="str">
            <v>QC_BSC1</v>
          </cell>
          <cell r="D898" t="str">
            <v>D</v>
          </cell>
        </row>
        <row r="899">
          <cell r="A899" t="str">
            <v>BRGY SAN ANTONIO</v>
          </cell>
          <cell r="B899">
            <v>38990</v>
          </cell>
          <cell r="C899" t="str">
            <v>QC_BSC1</v>
          </cell>
          <cell r="D899" t="str">
            <v>D</v>
          </cell>
        </row>
        <row r="900">
          <cell r="A900" t="str">
            <v>BRGY SAN JOSE</v>
          </cell>
          <cell r="B900">
            <v>38990</v>
          </cell>
          <cell r="C900" t="str">
            <v>QC_BSC1</v>
          </cell>
          <cell r="D900" t="str">
            <v>D</v>
          </cell>
        </row>
        <row r="901">
          <cell r="A901" t="str">
            <v>BRGY SAN JOSE</v>
          </cell>
          <cell r="B901">
            <v>38990</v>
          </cell>
          <cell r="C901" t="str">
            <v>QC_BSC1</v>
          </cell>
          <cell r="D901" t="str">
            <v>D</v>
          </cell>
        </row>
        <row r="902">
          <cell r="A902" t="str">
            <v>BRGY SAN JOSE</v>
          </cell>
          <cell r="B902">
            <v>38990</v>
          </cell>
          <cell r="C902" t="str">
            <v>QC_BSC1</v>
          </cell>
          <cell r="D902" t="str">
            <v>D</v>
          </cell>
        </row>
        <row r="903">
          <cell r="A903" t="str">
            <v>CENTRAL</v>
          </cell>
          <cell r="B903">
            <v>38990</v>
          </cell>
          <cell r="C903" t="str">
            <v>QC_BSC1</v>
          </cell>
          <cell r="D903" t="str">
            <v>D</v>
          </cell>
        </row>
        <row r="904">
          <cell r="A904" t="str">
            <v>CENTRAL</v>
          </cell>
          <cell r="B904">
            <v>38990</v>
          </cell>
          <cell r="C904" t="str">
            <v>QC_BSC1</v>
          </cell>
          <cell r="D904" t="str">
            <v>D</v>
          </cell>
        </row>
        <row r="905">
          <cell r="A905" t="str">
            <v>CENTRAL</v>
          </cell>
          <cell r="B905">
            <v>38990</v>
          </cell>
          <cell r="C905" t="str">
            <v>QC_BSC1</v>
          </cell>
          <cell r="D905" t="str">
            <v>D</v>
          </cell>
        </row>
        <row r="906">
          <cell r="A906" t="str">
            <v>CENTRALX</v>
          </cell>
          <cell r="B906">
            <v>38990</v>
          </cell>
          <cell r="C906" t="str">
            <v>QC_BSC1</v>
          </cell>
          <cell r="D906" t="str">
            <v>D</v>
          </cell>
        </row>
        <row r="907">
          <cell r="A907" t="str">
            <v>CENTRALX</v>
          </cell>
          <cell r="B907">
            <v>38990</v>
          </cell>
          <cell r="C907" t="str">
            <v>QC_BSC1</v>
          </cell>
          <cell r="D907" t="str">
            <v>D</v>
          </cell>
        </row>
        <row r="908">
          <cell r="A908" t="str">
            <v>CENTRALX</v>
          </cell>
          <cell r="B908">
            <v>38990</v>
          </cell>
          <cell r="C908" t="str">
            <v>QC_BSC1</v>
          </cell>
          <cell r="D908" t="str">
            <v>D</v>
          </cell>
        </row>
        <row r="909">
          <cell r="A909" t="str">
            <v>DELMONTE</v>
          </cell>
          <cell r="B909">
            <v>38990</v>
          </cell>
          <cell r="C909" t="str">
            <v>QC_BSC1</v>
          </cell>
          <cell r="D909" t="str">
            <v>D</v>
          </cell>
        </row>
        <row r="910">
          <cell r="A910" t="str">
            <v>DELMONTE</v>
          </cell>
          <cell r="B910">
            <v>38990</v>
          </cell>
          <cell r="C910" t="str">
            <v>QC_BSC1</v>
          </cell>
          <cell r="D910" t="str">
            <v>D</v>
          </cell>
        </row>
        <row r="911">
          <cell r="A911" t="str">
            <v>DELMONTE</v>
          </cell>
          <cell r="B911">
            <v>38990</v>
          </cell>
          <cell r="C911" t="str">
            <v>QC_BSC1</v>
          </cell>
          <cell r="D911" t="str">
            <v>D</v>
          </cell>
        </row>
        <row r="912">
          <cell r="A912" t="str">
            <v>DON MANUEL</v>
          </cell>
          <cell r="B912">
            <v>38990</v>
          </cell>
          <cell r="C912" t="str">
            <v>QC_BSC1</v>
          </cell>
          <cell r="D912" t="str">
            <v>D</v>
          </cell>
        </row>
        <row r="913">
          <cell r="A913" t="str">
            <v>DON MANUEL</v>
          </cell>
          <cell r="B913">
            <v>38990</v>
          </cell>
          <cell r="C913" t="str">
            <v>QC_BSC1</v>
          </cell>
          <cell r="D913" t="str">
            <v>D</v>
          </cell>
        </row>
        <row r="914">
          <cell r="A914" t="str">
            <v>DON MANUEL</v>
          </cell>
          <cell r="B914">
            <v>38990</v>
          </cell>
          <cell r="C914" t="str">
            <v>QC_BSC1</v>
          </cell>
          <cell r="D914" t="str">
            <v>D</v>
          </cell>
        </row>
        <row r="915">
          <cell r="A915" t="str">
            <v>KALUSUGAN</v>
          </cell>
          <cell r="B915">
            <v>38990</v>
          </cell>
          <cell r="C915" t="str">
            <v>QC_BSC1</v>
          </cell>
          <cell r="D915" t="str">
            <v>D</v>
          </cell>
        </row>
        <row r="916">
          <cell r="A916" t="str">
            <v>KALUSUGAN</v>
          </cell>
          <cell r="B916">
            <v>38990</v>
          </cell>
          <cell r="C916" t="str">
            <v>QC_BSC1</v>
          </cell>
          <cell r="D916" t="str">
            <v>D</v>
          </cell>
        </row>
        <row r="917">
          <cell r="A917" t="str">
            <v>KALUSUGAN</v>
          </cell>
          <cell r="B917">
            <v>38990</v>
          </cell>
          <cell r="C917" t="str">
            <v>QC_BSC1</v>
          </cell>
          <cell r="D917" t="str">
            <v>D</v>
          </cell>
        </row>
        <row r="918">
          <cell r="A918" t="str">
            <v>KALUSUGAX</v>
          </cell>
          <cell r="B918">
            <v>38990</v>
          </cell>
          <cell r="C918" t="str">
            <v>QC_BSC1</v>
          </cell>
          <cell r="D918" t="str">
            <v>D</v>
          </cell>
        </row>
        <row r="919">
          <cell r="A919" t="str">
            <v>KALUSUGAX</v>
          </cell>
          <cell r="B919">
            <v>38990</v>
          </cell>
          <cell r="C919" t="str">
            <v>QC_BSC1</v>
          </cell>
          <cell r="D919" t="str">
            <v>D</v>
          </cell>
        </row>
        <row r="920">
          <cell r="A920" t="str">
            <v>KALUSUGAX</v>
          </cell>
          <cell r="B920">
            <v>38990</v>
          </cell>
          <cell r="C920" t="str">
            <v>QC_BSC1</v>
          </cell>
          <cell r="D920" t="str">
            <v>D</v>
          </cell>
        </row>
        <row r="921">
          <cell r="A921" t="str">
            <v>MASAMBONG</v>
          </cell>
          <cell r="B921">
            <v>38990</v>
          </cell>
          <cell r="C921" t="str">
            <v>QC_BSC1</v>
          </cell>
          <cell r="D921" t="str">
            <v>B</v>
          </cell>
        </row>
        <row r="922">
          <cell r="A922" t="str">
            <v>MASAMBONG</v>
          </cell>
          <cell r="B922">
            <v>38990</v>
          </cell>
          <cell r="C922" t="str">
            <v>QC_BSC1</v>
          </cell>
          <cell r="D922" t="str">
            <v>B</v>
          </cell>
        </row>
        <row r="923">
          <cell r="A923" t="str">
            <v>MASAMBONG</v>
          </cell>
          <cell r="B923">
            <v>38990</v>
          </cell>
          <cell r="C923" t="str">
            <v>QC_BSC1</v>
          </cell>
          <cell r="D923" t="str">
            <v>B</v>
          </cell>
        </row>
        <row r="924">
          <cell r="A924" t="str">
            <v>MATALAHIB</v>
          </cell>
          <cell r="B924">
            <v>38990</v>
          </cell>
          <cell r="C924" t="str">
            <v>QC_BSC1</v>
          </cell>
          <cell r="D924" t="str">
            <v>D</v>
          </cell>
        </row>
        <row r="925">
          <cell r="A925" t="str">
            <v>MATALAHIB</v>
          </cell>
          <cell r="B925">
            <v>38990</v>
          </cell>
          <cell r="C925" t="str">
            <v>QC_BSC1</v>
          </cell>
          <cell r="D925" t="str">
            <v>D</v>
          </cell>
        </row>
        <row r="926">
          <cell r="A926" t="str">
            <v>MATALAHIB</v>
          </cell>
          <cell r="B926">
            <v>38990</v>
          </cell>
          <cell r="C926" t="str">
            <v>QC_BSC1</v>
          </cell>
          <cell r="D926" t="str">
            <v>D</v>
          </cell>
        </row>
        <row r="927">
          <cell r="A927" t="str">
            <v>MATALAHIBX</v>
          </cell>
          <cell r="B927">
            <v>38990</v>
          </cell>
          <cell r="C927" t="str">
            <v>QC_BSC1</v>
          </cell>
          <cell r="D927" t="str">
            <v>D</v>
          </cell>
        </row>
        <row r="928">
          <cell r="A928" t="str">
            <v>MATALAHIBX</v>
          </cell>
          <cell r="B928">
            <v>38990</v>
          </cell>
          <cell r="C928" t="str">
            <v>QC_BSC1</v>
          </cell>
          <cell r="D928" t="str">
            <v>D</v>
          </cell>
        </row>
        <row r="929">
          <cell r="A929" t="str">
            <v>MAYON</v>
          </cell>
          <cell r="B929">
            <v>38990</v>
          </cell>
          <cell r="C929" t="str">
            <v>QC_BSC1</v>
          </cell>
          <cell r="D929" t="str">
            <v>D</v>
          </cell>
        </row>
        <row r="930">
          <cell r="A930" t="str">
            <v>MAYON</v>
          </cell>
          <cell r="B930">
            <v>38990</v>
          </cell>
          <cell r="C930" t="str">
            <v>QC_BSC1</v>
          </cell>
          <cell r="D930" t="str">
            <v>D</v>
          </cell>
        </row>
        <row r="931">
          <cell r="A931" t="str">
            <v>MAYON</v>
          </cell>
          <cell r="B931">
            <v>38990</v>
          </cell>
          <cell r="C931" t="str">
            <v>QC_BSC1</v>
          </cell>
          <cell r="D931" t="str">
            <v>D</v>
          </cell>
        </row>
        <row r="932">
          <cell r="A932" t="str">
            <v>NAPOCOR</v>
          </cell>
          <cell r="B932">
            <v>38990</v>
          </cell>
          <cell r="C932" t="str">
            <v>QC_BSC1</v>
          </cell>
          <cell r="D932" t="str">
            <v>D</v>
          </cell>
        </row>
        <row r="933">
          <cell r="A933" t="str">
            <v>PHILAMLIFE</v>
          </cell>
          <cell r="B933">
            <v>38990</v>
          </cell>
          <cell r="C933" t="str">
            <v>QC_BSC1</v>
          </cell>
          <cell r="D933" t="str">
            <v>D</v>
          </cell>
        </row>
        <row r="934">
          <cell r="A934" t="str">
            <v>PHILAMLIFE</v>
          </cell>
          <cell r="B934">
            <v>38990</v>
          </cell>
          <cell r="C934" t="str">
            <v>QC_BSC1</v>
          </cell>
          <cell r="D934" t="str">
            <v>D</v>
          </cell>
        </row>
        <row r="935">
          <cell r="A935" t="str">
            <v>PHILAMLIFE</v>
          </cell>
          <cell r="B935">
            <v>38990</v>
          </cell>
          <cell r="C935" t="str">
            <v>QC_BSC1</v>
          </cell>
          <cell r="D935" t="str">
            <v>D</v>
          </cell>
        </row>
        <row r="936">
          <cell r="A936" t="str">
            <v>PHILAMLIFX</v>
          </cell>
          <cell r="B936">
            <v>38990</v>
          </cell>
          <cell r="C936" t="str">
            <v>QC_BSC1</v>
          </cell>
          <cell r="D936" t="str">
            <v>D</v>
          </cell>
        </row>
        <row r="937">
          <cell r="A937" t="str">
            <v>ROXAS DISTRICT</v>
          </cell>
          <cell r="B937">
            <v>38990</v>
          </cell>
          <cell r="C937" t="str">
            <v>QC_BSC1</v>
          </cell>
          <cell r="D937" t="str">
            <v>D</v>
          </cell>
        </row>
        <row r="938">
          <cell r="A938" t="str">
            <v>ROXAS DISTRICT</v>
          </cell>
          <cell r="B938">
            <v>38990</v>
          </cell>
          <cell r="C938" t="str">
            <v>QC_BSC1</v>
          </cell>
          <cell r="D938" t="str">
            <v>D</v>
          </cell>
        </row>
        <row r="939">
          <cell r="A939" t="str">
            <v>ROXAS DISTRICT</v>
          </cell>
          <cell r="B939">
            <v>38990</v>
          </cell>
          <cell r="C939" t="str">
            <v>QC_BSC1</v>
          </cell>
          <cell r="D939" t="str">
            <v>D</v>
          </cell>
        </row>
        <row r="940">
          <cell r="A940" t="str">
            <v>ROXASDISTX</v>
          </cell>
          <cell r="B940">
            <v>38990</v>
          </cell>
          <cell r="C940" t="str">
            <v>QC_BSC1</v>
          </cell>
          <cell r="D940" t="str">
            <v>D</v>
          </cell>
        </row>
        <row r="941">
          <cell r="A941" t="str">
            <v>ROXASDISTX</v>
          </cell>
          <cell r="B941">
            <v>38990</v>
          </cell>
          <cell r="C941" t="str">
            <v>QC_BSC1</v>
          </cell>
          <cell r="D941" t="str">
            <v>D</v>
          </cell>
        </row>
        <row r="942">
          <cell r="A942" t="str">
            <v>ROXASDISTX</v>
          </cell>
          <cell r="B942">
            <v>38990</v>
          </cell>
          <cell r="C942" t="str">
            <v>QC_BSC1</v>
          </cell>
          <cell r="D942" t="str">
            <v>D</v>
          </cell>
        </row>
        <row r="943">
          <cell r="A943" t="str">
            <v>SALVACION</v>
          </cell>
          <cell r="B943">
            <v>38990</v>
          </cell>
          <cell r="C943" t="str">
            <v>QC_BSC1</v>
          </cell>
          <cell r="D943" t="str">
            <v>D</v>
          </cell>
        </row>
        <row r="944">
          <cell r="A944" t="str">
            <v>SALVACION</v>
          </cell>
          <cell r="B944">
            <v>38990</v>
          </cell>
          <cell r="C944" t="str">
            <v>QC_BSC1</v>
          </cell>
          <cell r="D944" t="str">
            <v>D</v>
          </cell>
        </row>
        <row r="945">
          <cell r="A945" t="str">
            <v>SALVACION</v>
          </cell>
          <cell r="B945">
            <v>38990</v>
          </cell>
          <cell r="C945" t="str">
            <v>QC_BSC1</v>
          </cell>
          <cell r="D945" t="str">
            <v>D</v>
          </cell>
        </row>
        <row r="946">
          <cell r="A946" t="str">
            <v>SOUTH TRIANGLE</v>
          </cell>
          <cell r="B946">
            <v>38990</v>
          </cell>
          <cell r="C946" t="str">
            <v>QC_BSC1</v>
          </cell>
          <cell r="D946" t="str">
            <v>D</v>
          </cell>
        </row>
        <row r="947">
          <cell r="A947" t="str">
            <v>SOUTH TRIANGLE</v>
          </cell>
          <cell r="B947">
            <v>38990</v>
          </cell>
          <cell r="C947" t="str">
            <v>QC_BSC1</v>
          </cell>
          <cell r="D947" t="str">
            <v>D</v>
          </cell>
        </row>
        <row r="948">
          <cell r="A948" t="str">
            <v>SOUTH TRIANGLE</v>
          </cell>
          <cell r="B948">
            <v>38990</v>
          </cell>
          <cell r="C948" t="str">
            <v>QC_BSC1</v>
          </cell>
          <cell r="D948" t="str">
            <v>D</v>
          </cell>
        </row>
        <row r="949">
          <cell r="A949" t="str">
            <v>SOUTHTRIX</v>
          </cell>
          <cell r="B949">
            <v>38990</v>
          </cell>
          <cell r="C949" t="str">
            <v>QC_BSC1</v>
          </cell>
          <cell r="D949" t="str">
            <v>D</v>
          </cell>
        </row>
        <row r="950">
          <cell r="A950" t="str">
            <v>SOUTHTRIX</v>
          </cell>
          <cell r="B950">
            <v>38990</v>
          </cell>
          <cell r="C950" t="str">
            <v>QC_BSC1</v>
          </cell>
          <cell r="D950" t="str">
            <v>D</v>
          </cell>
        </row>
        <row r="951">
          <cell r="A951" t="str">
            <v>SOUTHTRIX</v>
          </cell>
          <cell r="B951">
            <v>38990</v>
          </cell>
          <cell r="C951" t="str">
            <v>QC_BSC1</v>
          </cell>
          <cell r="D951" t="str">
            <v>D</v>
          </cell>
        </row>
        <row r="952">
          <cell r="A952" t="str">
            <v>TALAYAN</v>
          </cell>
          <cell r="B952">
            <v>38990</v>
          </cell>
          <cell r="C952" t="str">
            <v>QC_BSC1</v>
          </cell>
          <cell r="D952" t="str">
            <v>D</v>
          </cell>
        </row>
        <row r="953">
          <cell r="A953" t="str">
            <v>TALAYAN</v>
          </cell>
          <cell r="B953">
            <v>38990</v>
          </cell>
          <cell r="C953" t="str">
            <v>QC_BSC1</v>
          </cell>
          <cell r="D953" t="str">
            <v>D</v>
          </cell>
        </row>
        <row r="954">
          <cell r="A954" t="str">
            <v>TOMASMORATO</v>
          </cell>
          <cell r="B954">
            <v>38990</v>
          </cell>
          <cell r="C954" t="str">
            <v>QC_BSC1</v>
          </cell>
          <cell r="D954" t="str">
            <v>D</v>
          </cell>
        </row>
        <row r="955">
          <cell r="A955" t="str">
            <v>TOMASMORATO</v>
          </cell>
          <cell r="B955">
            <v>38990</v>
          </cell>
          <cell r="C955" t="str">
            <v>QC_BSC1</v>
          </cell>
          <cell r="D955" t="str">
            <v>D</v>
          </cell>
        </row>
        <row r="956">
          <cell r="A956" t="str">
            <v>TOMASMORATO</v>
          </cell>
          <cell r="B956">
            <v>38990</v>
          </cell>
          <cell r="C956" t="str">
            <v>QC_BSC1</v>
          </cell>
          <cell r="D956" t="str">
            <v>D</v>
          </cell>
        </row>
        <row r="957">
          <cell r="A957" t="str">
            <v>BAGBAG</v>
          </cell>
          <cell r="B957">
            <v>38992</v>
          </cell>
          <cell r="C957" t="str">
            <v>QC_BSC2</v>
          </cell>
          <cell r="D957" t="str">
            <v>D</v>
          </cell>
        </row>
        <row r="958">
          <cell r="A958" t="str">
            <v>BAGBAG</v>
          </cell>
          <cell r="B958">
            <v>38992</v>
          </cell>
          <cell r="C958" t="str">
            <v>QC_BSC2</v>
          </cell>
          <cell r="D958" t="str">
            <v>D</v>
          </cell>
        </row>
        <row r="959">
          <cell r="A959" t="str">
            <v>BAGBAG</v>
          </cell>
          <cell r="B959">
            <v>38992</v>
          </cell>
          <cell r="C959" t="str">
            <v>QC_BSC2</v>
          </cell>
          <cell r="D959" t="str">
            <v>D</v>
          </cell>
        </row>
        <row r="960">
          <cell r="A960" t="str">
            <v>BATASAN</v>
          </cell>
          <cell r="B960">
            <v>38992</v>
          </cell>
          <cell r="C960" t="str">
            <v>QC_BSC2</v>
          </cell>
          <cell r="D960" t="str">
            <v>D</v>
          </cell>
        </row>
        <row r="961">
          <cell r="A961" t="str">
            <v>BATASAN</v>
          </cell>
          <cell r="B961">
            <v>38992</v>
          </cell>
          <cell r="C961" t="str">
            <v>QC_BSC2</v>
          </cell>
          <cell r="D961" t="str">
            <v>D</v>
          </cell>
        </row>
        <row r="962">
          <cell r="A962" t="str">
            <v>BATASAN</v>
          </cell>
          <cell r="B962">
            <v>38992</v>
          </cell>
          <cell r="C962" t="str">
            <v>QC_BSC2</v>
          </cell>
          <cell r="D962" t="str">
            <v>D</v>
          </cell>
        </row>
        <row r="963">
          <cell r="A963" t="str">
            <v>CALIFORNIA</v>
          </cell>
          <cell r="B963">
            <v>38992</v>
          </cell>
          <cell r="C963" t="str">
            <v>QC_BSC2</v>
          </cell>
          <cell r="D963" t="str">
            <v>D</v>
          </cell>
        </row>
        <row r="964">
          <cell r="A964" t="str">
            <v>CALIFORNIA</v>
          </cell>
          <cell r="B964">
            <v>38992</v>
          </cell>
          <cell r="C964" t="str">
            <v>QC_BSC2</v>
          </cell>
          <cell r="D964" t="str">
            <v>D</v>
          </cell>
        </row>
        <row r="965">
          <cell r="A965" t="str">
            <v>CALIFORNIA</v>
          </cell>
          <cell r="B965">
            <v>38992</v>
          </cell>
          <cell r="C965" t="str">
            <v>QC_BSC2</v>
          </cell>
          <cell r="D965" t="str">
            <v>D</v>
          </cell>
        </row>
        <row r="966">
          <cell r="A966" t="str">
            <v>CANERO</v>
          </cell>
          <cell r="B966">
            <v>38992</v>
          </cell>
          <cell r="C966" t="str">
            <v>QC_BSC2</v>
          </cell>
          <cell r="D966" t="str">
            <v>D</v>
          </cell>
        </row>
        <row r="967">
          <cell r="A967" t="str">
            <v>CANERO</v>
          </cell>
          <cell r="B967">
            <v>38992</v>
          </cell>
          <cell r="C967" t="str">
            <v>QC_BSC2</v>
          </cell>
          <cell r="D967" t="str">
            <v>D</v>
          </cell>
        </row>
        <row r="968">
          <cell r="A968" t="str">
            <v>CANERO</v>
          </cell>
          <cell r="B968">
            <v>38992</v>
          </cell>
          <cell r="C968" t="str">
            <v>QC_BSC2</v>
          </cell>
          <cell r="D968" t="str">
            <v>D</v>
          </cell>
        </row>
        <row r="969">
          <cell r="A969" t="str">
            <v>CANEROX</v>
          </cell>
          <cell r="B969">
            <v>38992</v>
          </cell>
          <cell r="C969" t="str">
            <v>QC_BSC2</v>
          </cell>
          <cell r="D969" t="str">
            <v>D</v>
          </cell>
        </row>
        <row r="970">
          <cell r="A970" t="str">
            <v>CANEROX</v>
          </cell>
          <cell r="B970">
            <v>38992</v>
          </cell>
          <cell r="C970" t="str">
            <v>QC_BSC2</v>
          </cell>
          <cell r="D970" t="str">
            <v>D</v>
          </cell>
        </row>
        <row r="971">
          <cell r="A971" t="str">
            <v>CANEROX</v>
          </cell>
          <cell r="B971">
            <v>38992</v>
          </cell>
          <cell r="C971" t="str">
            <v>QC_BSC2</v>
          </cell>
          <cell r="D971" t="str">
            <v>D</v>
          </cell>
        </row>
        <row r="972">
          <cell r="A972" t="str">
            <v>CONGRESS</v>
          </cell>
          <cell r="B972">
            <v>38992</v>
          </cell>
          <cell r="C972" t="str">
            <v>QC_BSC2</v>
          </cell>
          <cell r="D972" t="str">
            <v>D</v>
          </cell>
        </row>
        <row r="973">
          <cell r="A973" t="str">
            <v>CULIAT</v>
          </cell>
          <cell r="B973">
            <v>38992</v>
          </cell>
          <cell r="C973" t="str">
            <v>QC_BSC2</v>
          </cell>
          <cell r="D973" t="str">
            <v>D</v>
          </cell>
        </row>
        <row r="974">
          <cell r="A974" t="str">
            <v>CULIAT</v>
          </cell>
          <cell r="B974">
            <v>38992</v>
          </cell>
          <cell r="C974" t="str">
            <v>QC_BSC2</v>
          </cell>
          <cell r="D974" t="str">
            <v>D</v>
          </cell>
        </row>
        <row r="975">
          <cell r="A975" t="str">
            <v>CULIAT</v>
          </cell>
          <cell r="B975">
            <v>38992</v>
          </cell>
          <cell r="C975" t="str">
            <v>QC_BSC2</v>
          </cell>
          <cell r="D975" t="str">
            <v>D</v>
          </cell>
        </row>
        <row r="976">
          <cell r="A976" t="str">
            <v>DEPARO</v>
          </cell>
          <cell r="B976">
            <v>38992</v>
          </cell>
          <cell r="C976" t="str">
            <v>QC_BSC2</v>
          </cell>
          <cell r="D976" t="str">
            <v>D</v>
          </cell>
        </row>
        <row r="977">
          <cell r="A977" t="str">
            <v>DEPARO</v>
          </cell>
          <cell r="B977">
            <v>38992</v>
          </cell>
          <cell r="C977" t="str">
            <v>QC_BSC2</v>
          </cell>
          <cell r="D977" t="str">
            <v>D</v>
          </cell>
        </row>
        <row r="978">
          <cell r="A978" t="str">
            <v>DEPARO</v>
          </cell>
          <cell r="B978">
            <v>38992</v>
          </cell>
          <cell r="C978" t="str">
            <v>QC_BSC2</v>
          </cell>
          <cell r="D978" t="str">
            <v>D</v>
          </cell>
        </row>
        <row r="979">
          <cell r="A979" t="str">
            <v>DONANTONIO</v>
          </cell>
          <cell r="B979">
            <v>38992</v>
          </cell>
          <cell r="C979" t="str">
            <v>QC_BSC2</v>
          </cell>
          <cell r="D979" t="str">
            <v>D</v>
          </cell>
        </row>
        <row r="980">
          <cell r="A980" t="str">
            <v>DONANTONIO</v>
          </cell>
          <cell r="B980">
            <v>38992</v>
          </cell>
          <cell r="C980" t="str">
            <v>QC_BSC2</v>
          </cell>
          <cell r="D980" t="str">
            <v>D</v>
          </cell>
        </row>
        <row r="981">
          <cell r="A981" t="str">
            <v>DONANTONIO</v>
          </cell>
          <cell r="B981">
            <v>38992</v>
          </cell>
          <cell r="C981" t="str">
            <v>QC_BSC2</v>
          </cell>
          <cell r="D981" t="str">
            <v>D</v>
          </cell>
        </row>
        <row r="982">
          <cell r="A982" t="str">
            <v>EVERCOMM</v>
          </cell>
          <cell r="B982">
            <v>38992</v>
          </cell>
          <cell r="C982" t="str">
            <v>QC_BSC2</v>
          </cell>
          <cell r="D982" t="str">
            <v>D</v>
          </cell>
        </row>
        <row r="983">
          <cell r="A983" t="str">
            <v>FAIRVIEW</v>
          </cell>
          <cell r="B983">
            <v>38992</v>
          </cell>
          <cell r="C983" t="str">
            <v>QC_BSC2</v>
          </cell>
          <cell r="D983" t="str">
            <v>D</v>
          </cell>
        </row>
        <row r="984">
          <cell r="A984" t="str">
            <v>FAIRVIEW</v>
          </cell>
          <cell r="B984">
            <v>38992</v>
          </cell>
          <cell r="C984" t="str">
            <v>QC_BSC2</v>
          </cell>
          <cell r="D984" t="str">
            <v>D</v>
          </cell>
        </row>
        <row r="985">
          <cell r="A985" t="str">
            <v>FAIRVIEW</v>
          </cell>
          <cell r="B985">
            <v>38992</v>
          </cell>
          <cell r="C985" t="str">
            <v>QC_BSC2</v>
          </cell>
          <cell r="D985" t="str">
            <v>D</v>
          </cell>
        </row>
        <row r="986">
          <cell r="A986" t="str">
            <v>KAMIAS</v>
          </cell>
          <cell r="B986">
            <v>38992</v>
          </cell>
          <cell r="C986" t="str">
            <v>QC_BSC2</v>
          </cell>
          <cell r="D986" t="str">
            <v>D</v>
          </cell>
        </row>
        <row r="987">
          <cell r="A987" t="str">
            <v>KAMIAS</v>
          </cell>
          <cell r="B987">
            <v>38992</v>
          </cell>
          <cell r="C987" t="str">
            <v>QC_BSC2</v>
          </cell>
          <cell r="D987" t="str">
            <v>D</v>
          </cell>
        </row>
        <row r="988">
          <cell r="A988" t="str">
            <v>KAMIAS</v>
          </cell>
          <cell r="B988">
            <v>38992</v>
          </cell>
          <cell r="C988" t="str">
            <v>QC_BSC2</v>
          </cell>
          <cell r="D988" t="str">
            <v>D</v>
          </cell>
        </row>
        <row r="989">
          <cell r="A989" t="str">
            <v>MAPAYAPA</v>
          </cell>
          <cell r="B989">
            <v>38992</v>
          </cell>
          <cell r="C989" t="str">
            <v>QC_BSC2</v>
          </cell>
          <cell r="D989" t="str">
            <v>D</v>
          </cell>
        </row>
        <row r="990">
          <cell r="A990" t="str">
            <v>MAPAYAPA</v>
          </cell>
          <cell r="B990">
            <v>38992</v>
          </cell>
          <cell r="C990" t="str">
            <v>QC_BSC2</v>
          </cell>
          <cell r="D990" t="str">
            <v>D</v>
          </cell>
        </row>
        <row r="991">
          <cell r="A991" t="str">
            <v>MAPAYAPA</v>
          </cell>
          <cell r="B991">
            <v>38992</v>
          </cell>
          <cell r="C991" t="str">
            <v>QC_BSC2</v>
          </cell>
          <cell r="D991" t="str">
            <v>D</v>
          </cell>
        </row>
        <row r="992">
          <cell r="A992" t="str">
            <v>MAPULANG</v>
          </cell>
          <cell r="B992">
            <v>38992</v>
          </cell>
          <cell r="C992" t="str">
            <v>QC_BSC2</v>
          </cell>
          <cell r="D992" t="str">
            <v>D</v>
          </cell>
        </row>
        <row r="993">
          <cell r="A993" t="str">
            <v>MAPULANG</v>
          </cell>
          <cell r="B993">
            <v>38992</v>
          </cell>
          <cell r="C993" t="str">
            <v>QC_BSC2</v>
          </cell>
          <cell r="D993" t="str">
            <v>D</v>
          </cell>
        </row>
        <row r="994">
          <cell r="A994" t="str">
            <v>MAPULANG</v>
          </cell>
          <cell r="B994">
            <v>38992</v>
          </cell>
          <cell r="C994" t="str">
            <v>QC_BSC2</v>
          </cell>
          <cell r="D994" t="str">
            <v>D</v>
          </cell>
        </row>
        <row r="995">
          <cell r="A995" t="str">
            <v>MASAYA</v>
          </cell>
          <cell r="B995">
            <v>38992</v>
          </cell>
          <cell r="C995" t="str">
            <v>QC_BSC2</v>
          </cell>
          <cell r="D995" t="str">
            <v>D</v>
          </cell>
        </row>
        <row r="996">
          <cell r="A996" t="str">
            <v>MASAYA</v>
          </cell>
          <cell r="B996">
            <v>38992</v>
          </cell>
          <cell r="C996" t="str">
            <v>QC_BSC2</v>
          </cell>
          <cell r="D996" t="str">
            <v>D</v>
          </cell>
        </row>
        <row r="997">
          <cell r="A997" t="str">
            <v>MASAYA</v>
          </cell>
          <cell r="B997">
            <v>38992</v>
          </cell>
          <cell r="C997" t="str">
            <v>QC_BSC2</v>
          </cell>
          <cell r="D997" t="str">
            <v>D</v>
          </cell>
        </row>
        <row r="998">
          <cell r="A998" t="str">
            <v>MILLIONAIRES_VILLE</v>
          </cell>
          <cell r="B998">
            <v>38992</v>
          </cell>
          <cell r="C998" t="str">
            <v>QC_BSC2</v>
          </cell>
          <cell r="D998" t="str">
            <v>D</v>
          </cell>
        </row>
        <row r="999">
          <cell r="A999" t="str">
            <v>MILLIONAIRES_VILLE</v>
          </cell>
          <cell r="B999">
            <v>38992</v>
          </cell>
          <cell r="C999" t="str">
            <v>QC_BSC2</v>
          </cell>
          <cell r="D999" t="str">
            <v>D</v>
          </cell>
        </row>
        <row r="1000">
          <cell r="A1000" t="str">
            <v>MILLIONAIRES_VILLE</v>
          </cell>
          <cell r="B1000">
            <v>38992</v>
          </cell>
          <cell r="C1000" t="str">
            <v>QC_BSC2</v>
          </cell>
          <cell r="D1000" t="str">
            <v>D</v>
          </cell>
        </row>
        <row r="1001">
          <cell r="A1001" t="str">
            <v>OLDBALARA</v>
          </cell>
          <cell r="B1001">
            <v>38992</v>
          </cell>
          <cell r="C1001" t="str">
            <v>QC_BSC2</v>
          </cell>
          <cell r="D1001" t="str">
            <v>D</v>
          </cell>
        </row>
        <row r="1002">
          <cell r="A1002" t="str">
            <v>OLDBALARA</v>
          </cell>
          <cell r="B1002">
            <v>38992</v>
          </cell>
          <cell r="C1002" t="str">
            <v>QC_BSC2</v>
          </cell>
          <cell r="D1002" t="str">
            <v>D</v>
          </cell>
        </row>
        <row r="1003">
          <cell r="A1003" t="str">
            <v>OLDBALARA</v>
          </cell>
          <cell r="B1003">
            <v>38992</v>
          </cell>
          <cell r="C1003" t="str">
            <v>QC_BSC2</v>
          </cell>
          <cell r="D1003" t="str">
            <v>D</v>
          </cell>
        </row>
        <row r="1004">
          <cell r="A1004" t="str">
            <v>PAGASA</v>
          </cell>
          <cell r="B1004">
            <v>38992</v>
          </cell>
          <cell r="C1004" t="str">
            <v>QC_BSC2</v>
          </cell>
          <cell r="D1004" t="str">
            <v>D</v>
          </cell>
        </row>
        <row r="1005">
          <cell r="A1005" t="str">
            <v>PAGASA</v>
          </cell>
          <cell r="B1005">
            <v>38992</v>
          </cell>
          <cell r="C1005" t="str">
            <v>QC_BSC2</v>
          </cell>
          <cell r="D1005" t="str">
            <v>D</v>
          </cell>
        </row>
        <row r="1006">
          <cell r="A1006" t="str">
            <v>PAGASA</v>
          </cell>
          <cell r="B1006">
            <v>38992</v>
          </cell>
          <cell r="C1006" t="str">
            <v>QC_BSC2</v>
          </cell>
          <cell r="D1006" t="str">
            <v>D</v>
          </cell>
        </row>
        <row r="1007">
          <cell r="A1007" t="str">
            <v>PAGASAX</v>
          </cell>
          <cell r="B1007">
            <v>38992</v>
          </cell>
          <cell r="C1007" t="str">
            <v>QC_BSC2</v>
          </cell>
          <cell r="D1007" t="str">
            <v>D</v>
          </cell>
        </row>
        <row r="1008">
          <cell r="A1008" t="str">
            <v>PAGASAX</v>
          </cell>
          <cell r="B1008">
            <v>38992</v>
          </cell>
          <cell r="C1008" t="str">
            <v>QC_BSC2</v>
          </cell>
          <cell r="D1008" t="str">
            <v>D</v>
          </cell>
        </row>
        <row r="1009">
          <cell r="A1009" t="str">
            <v>PAGASAX</v>
          </cell>
          <cell r="B1009">
            <v>38992</v>
          </cell>
          <cell r="C1009" t="str">
            <v>QC_BSC2</v>
          </cell>
          <cell r="D1009" t="str">
            <v>D</v>
          </cell>
        </row>
        <row r="1010">
          <cell r="A1010" t="str">
            <v>PROJECT6</v>
          </cell>
          <cell r="B1010">
            <v>38992</v>
          </cell>
          <cell r="C1010" t="str">
            <v>QC_BSC2</v>
          </cell>
          <cell r="D1010" t="str">
            <v>D</v>
          </cell>
        </row>
        <row r="1011">
          <cell r="A1011" t="str">
            <v>PROJECT6</v>
          </cell>
          <cell r="B1011">
            <v>38992</v>
          </cell>
          <cell r="C1011" t="str">
            <v>QC_BSC2</v>
          </cell>
          <cell r="D1011" t="str">
            <v>D</v>
          </cell>
        </row>
        <row r="1012">
          <cell r="A1012" t="str">
            <v>PROJECT6</v>
          </cell>
          <cell r="B1012">
            <v>38992</v>
          </cell>
          <cell r="C1012" t="str">
            <v>QC_BSC2</v>
          </cell>
          <cell r="D1012" t="str">
            <v>D</v>
          </cell>
        </row>
        <row r="1013">
          <cell r="A1013" t="str">
            <v>PROJECT8</v>
          </cell>
          <cell r="B1013">
            <v>38992</v>
          </cell>
          <cell r="C1013" t="str">
            <v>QC_BSC2</v>
          </cell>
          <cell r="D1013" t="str">
            <v>D</v>
          </cell>
        </row>
        <row r="1014">
          <cell r="A1014" t="str">
            <v>PROJECT8</v>
          </cell>
          <cell r="B1014">
            <v>38992</v>
          </cell>
          <cell r="C1014" t="str">
            <v>QC_BSC2</v>
          </cell>
          <cell r="D1014" t="str">
            <v>D</v>
          </cell>
        </row>
        <row r="1015">
          <cell r="A1015" t="str">
            <v>PROJECT8</v>
          </cell>
          <cell r="B1015">
            <v>38992</v>
          </cell>
          <cell r="C1015" t="str">
            <v>QC_BSC2</v>
          </cell>
          <cell r="D1015" t="str">
            <v>D</v>
          </cell>
        </row>
        <row r="1016">
          <cell r="A1016" t="str">
            <v>SACRED_HEART</v>
          </cell>
          <cell r="B1016">
            <v>38992</v>
          </cell>
          <cell r="C1016" t="str">
            <v>QC_BSC2</v>
          </cell>
          <cell r="D1016" t="str">
            <v>D</v>
          </cell>
        </row>
        <row r="1017">
          <cell r="A1017" t="str">
            <v>SACRED_HEART</v>
          </cell>
          <cell r="B1017">
            <v>38992</v>
          </cell>
          <cell r="C1017" t="str">
            <v>QC_BSC2</v>
          </cell>
          <cell r="D1017" t="str">
            <v>D</v>
          </cell>
        </row>
        <row r="1018">
          <cell r="A1018" t="str">
            <v>SACRED_HEART</v>
          </cell>
          <cell r="B1018">
            <v>38992</v>
          </cell>
          <cell r="C1018" t="str">
            <v>QC_BSC2</v>
          </cell>
          <cell r="D1018" t="str">
            <v>D</v>
          </cell>
        </row>
        <row r="1019">
          <cell r="A1019" t="str">
            <v>SHORTHORN</v>
          </cell>
          <cell r="B1019">
            <v>38992</v>
          </cell>
          <cell r="C1019" t="str">
            <v>QC_BSC2</v>
          </cell>
          <cell r="D1019" t="str">
            <v>D</v>
          </cell>
        </row>
        <row r="1020">
          <cell r="A1020" t="str">
            <v>SHORTHORN</v>
          </cell>
          <cell r="B1020">
            <v>38992</v>
          </cell>
          <cell r="C1020" t="str">
            <v>QC_BSC2</v>
          </cell>
          <cell r="D1020" t="str">
            <v>D</v>
          </cell>
        </row>
        <row r="1021">
          <cell r="A1021" t="str">
            <v>SHORTHORN</v>
          </cell>
          <cell r="B1021">
            <v>38992</v>
          </cell>
          <cell r="C1021" t="str">
            <v>QC_BSC2</v>
          </cell>
          <cell r="D1021" t="str">
            <v>D</v>
          </cell>
        </row>
        <row r="1022">
          <cell r="A1022" t="str">
            <v>SMEDSA</v>
          </cell>
          <cell r="B1022">
            <v>38992</v>
          </cell>
          <cell r="C1022" t="str">
            <v>QC_BSC2</v>
          </cell>
          <cell r="D1022" t="str">
            <v>D</v>
          </cell>
        </row>
        <row r="1023">
          <cell r="A1023" t="str">
            <v>SMEDSA</v>
          </cell>
          <cell r="B1023">
            <v>38992</v>
          </cell>
          <cell r="C1023" t="str">
            <v>QC_BSC2</v>
          </cell>
          <cell r="D1023" t="str">
            <v>D</v>
          </cell>
        </row>
        <row r="1024">
          <cell r="A1024" t="str">
            <v>SMFAIRVIEW</v>
          </cell>
          <cell r="B1024">
            <v>38992</v>
          </cell>
          <cell r="C1024" t="str">
            <v>QC_BSC2</v>
          </cell>
          <cell r="D1024" t="str">
            <v>D</v>
          </cell>
        </row>
        <row r="1025">
          <cell r="A1025" t="str">
            <v>TALIPAPA</v>
          </cell>
          <cell r="B1025">
            <v>38992</v>
          </cell>
          <cell r="C1025" t="str">
            <v>QC_BSC2</v>
          </cell>
          <cell r="D1025" t="str">
            <v>D</v>
          </cell>
        </row>
        <row r="1026">
          <cell r="A1026" t="str">
            <v>TALIPAPA</v>
          </cell>
          <cell r="B1026">
            <v>38992</v>
          </cell>
          <cell r="C1026" t="str">
            <v>QC_BSC2</v>
          </cell>
          <cell r="D1026" t="str">
            <v>D</v>
          </cell>
        </row>
        <row r="1027">
          <cell r="A1027" t="str">
            <v>TALIPAPA</v>
          </cell>
          <cell r="B1027">
            <v>38992</v>
          </cell>
          <cell r="C1027" t="str">
            <v>QC_BSC2</v>
          </cell>
          <cell r="D1027" t="str">
            <v>D</v>
          </cell>
        </row>
        <row r="1028">
          <cell r="A1028" t="str">
            <v>TANDANG SORA</v>
          </cell>
          <cell r="B1028">
            <v>38992</v>
          </cell>
          <cell r="C1028" t="str">
            <v>QC_BSC2</v>
          </cell>
          <cell r="D1028" t="str">
            <v>D</v>
          </cell>
        </row>
        <row r="1029">
          <cell r="A1029" t="str">
            <v>TANDANG SORA</v>
          </cell>
          <cell r="B1029">
            <v>38992</v>
          </cell>
          <cell r="C1029" t="str">
            <v>QC_BSC2</v>
          </cell>
          <cell r="D1029" t="str">
            <v>D</v>
          </cell>
        </row>
        <row r="1030">
          <cell r="A1030" t="str">
            <v>TANDANG SORA</v>
          </cell>
          <cell r="B1030">
            <v>38992</v>
          </cell>
          <cell r="C1030" t="str">
            <v>QC_BSC2</v>
          </cell>
          <cell r="D1030" t="str">
            <v>D</v>
          </cell>
        </row>
        <row r="1031">
          <cell r="A1031" t="str">
            <v>UPDILIMAN</v>
          </cell>
          <cell r="B1031">
            <v>38992</v>
          </cell>
          <cell r="C1031" t="str">
            <v>QC_BSC2</v>
          </cell>
          <cell r="D1031" t="str">
            <v>D</v>
          </cell>
        </row>
        <row r="1032">
          <cell r="A1032" t="str">
            <v>UPDILIMAN</v>
          </cell>
          <cell r="B1032">
            <v>38992</v>
          </cell>
          <cell r="C1032" t="str">
            <v>QC_BSC2</v>
          </cell>
          <cell r="D1032" t="str">
            <v>D</v>
          </cell>
        </row>
        <row r="1033">
          <cell r="A1033" t="str">
            <v>UPDILIMAN</v>
          </cell>
          <cell r="B1033">
            <v>38992</v>
          </cell>
          <cell r="C1033" t="str">
            <v>QC_BSC2</v>
          </cell>
          <cell r="D1033" t="str">
            <v>D</v>
          </cell>
        </row>
        <row r="1034">
          <cell r="A1034" t="str">
            <v>ARANETA</v>
          </cell>
          <cell r="B1034">
            <v>37598</v>
          </cell>
          <cell r="C1034" t="str">
            <v>SATELLITE</v>
          </cell>
          <cell r="D1034" t="str">
            <v>D</v>
          </cell>
        </row>
        <row r="1035">
          <cell r="A1035" t="str">
            <v>ARANETA</v>
          </cell>
          <cell r="B1035">
            <v>37598</v>
          </cell>
          <cell r="C1035" t="str">
            <v>SATELLITE</v>
          </cell>
          <cell r="D1035" t="str">
            <v>D</v>
          </cell>
        </row>
        <row r="1036">
          <cell r="A1036" t="str">
            <v>CAMP_PHILIPS</v>
          </cell>
          <cell r="B1036">
            <v>37598</v>
          </cell>
          <cell r="C1036" t="str">
            <v>SATELLITE</v>
          </cell>
          <cell r="D1036" t="str">
            <v>D</v>
          </cell>
        </row>
        <row r="1037">
          <cell r="A1037" t="str">
            <v>CAMP_PHILIPS</v>
          </cell>
          <cell r="B1037">
            <v>37598</v>
          </cell>
          <cell r="C1037" t="str">
            <v>SATELLITE</v>
          </cell>
          <cell r="D1037" t="str">
            <v>D</v>
          </cell>
        </row>
        <row r="1038">
          <cell r="A1038" t="str">
            <v>CAMP_PHILIPS</v>
          </cell>
          <cell r="B1038">
            <v>37598</v>
          </cell>
          <cell r="C1038" t="str">
            <v>SATELLITE</v>
          </cell>
          <cell r="D1038" t="str">
            <v>D</v>
          </cell>
        </row>
        <row r="1039">
          <cell r="A1039" t="str">
            <v>DIPOLOG</v>
          </cell>
          <cell r="B1039">
            <v>37598</v>
          </cell>
          <cell r="C1039" t="str">
            <v>SATELLITE</v>
          </cell>
          <cell r="D1039" t="str">
            <v>D</v>
          </cell>
        </row>
        <row r="1040">
          <cell r="A1040" t="str">
            <v>DIPOLOG</v>
          </cell>
          <cell r="B1040">
            <v>37598</v>
          </cell>
          <cell r="C1040" t="str">
            <v>SATELLITE</v>
          </cell>
          <cell r="D1040" t="str">
            <v>D</v>
          </cell>
        </row>
        <row r="1041">
          <cell r="A1041" t="str">
            <v>DIPOLOG</v>
          </cell>
          <cell r="B1041">
            <v>37598</v>
          </cell>
          <cell r="C1041" t="str">
            <v>SATELLITE</v>
          </cell>
          <cell r="D1041" t="str">
            <v>D</v>
          </cell>
        </row>
        <row r="1042">
          <cell r="A1042" t="str">
            <v>LINABO</v>
          </cell>
          <cell r="B1042">
            <v>37598</v>
          </cell>
          <cell r="C1042" t="str">
            <v>SATELLITE</v>
          </cell>
          <cell r="D1042" t="str">
            <v>D</v>
          </cell>
        </row>
        <row r="1043">
          <cell r="A1043" t="str">
            <v>LINABO</v>
          </cell>
          <cell r="B1043">
            <v>37598</v>
          </cell>
          <cell r="C1043" t="str">
            <v>SATELLITE</v>
          </cell>
          <cell r="D1043" t="str">
            <v>D</v>
          </cell>
        </row>
        <row r="1044">
          <cell r="A1044" t="str">
            <v>MALAYBALAY</v>
          </cell>
          <cell r="B1044">
            <v>37598</v>
          </cell>
          <cell r="C1044" t="str">
            <v>SATELLITE</v>
          </cell>
          <cell r="D1044" t="str">
            <v>D</v>
          </cell>
        </row>
        <row r="1045">
          <cell r="A1045" t="str">
            <v>MALAYBALAY</v>
          </cell>
          <cell r="B1045">
            <v>37598</v>
          </cell>
          <cell r="C1045" t="str">
            <v>SATELLITE</v>
          </cell>
          <cell r="D1045" t="str">
            <v>D</v>
          </cell>
        </row>
        <row r="1046">
          <cell r="A1046" t="str">
            <v>MALAYBALAY</v>
          </cell>
          <cell r="B1046">
            <v>37598</v>
          </cell>
          <cell r="C1046" t="str">
            <v>SATELLITE</v>
          </cell>
          <cell r="D1046" t="str">
            <v>D</v>
          </cell>
        </row>
        <row r="1047">
          <cell r="A1047" t="str">
            <v>MAMBAJAO</v>
          </cell>
          <cell r="B1047">
            <v>37598</v>
          </cell>
          <cell r="C1047" t="str">
            <v>SATELLITE</v>
          </cell>
          <cell r="D1047" t="str">
            <v>D</v>
          </cell>
        </row>
        <row r="1048">
          <cell r="A1048" t="str">
            <v>MAMBAJAO</v>
          </cell>
          <cell r="B1048">
            <v>37598</v>
          </cell>
          <cell r="C1048" t="str">
            <v>SATELLITE</v>
          </cell>
          <cell r="D1048" t="str">
            <v>D</v>
          </cell>
        </row>
        <row r="1049">
          <cell r="A1049" t="str">
            <v>MARAWI_CITY</v>
          </cell>
          <cell r="B1049">
            <v>37598</v>
          </cell>
          <cell r="C1049" t="str">
            <v>SATELLITE</v>
          </cell>
          <cell r="D1049" t="str">
            <v>D</v>
          </cell>
        </row>
        <row r="1050">
          <cell r="A1050" t="str">
            <v>MARAWI_CITY</v>
          </cell>
          <cell r="B1050">
            <v>37598</v>
          </cell>
          <cell r="C1050" t="str">
            <v>SATELLITE</v>
          </cell>
          <cell r="D1050" t="str">
            <v>D</v>
          </cell>
        </row>
        <row r="1051">
          <cell r="A1051" t="str">
            <v>MARAWI_CITY</v>
          </cell>
          <cell r="B1051">
            <v>37598</v>
          </cell>
          <cell r="C1051" t="str">
            <v>SATELLITE</v>
          </cell>
          <cell r="D1051" t="str">
            <v>D</v>
          </cell>
        </row>
        <row r="1052">
          <cell r="A1052" t="str">
            <v>MUSUAN</v>
          </cell>
          <cell r="B1052">
            <v>37598</v>
          </cell>
          <cell r="C1052" t="str">
            <v>SATELLITE</v>
          </cell>
          <cell r="D1052" t="str">
            <v>D</v>
          </cell>
        </row>
        <row r="1053">
          <cell r="A1053" t="str">
            <v>MUSUAN</v>
          </cell>
          <cell r="B1053">
            <v>37598</v>
          </cell>
          <cell r="C1053" t="str">
            <v>SATELLITE</v>
          </cell>
          <cell r="D1053" t="str">
            <v>D</v>
          </cell>
        </row>
        <row r="1054">
          <cell r="A1054" t="str">
            <v>MUSUAN</v>
          </cell>
          <cell r="B1054">
            <v>37598</v>
          </cell>
          <cell r="C1054" t="str">
            <v>SATELLITE</v>
          </cell>
          <cell r="D1054" t="str">
            <v>D</v>
          </cell>
        </row>
        <row r="1055">
          <cell r="A1055" t="str">
            <v>ORMOC_CITY</v>
          </cell>
          <cell r="B1055">
            <v>37598</v>
          </cell>
          <cell r="C1055" t="str">
            <v>SATELLITE</v>
          </cell>
          <cell r="D1055" t="str">
            <v>D</v>
          </cell>
        </row>
        <row r="1056">
          <cell r="A1056" t="str">
            <v>ORMOC_CITY</v>
          </cell>
          <cell r="B1056">
            <v>37598</v>
          </cell>
          <cell r="C1056" t="str">
            <v>SATELLITE</v>
          </cell>
          <cell r="D1056" t="str">
            <v>D</v>
          </cell>
        </row>
        <row r="1057">
          <cell r="A1057" t="str">
            <v>ORMOC_CITY</v>
          </cell>
          <cell r="B1057">
            <v>37598</v>
          </cell>
          <cell r="C1057" t="str">
            <v>SATELLITE</v>
          </cell>
          <cell r="D1057" t="str">
            <v>D</v>
          </cell>
        </row>
        <row r="1058">
          <cell r="A1058" t="str">
            <v>PANTABANGAN</v>
          </cell>
          <cell r="B1058">
            <v>37598</v>
          </cell>
          <cell r="C1058" t="str">
            <v>SATELLITE</v>
          </cell>
          <cell r="D1058" t="str">
            <v>D</v>
          </cell>
        </row>
        <row r="1059">
          <cell r="A1059" t="str">
            <v>PILAWAY</v>
          </cell>
          <cell r="B1059">
            <v>37598</v>
          </cell>
          <cell r="C1059" t="str">
            <v>SATELLITE</v>
          </cell>
          <cell r="D1059" t="str">
            <v>D</v>
          </cell>
        </row>
        <row r="1060">
          <cell r="A1060" t="str">
            <v>ALABANG TOWN CENTER</v>
          </cell>
          <cell r="B1060">
            <v>38991</v>
          </cell>
          <cell r="C1060" t="str">
            <v>SUCAT1</v>
          </cell>
          <cell r="D1060" t="str">
            <v>D</v>
          </cell>
        </row>
        <row r="1061">
          <cell r="A1061" t="str">
            <v>ALMANZA</v>
          </cell>
          <cell r="B1061">
            <v>38991</v>
          </cell>
          <cell r="C1061" t="str">
            <v>SUCAT1</v>
          </cell>
          <cell r="D1061" t="str">
            <v>D</v>
          </cell>
        </row>
        <row r="1062">
          <cell r="A1062" t="str">
            <v>ALMANZA</v>
          </cell>
          <cell r="B1062">
            <v>38991</v>
          </cell>
          <cell r="C1062" t="str">
            <v>SUCAT1</v>
          </cell>
          <cell r="D1062" t="str">
            <v>D</v>
          </cell>
        </row>
        <row r="1063">
          <cell r="A1063" t="str">
            <v>ALMANZA</v>
          </cell>
          <cell r="B1063">
            <v>38991</v>
          </cell>
          <cell r="C1063" t="str">
            <v>SUCAT1</v>
          </cell>
          <cell r="D1063" t="str">
            <v>D</v>
          </cell>
        </row>
        <row r="1064">
          <cell r="A1064" t="str">
            <v>AYALA ALABANG</v>
          </cell>
          <cell r="B1064">
            <v>38991</v>
          </cell>
          <cell r="C1064" t="str">
            <v>SUCAT1</v>
          </cell>
          <cell r="D1064" t="str">
            <v>D</v>
          </cell>
        </row>
        <row r="1065">
          <cell r="A1065" t="str">
            <v>AYALA ALABANG</v>
          </cell>
          <cell r="B1065">
            <v>38991</v>
          </cell>
          <cell r="C1065" t="str">
            <v>SUCAT1</v>
          </cell>
          <cell r="D1065" t="str">
            <v>D</v>
          </cell>
        </row>
        <row r="1066">
          <cell r="A1066" t="str">
            <v>AYALA ALABANG</v>
          </cell>
          <cell r="B1066">
            <v>38991</v>
          </cell>
          <cell r="C1066" t="str">
            <v>SUCAT1</v>
          </cell>
          <cell r="D1066" t="str">
            <v>D</v>
          </cell>
        </row>
        <row r="1067">
          <cell r="A1067" t="str">
            <v>AYALA ALABANGX</v>
          </cell>
          <cell r="B1067">
            <v>38991</v>
          </cell>
          <cell r="C1067" t="str">
            <v>SUCAT1</v>
          </cell>
          <cell r="D1067" t="str">
            <v>D</v>
          </cell>
        </row>
        <row r="1068">
          <cell r="A1068" t="str">
            <v>AYALA ALABANGX</v>
          </cell>
          <cell r="B1068">
            <v>38991</v>
          </cell>
          <cell r="C1068" t="str">
            <v>SUCAT1</v>
          </cell>
          <cell r="D1068" t="str">
            <v>D</v>
          </cell>
        </row>
        <row r="1069">
          <cell r="A1069" t="str">
            <v>AYALA ALABANGX</v>
          </cell>
          <cell r="B1069">
            <v>38991</v>
          </cell>
          <cell r="C1069" t="str">
            <v>SUCAT1</v>
          </cell>
          <cell r="D1069" t="str">
            <v>D</v>
          </cell>
        </row>
        <row r="1070">
          <cell r="A1070" t="str">
            <v>BFHOMESP1</v>
          </cell>
          <cell r="B1070">
            <v>38991</v>
          </cell>
          <cell r="C1070" t="str">
            <v>SUCAT1</v>
          </cell>
          <cell r="D1070" t="str">
            <v>D</v>
          </cell>
        </row>
        <row r="1071">
          <cell r="A1071" t="str">
            <v>BFHOMESP1</v>
          </cell>
          <cell r="B1071">
            <v>38991</v>
          </cell>
          <cell r="C1071" t="str">
            <v>SUCAT1</v>
          </cell>
          <cell r="D1071" t="str">
            <v>D</v>
          </cell>
        </row>
        <row r="1072">
          <cell r="A1072" t="str">
            <v>BFHOMESP1</v>
          </cell>
          <cell r="B1072">
            <v>38991</v>
          </cell>
          <cell r="C1072" t="str">
            <v>SUCAT1</v>
          </cell>
          <cell r="D1072" t="str">
            <v>D</v>
          </cell>
        </row>
        <row r="1073">
          <cell r="A1073" t="str">
            <v>BF INTL</v>
          </cell>
          <cell r="B1073">
            <v>38991</v>
          </cell>
          <cell r="C1073" t="str">
            <v>SUCAT1</v>
          </cell>
          <cell r="D1073" t="str">
            <v>D</v>
          </cell>
        </row>
        <row r="1074">
          <cell r="A1074" t="str">
            <v>BF INTL</v>
          </cell>
          <cell r="B1074">
            <v>38991</v>
          </cell>
          <cell r="C1074" t="str">
            <v>SUCAT1</v>
          </cell>
          <cell r="D1074" t="str">
            <v>D</v>
          </cell>
        </row>
        <row r="1075">
          <cell r="A1075" t="str">
            <v>BF INTL</v>
          </cell>
          <cell r="B1075">
            <v>38991</v>
          </cell>
          <cell r="C1075" t="str">
            <v>SUCAT1</v>
          </cell>
          <cell r="D1075" t="str">
            <v>D</v>
          </cell>
        </row>
        <row r="1076">
          <cell r="A1076" t="str">
            <v>BFRESORT</v>
          </cell>
          <cell r="B1076">
            <v>38991</v>
          </cell>
          <cell r="C1076" t="str">
            <v>SUCAT1</v>
          </cell>
          <cell r="D1076" t="str">
            <v>D</v>
          </cell>
        </row>
        <row r="1077">
          <cell r="A1077" t="str">
            <v>BFRESORT</v>
          </cell>
          <cell r="B1077">
            <v>38991</v>
          </cell>
          <cell r="C1077" t="str">
            <v>SUCAT1</v>
          </cell>
          <cell r="D1077" t="str">
            <v>D</v>
          </cell>
        </row>
        <row r="1078">
          <cell r="A1078" t="str">
            <v>BFRESORT</v>
          </cell>
          <cell r="B1078">
            <v>38991</v>
          </cell>
          <cell r="C1078" t="str">
            <v>SUCAT1</v>
          </cell>
          <cell r="D1078" t="str">
            <v>D</v>
          </cell>
        </row>
        <row r="1079">
          <cell r="A1079" t="str">
            <v>BRGY ALABANG</v>
          </cell>
          <cell r="B1079">
            <v>38991</v>
          </cell>
          <cell r="C1079" t="str">
            <v>SUCAT1</v>
          </cell>
          <cell r="D1079" t="str">
            <v>B</v>
          </cell>
        </row>
        <row r="1080">
          <cell r="A1080" t="str">
            <v>BRGY ALABANG</v>
          </cell>
          <cell r="B1080">
            <v>38991</v>
          </cell>
          <cell r="C1080" t="str">
            <v>SUCAT1</v>
          </cell>
          <cell r="D1080" t="str">
            <v>B</v>
          </cell>
        </row>
        <row r="1081">
          <cell r="A1081" t="str">
            <v>BRGYALABX</v>
          </cell>
          <cell r="B1081">
            <v>38991</v>
          </cell>
          <cell r="C1081" t="str">
            <v>SUCAT1</v>
          </cell>
          <cell r="D1081" t="str">
            <v>D</v>
          </cell>
        </row>
        <row r="1082">
          <cell r="A1082" t="str">
            <v>BRGYALABX</v>
          </cell>
          <cell r="B1082">
            <v>38991</v>
          </cell>
          <cell r="C1082" t="str">
            <v>SUCAT1</v>
          </cell>
          <cell r="D1082" t="str">
            <v>D</v>
          </cell>
        </row>
        <row r="1083">
          <cell r="A1083" t="str">
            <v>CUPANG</v>
          </cell>
          <cell r="B1083">
            <v>38991</v>
          </cell>
          <cell r="C1083" t="str">
            <v>SUCAT1</v>
          </cell>
          <cell r="D1083" t="str">
            <v>D</v>
          </cell>
        </row>
        <row r="1084">
          <cell r="A1084" t="str">
            <v>CUPANG</v>
          </cell>
          <cell r="B1084">
            <v>38991</v>
          </cell>
          <cell r="C1084" t="str">
            <v>SUCAT1</v>
          </cell>
          <cell r="D1084" t="str">
            <v>D</v>
          </cell>
        </row>
        <row r="1085">
          <cell r="A1085" t="str">
            <v>CUPANG</v>
          </cell>
          <cell r="B1085">
            <v>38991</v>
          </cell>
          <cell r="C1085" t="str">
            <v>SUCAT1</v>
          </cell>
          <cell r="D1085" t="str">
            <v>D</v>
          </cell>
        </row>
        <row r="1086">
          <cell r="A1086" t="str">
            <v>DUTYFREE</v>
          </cell>
          <cell r="B1086">
            <v>38991</v>
          </cell>
          <cell r="C1086" t="str">
            <v>SUCAT1</v>
          </cell>
          <cell r="D1086" t="str">
            <v>D</v>
          </cell>
        </row>
        <row r="1087">
          <cell r="A1087" t="str">
            <v>DUTYFREE</v>
          </cell>
          <cell r="B1087">
            <v>38991</v>
          </cell>
          <cell r="C1087" t="str">
            <v>SUCAT1</v>
          </cell>
          <cell r="D1087" t="str">
            <v>D</v>
          </cell>
        </row>
        <row r="1088">
          <cell r="A1088" t="str">
            <v>DONASOLEDAD</v>
          </cell>
          <cell r="B1088">
            <v>38991</v>
          </cell>
          <cell r="C1088" t="str">
            <v>SUCAT1</v>
          </cell>
          <cell r="D1088" t="str">
            <v>D</v>
          </cell>
        </row>
        <row r="1089">
          <cell r="A1089" t="str">
            <v>DONASOLEDAD</v>
          </cell>
          <cell r="B1089">
            <v>38991</v>
          </cell>
          <cell r="C1089" t="str">
            <v>SUCAT1</v>
          </cell>
          <cell r="D1089" t="str">
            <v>D</v>
          </cell>
        </row>
        <row r="1090">
          <cell r="A1090" t="str">
            <v>DONASOLEDAD</v>
          </cell>
          <cell r="B1090">
            <v>38991</v>
          </cell>
          <cell r="C1090" t="str">
            <v>SUCAT1</v>
          </cell>
          <cell r="D1090" t="str">
            <v>D</v>
          </cell>
        </row>
        <row r="1091">
          <cell r="A1091" t="str">
            <v>DUTYFREE</v>
          </cell>
          <cell r="B1091">
            <v>38991</v>
          </cell>
          <cell r="C1091" t="str">
            <v>SUCAT1</v>
          </cell>
          <cell r="D1091" t="str">
            <v>D</v>
          </cell>
        </row>
        <row r="1092">
          <cell r="A1092" t="str">
            <v>GATCHALIA</v>
          </cell>
          <cell r="B1092">
            <v>38991</v>
          </cell>
          <cell r="C1092" t="str">
            <v>SUCAT1</v>
          </cell>
          <cell r="D1092" t="str">
            <v>D</v>
          </cell>
        </row>
        <row r="1093">
          <cell r="A1093" t="str">
            <v>GATCHALIA</v>
          </cell>
          <cell r="B1093">
            <v>38991</v>
          </cell>
          <cell r="C1093" t="str">
            <v>SUCAT1</v>
          </cell>
          <cell r="D1093" t="str">
            <v>D</v>
          </cell>
        </row>
        <row r="1094">
          <cell r="A1094" t="str">
            <v>GATCHALIA</v>
          </cell>
          <cell r="B1094">
            <v>38991</v>
          </cell>
          <cell r="C1094" t="str">
            <v>SUCAT1</v>
          </cell>
          <cell r="D1094" t="str">
            <v>D</v>
          </cell>
        </row>
        <row r="1095">
          <cell r="A1095" t="str">
            <v>GREENHEIGHTS</v>
          </cell>
          <cell r="B1095">
            <v>38991</v>
          </cell>
          <cell r="C1095" t="str">
            <v>SUCAT1</v>
          </cell>
          <cell r="D1095" t="str">
            <v>D</v>
          </cell>
        </row>
        <row r="1096">
          <cell r="A1096" t="str">
            <v>GREENHEIGHTS</v>
          </cell>
          <cell r="B1096">
            <v>38991</v>
          </cell>
          <cell r="C1096" t="str">
            <v>SUCAT1</v>
          </cell>
          <cell r="D1096" t="str">
            <v>D</v>
          </cell>
        </row>
        <row r="1097">
          <cell r="A1097" t="str">
            <v>GREENHEIGHTS</v>
          </cell>
          <cell r="B1097">
            <v>38991</v>
          </cell>
          <cell r="C1097" t="str">
            <v>SUCAT1</v>
          </cell>
          <cell r="D1097" t="str">
            <v>D</v>
          </cell>
        </row>
        <row r="1098">
          <cell r="A1098" t="str">
            <v>LEVITOWN</v>
          </cell>
          <cell r="B1098">
            <v>38991</v>
          </cell>
          <cell r="C1098" t="str">
            <v>SUCAT1</v>
          </cell>
          <cell r="D1098" t="str">
            <v>D</v>
          </cell>
        </row>
        <row r="1099">
          <cell r="A1099" t="str">
            <v>LEVITOWN</v>
          </cell>
          <cell r="B1099">
            <v>38991</v>
          </cell>
          <cell r="C1099" t="str">
            <v>SUCAT1</v>
          </cell>
          <cell r="D1099" t="str">
            <v>D</v>
          </cell>
        </row>
        <row r="1100">
          <cell r="A1100" t="str">
            <v>LEVITOWN</v>
          </cell>
          <cell r="B1100">
            <v>38991</v>
          </cell>
          <cell r="C1100" t="str">
            <v>SUCAT1</v>
          </cell>
          <cell r="D1100" t="str">
            <v>D</v>
          </cell>
        </row>
        <row r="1101">
          <cell r="A1101" t="str">
            <v>MERVILLE</v>
          </cell>
          <cell r="B1101">
            <v>38991</v>
          </cell>
          <cell r="C1101" t="str">
            <v>SUCAT1</v>
          </cell>
          <cell r="D1101" t="str">
            <v>D</v>
          </cell>
        </row>
        <row r="1102">
          <cell r="A1102" t="str">
            <v>MERVILLE</v>
          </cell>
          <cell r="B1102">
            <v>38991</v>
          </cell>
          <cell r="C1102" t="str">
            <v>SUCAT1</v>
          </cell>
          <cell r="D1102" t="str">
            <v>D</v>
          </cell>
        </row>
        <row r="1103">
          <cell r="A1103" t="str">
            <v>MERVILLE</v>
          </cell>
          <cell r="B1103">
            <v>38991</v>
          </cell>
          <cell r="C1103" t="str">
            <v>SUCAT1</v>
          </cell>
          <cell r="D1103" t="str">
            <v>D</v>
          </cell>
        </row>
        <row r="1104">
          <cell r="A1104" t="str">
            <v>NEW ALABANG</v>
          </cell>
          <cell r="B1104">
            <v>38991</v>
          </cell>
          <cell r="C1104" t="str">
            <v>SUCAT1</v>
          </cell>
          <cell r="D1104" t="str">
            <v>D</v>
          </cell>
        </row>
        <row r="1105">
          <cell r="A1105" t="str">
            <v>NEW ALABANG</v>
          </cell>
          <cell r="B1105">
            <v>38991</v>
          </cell>
          <cell r="C1105" t="str">
            <v>SUCAT1</v>
          </cell>
          <cell r="D1105" t="str">
            <v>D</v>
          </cell>
        </row>
        <row r="1106">
          <cell r="A1106" t="str">
            <v>NEW ALABANG</v>
          </cell>
          <cell r="B1106">
            <v>38991</v>
          </cell>
          <cell r="C1106" t="str">
            <v>SUCAT1</v>
          </cell>
          <cell r="D1106" t="str">
            <v>D</v>
          </cell>
        </row>
        <row r="1107">
          <cell r="A1107" t="str">
            <v>NEW ALABANGX</v>
          </cell>
          <cell r="B1107">
            <v>38991</v>
          </cell>
          <cell r="C1107" t="str">
            <v>SUCAT1</v>
          </cell>
          <cell r="D1107" t="str">
            <v>D</v>
          </cell>
        </row>
        <row r="1108">
          <cell r="A1108" t="str">
            <v>NEW ALABANGX</v>
          </cell>
          <cell r="B1108">
            <v>38991</v>
          </cell>
          <cell r="C1108" t="str">
            <v>SUCAT1</v>
          </cell>
          <cell r="D1108" t="str">
            <v>D</v>
          </cell>
        </row>
        <row r="1109">
          <cell r="A1109" t="str">
            <v>NEW ALABANGX</v>
          </cell>
          <cell r="B1109">
            <v>38991</v>
          </cell>
          <cell r="C1109" t="str">
            <v>SUCAT1</v>
          </cell>
          <cell r="D1109" t="str">
            <v>D</v>
          </cell>
        </row>
        <row r="1110">
          <cell r="A1110" t="str">
            <v>PERPETUAL</v>
          </cell>
          <cell r="B1110">
            <v>38991</v>
          </cell>
          <cell r="C1110" t="str">
            <v>SUCAT1</v>
          </cell>
          <cell r="D1110" t="str">
            <v>D</v>
          </cell>
        </row>
        <row r="1111">
          <cell r="A1111" t="str">
            <v>PERPETUAL</v>
          </cell>
          <cell r="B1111">
            <v>38991</v>
          </cell>
          <cell r="C1111" t="str">
            <v>SUCAT1</v>
          </cell>
          <cell r="D1111" t="str">
            <v>D</v>
          </cell>
        </row>
        <row r="1112">
          <cell r="A1112" t="str">
            <v>PERPETUAL</v>
          </cell>
          <cell r="B1112">
            <v>38991</v>
          </cell>
          <cell r="C1112" t="str">
            <v>SUCAT1</v>
          </cell>
          <cell r="D1112" t="str">
            <v>D</v>
          </cell>
        </row>
        <row r="1113">
          <cell r="A1113" t="str">
            <v>PILAR</v>
          </cell>
          <cell r="B1113">
            <v>38991</v>
          </cell>
          <cell r="C1113" t="str">
            <v>SUCAT1</v>
          </cell>
          <cell r="D1113" t="str">
            <v>D</v>
          </cell>
        </row>
        <row r="1114">
          <cell r="A1114" t="str">
            <v>PILAR</v>
          </cell>
          <cell r="B1114">
            <v>38991</v>
          </cell>
          <cell r="C1114" t="str">
            <v>SUCAT1</v>
          </cell>
          <cell r="D1114" t="str">
            <v>D</v>
          </cell>
        </row>
        <row r="1115">
          <cell r="A1115" t="str">
            <v>PILAR</v>
          </cell>
          <cell r="B1115">
            <v>38991</v>
          </cell>
          <cell r="C1115" t="str">
            <v>SUCAT1</v>
          </cell>
          <cell r="D1115" t="str">
            <v>D</v>
          </cell>
        </row>
        <row r="1116">
          <cell r="A1116" t="str">
            <v>PUTATAN</v>
          </cell>
          <cell r="B1116">
            <v>38991</v>
          </cell>
          <cell r="C1116" t="str">
            <v>SUCAT1</v>
          </cell>
          <cell r="D1116" t="str">
            <v>D</v>
          </cell>
        </row>
        <row r="1117">
          <cell r="A1117" t="str">
            <v>PUTATAN</v>
          </cell>
          <cell r="B1117">
            <v>38991</v>
          </cell>
          <cell r="C1117" t="str">
            <v>SUCAT1</v>
          </cell>
          <cell r="D1117" t="str">
            <v>D</v>
          </cell>
        </row>
        <row r="1118">
          <cell r="A1118" t="str">
            <v>PUTATAN</v>
          </cell>
          <cell r="B1118">
            <v>38991</v>
          </cell>
          <cell r="C1118" t="str">
            <v>SUCAT1</v>
          </cell>
          <cell r="D1118" t="str">
            <v>D</v>
          </cell>
        </row>
        <row r="1119">
          <cell r="A1119" t="str">
            <v>SIGNALVILLE</v>
          </cell>
          <cell r="B1119">
            <v>38991</v>
          </cell>
          <cell r="C1119" t="str">
            <v>SUCAT1</v>
          </cell>
          <cell r="D1119" t="str">
            <v>D</v>
          </cell>
        </row>
        <row r="1120">
          <cell r="A1120" t="str">
            <v>SIGNALVILLE</v>
          </cell>
          <cell r="B1120">
            <v>38991</v>
          </cell>
          <cell r="C1120" t="str">
            <v>SUCAT1</v>
          </cell>
          <cell r="D1120" t="str">
            <v>D</v>
          </cell>
        </row>
        <row r="1121">
          <cell r="A1121" t="str">
            <v>SIGNALVILLE</v>
          </cell>
          <cell r="B1121">
            <v>38991</v>
          </cell>
          <cell r="C1121" t="str">
            <v>SUCAT1</v>
          </cell>
          <cell r="D1121" t="str">
            <v>D</v>
          </cell>
        </row>
        <row r="1122">
          <cell r="A1122" t="str">
            <v>SOUTHMALL</v>
          </cell>
          <cell r="B1122">
            <v>38991</v>
          </cell>
          <cell r="C1122" t="str">
            <v>SUCAT1</v>
          </cell>
          <cell r="D1122" t="str">
            <v>D</v>
          </cell>
        </row>
        <row r="1123">
          <cell r="A1123" t="str">
            <v>SOUTHMALL</v>
          </cell>
          <cell r="B1123">
            <v>38991</v>
          </cell>
          <cell r="C1123" t="str">
            <v>SUCAT1</v>
          </cell>
          <cell r="D1123" t="str">
            <v>D</v>
          </cell>
        </row>
        <row r="1124">
          <cell r="A1124" t="str">
            <v>SOUTHMALL</v>
          </cell>
          <cell r="B1124">
            <v>38991</v>
          </cell>
          <cell r="C1124" t="str">
            <v>SUCAT1</v>
          </cell>
          <cell r="D1124" t="str">
            <v>D</v>
          </cell>
        </row>
        <row r="1125">
          <cell r="A1125" t="str">
            <v>SUCAT</v>
          </cell>
          <cell r="B1125">
            <v>38991</v>
          </cell>
          <cell r="C1125" t="str">
            <v>SUCAT1</v>
          </cell>
          <cell r="D1125" t="str">
            <v>D</v>
          </cell>
        </row>
        <row r="1126">
          <cell r="A1126" t="str">
            <v>SUCAT</v>
          </cell>
          <cell r="B1126">
            <v>38991</v>
          </cell>
          <cell r="C1126" t="str">
            <v>SUCAT1</v>
          </cell>
          <cell r="D1126" t="str">
            <v>D</v>
          </cell>
        </row>
        <row r="1127">
          <cell r="A1127" t="str">
            <v>SUCAT</v>
          </cell>
          <cell r="B1127">
            <v>38991</v>
          </cell>
          <cell r="C1127" t="str">
            <v>SUCAT1</v>
          </cell>
          <cell r="D1127" t="str">
            <v>D</v>
          </cell>
        </row>
        <row r="1128">
          <cell r="A1128" t="str">
            <v>SUCATX</v>
          </cell>
          <cell r="B1128">
            <v>38991</v>
          </cell>
          <cell r="C1128" t="str">
            <v>SUCAT1</v>
          </cell>
          <cell r="D1128" t="str">
            <v>D</v>
          </cell>
        </row>
        <row r="1129">
          <cell r="A1129" t="str">
            <v>SUCATX</v>
          </cell>
          <cell r="B1129">
            <v>38991</v>
          </cell>
          <cell r="C1129" t="str">
            <v>SUCAT1</v>
          </cell>
          <cell r="D1129" t="str">
            <v>D</v>
          </cell>
        </row>
        <row r="1130">
          <cell r="A1130" t="str">
            <v>SUCATX</v>
          </cell>
          <cell r="B1130">
            <v>38991</v>
          </cell>
          <cell r="C1130" t="str">
            <v>SUCAT1</v>
          </cell>
          <cell r="D1130" t="str">
            <v>D</v>
          </cell>
        </row>
        <row r="1131">
          <cell r="A1131" t="str">
            <v>SUNVALLEY</v>
          </cell>
          <cell r="B1131">
            <v>38991</v>
          </cell>
          <cell r="C1131" t="str">
            <v>SUCAT1</v>
          </cell>
          <cell r="D1131" t="str">
            <v>D</v>
          </cell>
        </row>
        <row r="1132">
          <cell r="A1132" t="str">
            <v>SUNVALLEY</v>
          </cell>
          <cell r="B1132">
            <v>38991</v>
          </cell>
          <cell r="C1132" t="str">
            <v>SUCAT1</v>
          </cell>
          <cell r="D1132" t="str">
            <v>D</v>
          </cell>
        </row>
        <row r="1133">
          <cell r="A1133" t="str">
            <v>SUNVALLEY</v>
          </cell>
          <cell r="B1133">
            <v>38991</v>
          </cell>
          <cell r="C1133" t="str">
            <v>SUCAT1</v>
          </cell>
          <cell r="D1133" t="str">
            <v>D</v>
          </cell>
        </row>
        <row r="1134">
          <cell r="A1134" t="str">
            <v>UNIWIDE</v>
          </cell>
          <cell r="B1134">
            <v>38991</v>
          </cell>
          <cell r="C1134" t="str">
            <v>SUCAT1</v>
          </cell>
          <cell r="D1134" t="str">
            <v>B</v>
          </cell>
        </row>
        <row r="1135">
          <cell r="A1135" t="str">
            <v>VETERANS</v>
          </cell>
          <cell r="B1135">
            <v>38991</v>
          </cell>
          <cell r="C1135" t="str">
            <v>SUCAT1</v>
          </cell>
          <cell r="D1135" t="str">
            <v>D</v>
          </cell>
        </row>
        <row r="1136">
          <cell r="A1136" t="str">
            <v>VETERANS</v>
          </cell>
          <cell r="B1136">
            <v>38991</v>
          </cell>
          <cell r="C1136" t="str">
            <v>SUCAT1</v>
          </cell>
          <cell r="D1136" t="str">
            <v>D</v>
          </cell>
        </row>
        <row r="1137">
          <cell r="A1137" t="str">
            <v>VETERANS</v>
          </cell>
          <cell r="B1137">
            <v>38991</v>
          </cell>
          <cell r="C1137" t="str">
            <v>SUCAT1</v>
          </cell>
          <cell r="D1137" t="str">
            <v>D</v>
          </cell>
        </row>
        <row r="1138">
          <cell r="A1138" t="str">
            <v>VILLAMOR</v>
          </cell>
          <cell r="B1138">
            <v>38991</v>
          </cell>
          <cell r="C1138" t="str">
            <v>SUCAT1</v>
          </cell>
          <cell r="D1138" t="str">
            <v>D</v>
          </cell>
        </row>
        <row r="1139">
          <cell r="A1139" t="str">
            <v>VILLAMOR</v>
          </cell>
          <cell r="B1139">
            <v>38991</v>
          </cell>
          <cell r="C1139" t="str">
            <v>SUCAT1</v>
          </cell>
          <cell r="D1139" t="str">
            <v>D</v>
          </cell>
        </row>
        <row r="1140">
          <cell r="A1140" t="str">
            <v>VILLAMOR</v>
          </cell>
          <cell r="B1140">
            <v>38991</v>
          </cell>
          <cell r="C1140" t="str">
            <v>SUCAT1</v>
          </cell>
          <cell r="D1140" t="str">
            <v>D</v>
          </cell>
        </row>
        <row r="1141">
          <cell r="A1141" t="str">
            <v>VILLAMORX</v>
          </cell>
          <cell r="B1141">
            <v>38991</v>
          </cell>
          <cell r="C1141" t="str">
            <v>SUCAT1</v>
          </cell>
          <cell r="D1141" t="str">
            <v>D</v>
          </cell>
        </row>
        <row r="1142">
          <cell r="A1142" t="str">
            <v>VILLAMORX</v>
          </cell>
          <cell r="B1142">
            <v>38991</v>
          </cell>
          <cell r="C1142" t="str">
            <v>SUCAT1</v>
          </cell>
          <cell r="D1142" t="str">
            <v>D</v>
          </cell>
        </row>
        <row r="1143">
          <cell r="A1143" t="str">
            <v>VILLAMORX</v>
          </cell>
          <cell r="B1143">
            <v>38991</v>
          </cell>
          <cell r="C1143" t="str">
            <v>SUCAT1</v>
          </cell>
          <cell r="D1143" t="str">
            <v>D</v>
          </cell>
        </row>
        <row r="1144">
          <cell r="A1144" t="str">
            <v>VITALEZ</v>
          </cell>
          <cell r="B1144">
            <v>38991</v>
          </cell>
          <cell r="C1144" t="str">
            <v>SUCAT1</v>
          </cell>
          <cell r="D1144" t="str">
            <v>D</v>
          </cell>
        </row>
        <row r="1145">
          <cell r="A1145" t="str">
            <v>VITALEZ</v>
          </cell>
          <cell r="B1145">
            <v>38991</v>
          </cell>
          <cell r="C1145" t="str">
            <v>SUCAT1</v>
          </cell>
          <cell r="D1145" t="str">
            <v>D</v>
          </cell>
        </row>
        <row r="1146">
          <cell r="A1146" t="str">
            <v>VITALEZ</v>
          </cell>
          <cell r="B1146">
            <v>38991</v>
          </cell>
          <cell r="C1146" t="str">
            <v>SUCAT1</v>
          </cell>
          <cell r="D1146" t="str">
            <v>D</v>
          </cell>
        </row>
        <row r="1147">
          <cell r="A1147" t="str">
            <v>VITALEZX</v>
          </cell>
          <cell r="B1147">
            <v>38991</v>
          </cell>
          <cell r="C1147" t="str">
            <v>SUCAT1</v>
          </cell>
          <cell r="D1147" t="str">
            <v>D</v>
          </cell>
        </row>
        <row r="1148">
          <cell r="A1148" t="str">
            <v>VITALEZX</v>
          </cell>
          <cell r="B1148">
            <v>38991</v>
          </cell>
          <cell r="C1148" t="str">
            <v>SUCAT1</v>
          </cell>
          <cell r="D1148" t="str">
            <v>D</v>
          </cell>
        </row>
        <row r="1149">
          <cell r="A1149" t="str">
            <v>VITALEZX</v>
          </cell>
          <cell r="B1149">
            <v>38991</v>
          </cell>
          <cell r="C1149" t="str">
            <v>SUCAT1</v>
          </cell>
          <cell r="D1149" t="str">
            <v>D</v>
          </cell>
        </row>
        <row r="1150">
          <cell r="A1150" t="str">
            <v>BINAN</v>
          </cell>
          <cell r="B1150">
            <v>87393</v>
          </cell>
          <cell r="C1150" t="str">
            <v>SUCAT2</v>
          </cell>
          <cell r="D1150" t="str">
            <v>D</v>
          </cell>
        </row>
        <row r="1151">
          <cell r="A1151" t="str">
            <v>BINAN</v>
          </cell>
          <cell r="B1151">
            <v>87393</v>
          </cell>
          <cell r="C1151" t="str">
            <v>SUCAT2</v>
          </cell>
          <cell r="D1151" t="str">
            <v>D</v>
          </cell>
        </row>
        <row r="1152">
          <cell r="A1152" t="str">
            <v>BINAN</v>
          </cell>
          <cell r="B1152">
            <v>87393</v>
          </cell>
          <cell r="C1152" t="str">
            <v>SUCAT2</v>
          </cell>
          <cell r="D1152" t="str">
            <v>D</v>
          </cell>
        </row>
        <row r="1153">
          <cell r="A1153" t="str">
            <v>BOAC</v>
          </cell>
          <cell r="B1153">
            <v>87393</v>
          </cell>
          <cell r="C1153" t="str">
            <v>SUCAT2</v>
          </cell>
          <cell r="D1153" t="str">
            <v>D</v>
          </cell>
        </row>
        <row r="1154">
          <cell r="A1154" t="str">
            <v>BOAC</v>
          </cell>
          <cell r="B1154">
            <v>87393</v>
          </cell>
          <cell r="C1154" t="str">
            <v>SUCAT2</v>
          </cell>
          <cell r="D1154" t="str">
            <v>D</v>
          </cell>
        </row>
        <row r="1155">
          <cell r="A1155" t="str">
            <v>CABUYAO</v>
          </cell>
          <cell r="B1155">
            <v>87393</v>
          </cell>
          <cell r="C1155" t="str">
            <v>SUCAT2</v>
          </cell>
          <cell r="D1155" t="str">
            <v>B</v>
          </cell>
        </row>
        <row r="1156">
          <cell r="A1156" t="str">
            <v>CABUYAO</v>
          </cell>
          <cell r="B1156">
            <v>87393</v>
          </cell>
          <cell r="C1156" t="str">
            <v>SUCAT2</v>
          </cell>
          <cell r="D1156" t="str">
            <v>B</v>
          </cell>
        </row>
        <row r="1157">
          <cell r="A1157" t="str">
            <v>CABUYAO</v>
          </cell>
          <cell r="B1157">
            <v>87393</v>
          </cell>
          <cell r="C1157" t="str">
            <v>SUCAT2</v>
          </cell>
          <cell r="D1157" t="str">
            <v>B</v>
          </cell>
        </row>
        <row r="1158">
          <cell r="A1158" t="str">
            <v>CALAUAN</v>
          </cell>
          <cell r="B1158">
            <v>87393</v>
          </cell>
          <cell r="C1158" t="str">
            <v>SUCAT2</v>
          </cell>
          <cell r="D1158" t="str">
            <v>D</v>
          </cell>
        </row>
        <row r="1159">
          <cell r="A1159" t="str">
            <v>CALAUAN</v>
          </cell>
          <cell r="B1159">
            <v>87393</v>
          </cell>
          <cell r="C1159" t="str">
            <v>SUCAT2</v>
          </cell>
          <cell r="D1159" t="str">
            <v>D</v>
          </cell>
        </row>
        <row r="1160">
          <cell r="A1160" t="str">
            <v>CALAUAN</v>
          </cell>
          <cell r="B1160">
            <v>87393</v>
          </cell>
          <cell r="C1160" t="str">
            <v>SUCAT2</v>
          </cell>
          <cell r="D1160" t="str">
            <v>D</v>
          </cell>
        </row>
        <row r="1161">
          <cell r="A1161" t="str">
            <v>CANDELARIA</v>
          </cell>
          <cell r="B1161">
            <v>87393</v>
          </cell>
          <cell r="C1161" t="str">
            <v>SUCAT2</v>
          </cell>
          <cell r="D1161" t="str">
            <v>D</v>
          </cell>
        </row>
        <row r="1162">
          <cell r="A1162" t="str">
            <v>CANDELARIA</v>
          </cell>
          <cell r="B1162">
            <v>87393</v>
          </cell>
          <cell r="C1162" t="str">
            <v>SUCAT2</v>
          </cell>
          <cell r="D1162" t="str">
            <v>D</v>
          </cell>
        </row>
        <row r="1163">
          <cell r="A1163" t="str">
            <v>CANLUBANG</v>
          </cell>
          <cell r="B1163">
            <v>87393</v>
          </cell>
          <cell r="C1163" t="str">
            <v>SUCAT2</v>
          </cell>
          <cell r="D1163" t="str">
            <v>B</v>
          </cell>
        </row>
        <row r="1164">
          <cell r="A1164" t="str">
            <v>CANLUBANG</v>
          </cell>
          <cell r="B1164">
            <v>87393</v>
          </cell>
          <cell r="C1164" t="str">
            <v>SUCAT2</v>
          </cell>
          <cell r="D1164" t="str">
            <v>B</v>
          </cell>
        </row>
        <row r="1165">
          <cell r="A1165" t="str">
            <v>CANLUBANG</v>
          </cell>
          <cell r="B1165">
            <v>87393</v>
          </cell>
          <cell r="C1165" t="str">
            <v>SUCAT2</v>
          </cell>
          <cell r="D1165" t="str">
            <v>B</v>
          </cell>
        </row>
        <row r="1166">
          <cell r="A1166" t="str">
            <v>EMBARCADERO</v>
          </cell>
          <cell r="B1166">
            <v>87393</v>
          </cell>
          <cell r="C1166" t="str">
            <v>SUCAT2</v>
          </cell>
          <cell r="D1166" t="str">
            <v>B</v>
          </cell>
        </row>
        <row r="1167">
          <cell r="A1167" t="str">
            <v>EMBARCADERO</v>
          </cell>
          <cell r="B1167">
            <v>87393</v>
          </cell>
          <cell r="C1167" t="str">
            <v>SUCAT2</v>
          </cell>
          <cell r="D1167" t="str">
            <v>B</v>
          </cell>
        </row>
        <row r="1168">
          <cell r="A1168" t="str">
            <v>EMBARCADERO</v>
          </cell>
          <cell r="B1168">
            <v>87393</v>
          </cell>
          <cell r="C1168" t="str">
            <v>SUCAT2</v>
          </cell>
          <cell r="D1168" t="str">
            <v>B</v>
          </cell>
        </row>
        <row r="1169">
          <cell r="A1169" t="str">
            <v>LAGUNATECH</v>
          </cell>
          <cell r="B1169">
            <v>87393</v>
          </cell>
          <cell r="C1169" t="str">
            <v>SUCAT2</v>
          </cell>
          <cell r="D1169" t="str">
            <v>D</v>
          </cell>
        </row>
        <row r="1170">
          <cell r="A1170" t="str">
            <v>LAGUNATECH</v>
          </cell>
          <cell r="B1170">
            <v>87393</v>
          </cell>
          <cell r="C1170" t="str">
            <v>SUCAT2</v>
          </cell>
          <cell r="D1170" t="str">
            <v>D</v>
          </cell>
        </row>
        <row r="1171">
          <cell r="A1171" t="str">
            <v>LAGUNATECH</v>
          </cell>
          <cell r="B1171">
            <v>87393</v>
          </cell>
          <cell r="C1171" t="str">
            <v>SUCAT2</v>
          </cell>
          <cell r="D1171" t="str">
            <v>D</v>
          </cell>
        </row>
        <row r="1172">
          <cell r="A1172" t="str">
            <v>LISP</v>
          </cell>
          <cell r="B1172">
            <v>87393</v>
          </cell>
          <cell r="C1172" t="str">
            <v>SUCAT2</v>
          </cell>
          <cell r="D1172" t="str">
            <v>B</v>
          </cell>
        </row>
        <row r="1173">
          <cell r="A1173" t="str">
            <v>LISP</v>
          </cell>
          <cell r="B1173">
            <v>87393</v>
          </cell>
          <cell r="C1173" t="str">
            <v>SUCAT2</v>
          </cell>
          <cell r="D1173" t="str">
            <v>B</v>
          </cell>
        </row>
        <row r="1174">
          <cell r="A1174" t="str">
            <v>LISP</v>
          </cell>
          <cell r="B1174">
            <v>87393</v>
          </cell>
          <cell r="C1174" t="str">
            <v>SUCAT2</v>
          </cell>
          <cell r="D1174" t="str">
            <v>B</v>
          </cell>
        </row>
        <row r="1175">
          <cell r="A1175" t="str">
            <v>LOSBANOS</v>
          </cell>
          <cell r="B1175">
            <v>87393</v>
          </cell>
          <cell r="C1175" t="str">
            <v>SUCAT2</v>
          </cell>
          <cell r="D1175" t="str">
            <v>D</v>
          </cell>
        </row>
        <row r="1176">
          <cell r="A1176" t="str">
            <v>LOSBANOS</v>
          </cell>
          <cell r="B1176">
            <v>87393</v>
          </cell>
          <cell r="C1176" t="str">
            <v>SUCAT2</v>
          </cell>
          <cell r="D1176" t="str">
            <v>D</v>
          </cell>
        </row>
        <row r="1177">
          <cell r="A1177" t="str">
            <v>LUCENA</v>
          </cell>
          <cell r="B1177">
            <v>87393</v>
          </cell>
          <cell r="C1177" t="str">
            <v>SUCAT2</v>
          </cell>
          <cell r="D1177" t="str">
            <v>D</v>
          </cell>
        </row>
        <row r="1178">
          <cell r="A1178" t="str">
            <v>LUCENA</v>
          </cell>
          <cell r="B1178">
            <v>87393</v>
          </cell>
          <cell r="C1178" t="str">
            <v>SUCAT2</v>
          </cell>
          <cell r="D1178" t="str">
            <v>D</v>
          </cell>
        </row>
        <row r="1179">
          <cell r="A1179" t="str">
            <v>LUCENA</v>
          </cell>
          <cell r="B1179">
            <v>87393</v>
          </cell>
          <cell r="C1179" t="str">
            <v>SUCAT2</v>
          </cell>
          <cell r="D1179" t="str">
            <v>D</v>
          </cell>
        </row>
        <row r="1180">
          <cell r="A1180" t="str">
            <v>LUCENA</v>
          </cell>
          <cell r="B1180">
            <v>87393</v>
          </cell>
          <cell r="C1180" t="str">
            <v>SUCAT2</v>
          </cell>
          <cell r="D1180" t="str">
            <v>D</v>
          </cell>
        </row>
        <row r="1181">
          <cell r="A1181" t="str">
            <v>MAYABOBO1</v>
          </cell>
          <cell r="B1181">
            <v>87393</v>
          </cell>
          <cell r="C1181" t="str">
            <v>SUCAT2</v>
          </cell>
          <cell r="D1181" t="str">
            <v>D</v>
          </cell>
        </row>
        <row r="1182">
          <cell r="A1182" t="str">
            <v>MAYABOBO2</v>
          </cell>
          <cell r="B1182">
            <v>87393</v>
          </cell>
          <cell r="C1182" t="str">
            <v>SUCAT2</v>
          </cell>
          <cell r="D1182" t="str">
            <v>D</v>
          </cell>
        </row>
        <row r="1183">
          <cell r="A1183" t="str">
            <v>MUTUAL_HOMES</v>
          </cell>
          <cell r="B1183">
            <v>87393</v>
          </cell>
          <cell r="C1183" t="str">
            <v>SUCAT2</v>
          </cell>
          <cell r="D1183" t="str">
            <v>D</v>
          </cell>
        </row>
        <row r="1184">
          <cell r="A1184" t="str">
            <v>MUTUAL_HOMES</v>
          </cell>
          <cell r="B1184">
            <v>87393</v>
          </cell>
          <cell r="C1184" t="str">
            <v>SUCAT2</v>
          </cell>
          <cell r="D1184" t="str">
            <v>D</v>
          </cell>
        </row>
        <row r="1185">
          <cell r="A1185" t="str">
            <v>MUTUAL_HOMES</v>
          </cell>
          <cell r="B1185">
            <v>87393</v>
          </cell>
          <cell r="C1185" t="str">
            <v>SUCAT2</v>
          </cell>
          <cell r="D1185" t="str">
            <v>D</v>
          </cell>
        </row>
        <row r="1186">
          <cell r="A1186" t="str">
            <v>NAGCARLAN</v>
          </cell>
          <cell r="B1186">
            <v>87393</v>
          </cell>
          <cell r="C1186" t="str">
            <v>SUCAT2</v>
          </cell>
          <cell r="D1186" t="str">
            <v>B</v>
          </cell>
        </row>
        <row r="1187">
          <cell r="A1187" t="str">
            <v>NAGCARLAN</v>
          </cell>
          <cell r="B1187">
            <v>87393</v>
          </cell>
          <cell r="C1187" t="str">
            <v>SUCAT2</v>
          </cell>
          <cell r="D1187" t="str">
            <v>B</v>
          </cell>
        </row>
        <row r="1188">
          <cell r="A1188" t="str">
            <v>NAGCARLAN</v>
          </cell>
          <cell r="B1188">
            <v>87393</v>
          </cell>
          <cell r="C1188" t="str">
            <v>SUCAT2</v>
          </cell>
          <cell r="D1188" t="str">
            <v>B</v>
          </cell>
        </row>
        <row r="1189">
          <cell r="A1189" t="str">
            <v>PAGBILAO</v>
          </cell>
          <cell r="B1189">
            <v>87393</v>
          </cell>
          <cell r="C1189" t="str">
            <v>SUCAT2</v>
          </cell>
          <cell r="D1189" t="str">
            <v>D</v>
          </cell>
        </row>
        <row r="1190">
          <cell r="A1190" t="str">
            <v>PAGBILAO</v>
          </cell>
          <cell r="B1190">
            <v>87393</v>
          </cell>
          <cell r="C1190" t="str">
            <v>SUCAT2</v>
          </cell>
          <cell r="D1190" t="str">
            <v>D</v>
          </cell>
        </row>
        <row r="1191">
          <cell r="A1191" t="str">
            <v>PAGSANJAN</v>
          </cell>
          <cell r="B1191">
            <v>87393</v>
          </cell>
          <cell r="C1191" t="str">
            <v>SUCAT2</v>
          </cell>
          <cell r="D1191" t="str">
            <v>D</v>
          </cell>
        </row>
        <row r="1192">
          <cell r="A1192" t="str">
            <v>PAGSANJAN</v>
          </cell>
          <cell r="B1192">
            <v>87393</v>
          </cell>
          <cell r="C1192" t="str">
            <v>SUCAT2</v>
          </cell>
          <cell r="D1192" t="str">
            <v>D</v>
          </cell>
        </row>
        <row r="1193">
          <cell r="A1193" t="str">
            <v>PAGSANJAN</v>
          </cell>
          <cell r="B1193">
            <v>87393</v>
          </cell>
          <cell r="C1193" t="str">
            <v>SUCAT2</v>
          </cell>
          <cell r="D1193" t="str">
            <v>D</v>
          </cell>
        </row>
        <row r="1194">
          <cell r="A1194" t="str">
            <v>PRINZA</v>
          </cell>
          <cell r="B1194">
            <v>87393</v>
          </cell>
          <cell r="C1194" t="str">
            <v>SUCAT2</v>
          </cell>
          <cell r="D1194" t="str">
            <v>B</v>
          </cell>
        </row>
        <row r="1195">
          <cell r="A1195" t="str">
            <v>PRINZA</v>
          </cell>
          <cell r="B1195">
            <v>87393</v>
          </cell>
          <cell r="C1195" t="str">
            <v>SUCAT2</v>
          </cell>
          <cell r="D1195" t="str">
            <v>B</v>
          </cell>
        </row>
        <row r="1196">
          <cell r="A1196" t="str">
            <v>PRINZA</v>
          </cell>
          <cell r="B1196">
            <v>87393</v>
          </cell>
          <cell r="C1196" t="str">
            <v>SUCAT2</v>
          </cell>
          <cell r="D1196" t="str">
            <v>B</v>
          </cell>
        </row>
        <row r="1197">
          <cell r="A1197" t="str">
            <v>SANPABLO</v>
          </cell>
          <cell r="B1197">
            <v>87393</v>
          </cell>
          <cell r="C1197" t="str">
            <v>SUCAT2</v>
          </cell>
          <cell r="D1197" t="str">
            <v>D</v>
          </cell>
        </row>
        <row r="1198">
          <cell r="A1198" t="str">
            <v>SANPABLO</v>
          </cell>
          <cell r="B1198">
            <v>87393</v>
          </cell>
          <cell r="C1198" t="str">
            <v>SUCAT2</v>
          </cell>
          <cell r="D1198" t="str">
            <v>D</v>
          </cell>
        </row>
        <row r="1199">
          <cell r="A1199" t="str">
            <v>SANPABLO</v>
          </cell>
          <cell r="B1199">
            <v>87393</v>
          </cell>
          <cell r="C1199" t="str">
            <v>SUCAT2</v>
          </cell>
          <cell r="D1199" t="str">
            <v>D</v>
          </cell>
        </row>
        <row r="1200">
          <cell r="A1200" t="str">
            <v>SANPEDRO</v>
          </cell>
          <cell r="B1200">
            <v>87393</v>
          </cell>
          <cell r="C1200" t="str">
            <v>SUCAT2</v>
          </cell>
          <cell r="D1200" t="str">
            <v>B</v>
          </cell>
        </row>
        <row r="1201">
          <cell r="A1201" t="str">
            <v>SANPEDRO</v>
          </cell>
          <cell r="B1201">
            <v>87393</v>
          </cell>
          <cell r="C1201" t="str">
            <v>SUCAT2</v>
          </cell>
          <cell r="D1201" t="str">
            <v>B</v>
          </cell>
        </row>
        <row r="1202">
          <cell r="A1202" t="str">
            <v>SANPEDRO</v>
          </cell>
          <cell r="B1202">
            <v>87393</v>
          </cell>
          <cell r="C1202" t="str">
            <v>SUCAT2</v>
          </cell>
          <cell r="D1202" t="str">
            <v>B</v>
          </cell>
        </row>
        <row r="1203">
          <cell r="A1203" t="str">
            <v>SANVICENTE</v>
          </cell>
          <cell r="B1203">
            <v>87393</v>
          </cell>
          <cell r="C1203" t="str">
            <v>SUCAT2</v>
          </cell>
          <cell r="D1203" t="str">
            <v>B</v>
          </cell>
        </row>
        <row r="1204">
          <cell r="A1204" t="str">
            <v>SANVICENTE</v>
          </cell>
          <cell r="B1204">
            <v>87393</v>
          </cell>
          <cell r="C1204" t="str">
            <v>SUCAT2</v>
          </cell>
          <cell r="D1204" t="str">
            <v>B</v>
          </cell>
        </row>
        <row r="1205">
          <cell r="A1205" t="str">
            <v>SANVICENTE</v>
          </cell>
          <cell r="B1205">
            <v>87393</v>
          </cell>
          <cell r="C1205" t="str">
            <v>SUCAT2</v>
          </cell>
          <cell r="D1205" t="str">
            <v>B</v>
          </cell>
        </row>
        <row r="1206">
          <cell r="A1206" t="str">
            <v>SARIAYA</v>
          </cell>
          <cell r="B1206">
            <v>87393</v>
          </cell>
          <cell r="C1206" t="str">
            <v>SUCAT2</v>
          </cell>
          <cell r="D1206" t="str">
            <v>D</v>
          </cell>
        </row>
        <row r="1207">
          <cell r="A1207" t="str">
            <v>SARIAYA</v>
          </cell>
          <cell r="B1207">
            <v>87393</v>
          </cell>
          <cell r="C1207" t="str">
            <v>SUCAT2</v>
          </cell>
          <cell r="D1207" t="str">
            <v>D</v>
          </cell>
        </row>
        <row r="1208">
          <cell r="A1208" t="str">
            <v>SINILOAN</v>
          </cell>
          <cell r="B1208">
            <v>87393</v>
          </cell>
          <cell r="C1208" t="str">
            <v>SUCAT2</v>
          </cell>
          <cell r="D1208" t="str">
            <v>D</v>
          </cell>
        </row>
        <row r="1209">
          <cell r="A1209" t="str">
            <v>SINILOAN</v>
          </cell>
          <cell r="B1209">
            <v>87393</v>
          </cell>
          <cell r="C1209" t="str">
            <v>SUCAT2</v>
          </cell>
          <cell r="D1209" t="str">
            <v>D</v>
          </cell>
        </row>
        <row r="1210">
          <cell r="A1210" t="str">
            <v>SINILOAN</v>
          </cell>
          <cell r="B1210">
            <v>87393</v>
          </cell>
          <cell r="C1210" t="str">
            <v>SUCAT2</v>
          </cell>
          <cell r="D1210" t="str">
            <v>D</v>
          </cell>
        </row>
        <row r="1211">
          <cell r="A1211" t="str">
            <v>SOUTHWOODS</v>
          </cell>
          <cell r="B1211">
            <v>87393</v>
          </cell>
          <cell r="C1211" t="str">
            <v>SUCAT2</v>
          </cell>
          <cell r="D1211" t="str">
            <v>B</v>
          </cell>
        </row>
        <row r="1212">
          <cell r="A1212" t="str">
            <v>SOUTHWOODS</v>
          </cell>
          <cell r="B1212">
            <v>87393</v>
          </cell>
          <cell r="C1212" t="str">
            <v>SUCAT2</v>
          </cell>
          <cell r="D1212" t="str">
            <v>B</v>
          </cell>
        </row>
        <row r="1213">
          <cell r="A1213" t="str">
            <v>SOUTHWOODS</v>
          </cell>
          <cell r="B1213">
            <v>87393</v>
          </cell>
          <cell r="C1213" t="str">
            <v>SUCAT2</v>
          </cell>
          <cell r="D1213" t="str">
            <v>B</v>
          </cell>
        </row>
        <row r="1214">
          <cell r="A1214" t="str">
            <v>STACRUZ</v>
          </cell>
          <cell r="B1214">
            <v>87393</v>
          </cell>
          <cell r="C1214" t="str">
            <v>SUCAT2</v>
          </cell>
          <cell r="D1214" t="str">
            <v>D</v>
          </cell>
        </row>
        <row r="1215">
          <cell r="A1215" t="str">
            <v>STACRUZ</v>
          </cell>
          <cell r="B1215">
            <v>87393</v>
          </cell>
          <cell r="C1215" t="str">
            <v>SUCAT2</v>
          </cell>
          <cell r="D1215" t="str">
            <v>D</v>
          </cell>
        </row>
        <row r="1216">
          <cell r="A1216" t="str">
            <v>STACRUZ</v>
          </cell>
          <cell r="B1216">
            <v>87393</v>
          </cell>
          <cell r="C1216" t="str">
            <v>SUCAT2</v>
          </cell>
          <cell r="D1216" t="str">
            <v>D</v>
          </cell>
        </row>
        <row r="1217">
          <cell r="A1217" t="str">
            <v>TAYABAS</v>
          </cell>
          <cell r="B1217">
            <v>87393</v>
          </cell>
          <cell r="C1217" t="str">
            <v>SUCAT2</v>
          </cell>
          <cell r="D1217" t="str">
            <v>B</v>
          </cell>
        </row>
        <row r="1218">
          <cell r="A1218" t="str">
            <v>TAYABAS</v>
          </cell>
          <cell r="B1218">
            <v>87393</v>
          </cell>
          <cell r="C1218" t="str">
            <v>SUCAT2</v>
          </cell>
          <cell r="D1218" t="str">
            <v>B</v>
          </cell>
        </row>
        <row r="1219">
          <cell r="A1219" t="str">
            <v>TAYABAS</v>
          </cell>
          <cell r="B1219">
            <v>87393</v>
          </cell>
          <cell r="C1219" t="str">
            <v>SUCAT2</v>
          </cell>
          <cell r="D1219" t="str">
            <v>B</v>
          </cell>
        </row>
        <row r="1220">
          <cell r="A1220" t="str">
            <v>TIAONG</v>
          </cell>
          <cell r="B1220">
            <v>87393</v>
          </cell>
          <cell r="C1220" t="str">
            <v>SUCAT2</v>
          </cell>
          <cell r="D1220" t="str">
            <v>D</v>
          </cell>
        </row>
        <row r="1221">
          <cell r="A1221" t="str">
            <v>TIAONG</v>
          </cell>
          <cell r="B1221">
            <v>87393</v>
          </cell>
          <cell r="C1221" t="str">
            <v>SUCAT2</v>
          </cell>
          <cell r="D1221" t="str">
            <v>D</v>
          </cell>
        </row>
        <row r="1222">
          <cell r="A1222" t="str">
            <v>TUNASAN</v>
          </cell>
          <cell r="B1222">
            <v>87393</v>
          </cell>
          <cell r="C1222" t="str">
            <v>SUCAT2</v>
          </cell>
          <cell r="D1222" t="str">
            <v>D</v>
          </cell>
        </row>
        <row r="1223">
          <cell r="A1223" t="str">
            <v>TUNASAN</v>
          </cell>
          <cell r="B1223">
            <v>87393</v>
          </cell>
          <cell r="C1223" t="str">
            <v>SUCAT2</v>
          </cell>
          <cell r="D1223" t="str">
            <v>D</v>
          </cell>
        </row>
        <row r="1224">
          <cell r="A1224" t="str">
            <v>TUNASAN</v>
          </cell>
          <cell r="B1224">
            <v>87393</v>
          </cell>
          <cell r="C1224" t="str">
            <v>SUCAT2</v>
          </cell>
          <cell r="D1224" t="str">
            <v>D</v>
          </cell>
        </row>
        <row r="1225">
          <cell r="A1225" t="str">
            <v>AGOO</v>
          </cell>
          <cell r="B1225">
            <v>87394</v>
          </cell>
          <cell r="C1225" t="str">
            <v>TARLAC1</v>
          </cell>
          <cell r="D1225" t="str">
            <v>D</v>
          </cell>
        </row>
        <row r="1226">
          <cell r="A1226" t="str">
            <v>AGOO</v>
          </cell>
          <cell r="B1226">
            <v>87394</v>
          </cell>
          <cell r="C1226" t="str">
            <v>TARLAC1</v>
          </cell>
          <cell r="D1226" t="str">
            <v>D</v>
          </cell>
        </row>
        <row r="1227">
          <cell r="A1227" t="str">
            <v>ALAMINOS</v>
          </cell>
          <cell r="B1227">
            <v>87394</v>
          </cell>
          <cell r="C1227" t="str">
            <v>TARLAC1</v>
          </cell>
          <cell r="D1227" t="str">
            <v>D</v>
          </cell>
        </row>
        <row r="1228">
          <cell r="A1228" t="str">
            <v>ALAMINOS</v>
          </cell>
          <cell r="B1228">
            <v>87394</v>
          </cell>
          <cell r="C1228" t="str">
            <v>TARLAC1</v>
          </cell>
          <cell r="D1228" t="str">
            <v>D</v>
          </cell>
        </row>
        <row r="1229">
          <cell r="A1229" t="str">
            <v>ALAMINOS</v>
          </cell>
          <cell r="B1229">
            <v>87394</v>
          </cell>
          <cell r="C1229" t="str">
            <v>TARLAC1</v>
          </cell>
          <cell r="D1229" t="str">
            <v>D</v>
          </cell>
        </row>
        <row r="1230">
          <cell r="A1230" t="str">
            <v>BAGUIO</v>
          </cell>
          <cell r="B1230">
            <v>87394</v>
          </cell>
          <cell r="C1230" t="str">
            <v>TARLAC1</v>
          </cell>
          <cell r="D1230" t="str">
            <v>D</v>
          </cell>
        </row>
        <row r="1231">
          <cell r="A1231" t="str">
            <v>BAGUIO</v>
          </cell>
          <cell r="B1231">
            <v>87394</v>
          </cell>
          <cell r="C1231" t="str">
            <v>TARLAC1</v>
          </cell>
          <cell r="D1231" t="str">
            <v>D</v>
          </cell>
        </row>
        <row r="1232">
          <cell r="A1232" t="str">
            <v>BAGUIO3</v>
          </cell>
          <cell r="B1232">
            <v>87394</v>
          </cell>
          <cell r="C1232" t="str">
            <v>TARLAC1</v>
          </cell>
          <cell r="D1232" t="str">
            <v>D</v>
          </cell>
        </row>
        <row r="1233">
          <cell r="A1233" t="str">
            <v>BAGUIOCC</v>
          </cell>
          <cell r="B1233">
            <v>87394</v>
          </cell>
          <cell r="C1233" t="str">
            <v>TARLAC1</v>
          </cell>
          <cell r="D1233" t="str">
            <v>D</v>
          </cell>
        </row>
        <row r="1234">
          <cell r="A1234" t="str">
            <v>BAGUIOCC</v>
          </cell>
          <cell r="B1234">
            <v>87394</v>
          </cell>
          <cell r="C1234" t="str">
            <v>TARLAC1</v>
          </cell>
          <cell r="D1234" t="str">
            <v>D</v>
          </cell>
        </row>
        <row r="1235">
          <cell r="A1235" t="str">
            <v>BAGUIOCC</v>
          </cell>
          <cell r="B1235">
            <v>87394</v>
          </cell>
          <cell r="C1235" t="str">
            <v>TARLAC1</v>
          </cell>
          <cell r="D1235" t="str">
            <v>D</v>
          </cell>
        </row>
        <row r="1236">
          <cell r="A1236" t="str">
            <v>BAGUIOMAL</v>
          </cell>
          <cell r="B1236">
            <v>87394</v>
          </cell>
          <cell r="C1236" t="str">
            <v>TARLAC1</v>
          </cell>
          <cell r="D1236" t="str">
            <v>D</v>
          </cell>
        </row>
        <row r="1237">
          <cell r="A1237" t="str">
            <v>BAGUIOX</v>
          </cell>
          <cell r="B1237">
            <v>87394</v>
          </cell>
          <cell r="C1237" t="str">
            <v>TARLAC1</v>
          </cell>
          <cell r="D1237" t="str">
            <v>D</v>
          </cell>
        </row>
        <row r="1238">
          <cell r="A1238" t="str">
            <v>BAGUIOX</v>
          </cell>
          <cell r="B1238">
            <v>87394</v>
          </cell>
          <cell r="C1238" t="str">
            <v>TARLAC1</v>
          </cell>
          <cell r="D1238" t="str">
            <v>D</v>
          </cell>
        </row>
        <row r="1239">
          <cell r="A1239" t="str">
            <v>BAGUIOX</v>
          </cell>
          <cell r="B1239">
            <v>87394</v>
          </cell>
          <cell r="C1239" t="str">
            <v>TARLAC1</v>
          </cell>
          <cell r="D1239" t="str">
            <v>D</v>
          </cell>
        </row>
        <row r="1240">
          <cell r="A1240" t="str">
            <v>BAUANG</v>
          </cell>
          <cell r="B1240">
            <v>87394</v>
          </cell>
          <cell r="C1240" t="str">
            <v>TARLAC1</v>
          </cell>
          <cell r="D1240" t="str">
            <v>D</v>
          </cell>
        </row>
        <row r="1241">
          <cell r="A1241" t="str">
            <v>BAUANG</v>
          </cell>
          <cell r="B1241">
            <v>87394</v>
          </cell>
          <cell r="C1241" t="str">
            <v>TARLAC1</v>
          </cell>
          <cell r="D1241" t="str">
            <v>D</v>
          </cell>
        </row>
        <row r="1242">
          <cell r="A1242" t="str">
            <v>BINALONAN</v>
          </cell>
          <cell r="B1242">
            <v>87394</v>
          </cell>
          <cell r="C1242" t="str">
            <v>TARLAC1</v>
          </cell>
          <cell r="D1242" t="str">
            <v>B</v>
          </cell>
        </row>
        <row r="1243">
          <cell r="A1243" t="str">
            <v>BINALONAN</v>
          </cell>
          <cell r="B1243">
            <v>87394</v>
          </cell>
          <cell r="C1243" t="str">
            <v>TARLAC1</v>
          </cell>
          <cell r="D1243" t="str">
            <v>B</v>
          </cell>
        </row>
        <row r="1244">
          <cell r="A1244" t="str">
            <v>BINALONAN</v>
          </cell>
          <cell r="B1244">
            <v>87394</v>
          </cell>
          <cell r="C1244" t="str">
            <v>TARLAC1</v>
          </cell>
          <cell r="D1244" t="str">
            <v>B</v>
          </cell>
        </row>
        <row r="1245">
          <cell r="A1245" t="str">
            <v>BUGALLON</v>
          </cell>
          <cell r="B1245">
            <v>87394</v>
          </cell>
          <cell r="C1245" t="str">
            <v>TARLAC1</v>
          </cell>
          <cell r="D1245" t="str">
            <v>B</v>
          </cell>
        </row>
        <row r="1246">
          <cell r="A1246" t="str">
            <v>BUGALLON</v>
          </cell>
          <cell r="B1246">
            <v>87394</v>
          </cell>
          <cell r="C1246" t="str">
            <v>TARLAC1</v>
          </cell>
          <cell r="D1246" t="str">
            <v>B</v>
          </cell>
        </row>
        <row r="1247">
          <cell r="A1247" t="str">
            <v>BUGALLON</v>
          </cell>
          <cell r="B1247">
            <v>87394</v>
          </cell>
          <cell r="C1247" t="str">
            <v>TARLAC1</v>
          </cell>
          <cell r="D1247" t="str">
            <v>B</v>
          </cell>
        </row>
        <row r="1248">
          <cell r="A1248" t="str">
            <v>CABA</v>
          </cell>
          <cell r="B1248">
            <v>87394</v>
          </cell>
          <cell r="C1248" t="str">
            <v>TARLAC1</v>
          </cell>
          <cell r="D1248" t="str">
            <v>B</v>
          </cell>
        </row>
        <row r="1249">
          <cell r="A1249" t="str">
            <v>CABA</v>
          </cell>
          <cell r="B1249">
            <v>87394</v>
          </cell>
          <cell r="C1249" t="str">
            <v>TARLAC1</v>
          </cell>
          <cell r="D1249" t="str">
            <v>B</v>
          </cell>
        </row>
        <row r="1250">
          <cell r="A1250" t="str">
            <v>CABA</v>
          </cell>
          <cell r="B1250">
            <v>87394</v>
          </cell>
          <cell r="C1250" t="str">
            <v>TARLAC1</v>
          </cell>
          <cell r="D1250" t="str">
            <v>B</v>
          </cell>
        </row>
        <row r="1251">
          <cell r="A1251" t="str">
            <v>CAMILING</v>
          </cell>
          <cell r="B1251">
            <v>87394</v>
          </cell>
          <cell r="C1251" t="str">
            <v>TARLAC1</v>
          </cell>
          <cell r="D1251" t="str">
            <v>D</v>
          </cell>
        </row>
        <row r="1252">
          <cell r="A1252" t="str">
            <v>CAMILING</v>
          </cell>
          <cell r="B1252">
            <v>87394</v>
          </cell>
          <cell r="C1252" t="str">
            <v>TARLAC1</v>
          </cell>
          <cell r="D1252" t="str">
            <v>D</v>
          </cell>
        </row>
        <row r="1253">
          <cell r="A1253" t="str">
            <v>CAMILING</v>
          </cell>
          <cell r="B1253">
            <v>87394</v>
          </cell>
          <cell r="C1253" t="str">
            <v>TARLAC1</v>
          </cell>
          <cell r="D1253" t="str">
            <v>D</v>
          </cell>
        </row>
        <row r="1254">
          <cell r="A1254" t="str">
            <v>CANDON</v>
          </cell>
          <cell r="B1254">
            <v>87394</v>
          </cell>
          <cell r="C1254" t="str">
            <v>TARLAC1</v>
          </cell>
          <cell r="D1254" t="str">
            <v>D</v>
          </cell>
        </row>
        <row r="1255">
          <cell r="A1255" t="str">
            <v>CANDON</v>
          </cell>
          <cell r="B1255">
            <v>87394</v>
          </cell>
          <cell r="C1255" t="str">
            <v>TARLAC1</v>
          </cell>
          <cell r="D1255" t="str">
            <v>D</v>
          </cell>
        </row>
        <row r="1256">
          <cell r="A1256" t="str">
            <v>DAGUPAN</v>
          </cell>
          <cell r="B1256">
            <v>87394</v>
          </cell>
          <cell r="C1256" t="str">
            <v>TARLAC1</v>
          </cell>
          <cell r="D1256" t="str">
            <v>D</v>
          </cell>
        </row>
        <row r="1257">
          <cell r="A1257" t="str">
            <v>DAGUPAN</v>
          </cell>
          <cell r="B1257">
            <v>87394</v>
          </cell>
          <cell r="C1257" t="str">
            <v>TARLAC1</v>
          </cell>
          <cell r="D1257" t="str">
            <v>D</v>
          </cell>
        </row>
        <row r="1258">
          <cell r="A1258" t="str">
            <v>DAGUPAN</v>
          </cell>
          <cell r="B1258">
            <v>87394</v>
          </cell>
          <cell r="C1258" t="str">
            <v>TARLAC1</v>
          </cell>
          <cell r="D1258" t="str">
            <v>D</v>
          </cell>
        </row>
        <row r="1259">
          <cell r="A1259" t="str">
            <v>DOMINICAN_HILL</v>
          </cell>
          <cell r="B1259">
            <v>87394</v>
          </cell>
          <cell r="C1259" t="str">
            <v>TARLAC1</v>
          </cell>
          <cell r="D1259" t="str">
            <v>B</v>
          </cell>
        </row>
        <row r="1260">
          <cell r="A1260" t="str">
            <v>DOMINICAN_HILL</v>
          </cell>
          <cell r="B1260">
            <v>87394</v>
          </cell>
          <cell r="C1260" t="str">
            <v>TARLAC1</v>
          </cell>
          <cell r="D1260" t="str">
            <v>B</v>
          </cell>
        </row>
        <row r="1261">
          <cell r="A1261" t="str">
            <v>DOMINICAN_HILL</v>
          </cell>
          <cell r="B1261">
            <v>87394</v>
          </cell>
          <cell r="C1261" t="str">
            <v>TARLAC1</v>
          </cell>
          <cell r="D1261" t="str">
            <v>B</v>
          </cell>
        </row>
        <row r="1262">
          <cell r="A1262" t="str">
            <v>LAOAG</v>
          </cell>
          <cell r="B1262">
            <v>87394</v>
          </cell>
          <cell r="C1262" t="str">
            <v>TARLAC1</v>
          </cell>
          <cell r="D1262" t="str">
            <v>D</v>
          </cell>
        </row>
        <row r="1263">
          <cell r="A1263" t="str">
            <v>LAOAG</v>
          </cell>
          <cell r="B1263">
            <v>87394</v>
          </cell>
          <cell r="C1263" t="str">
            <v>TARLAC1</v>
          </cell>
          <cell r="D1263" t="str">
            <v>D</v>
          </cell>
        </row>
        <row r="1264">
          <cell r="A1264" t="str">
            <v>LAOAG</v>
          </cell>
          <cell r="B1264">
            <v>87394</v>
          </cell>
          <cell r="C1264" t="str">
            <v>TARLAC1</v>
          </cell>
          <cell r="D1264" t="str">
            <v>D</v>
          </cell>
        </row>
        <row r="1265">
          <cell r="A1265" t="str">
            <v>LINGAYEN</v>
          </cell>
          <cell r="B1265">
            <v>87394</v>
          </cell>
          <cell r="C1265" t="str">
            <v>TARLAC1</v>
          </cell>
          <cell r="D1265" t="str">
            <v>D</v>
          </cell>
        </row>
        <row r="1266">
          <cell r="A1266" t="str">
            <v>LINGAYEN</v>
          </cell>
          <cell r="B1266">
            <v>87394</v>
          </cell>
          <cell r="C1266" t="str">
            <v>TARLAC1</v>
          </cell>
          <cell r="D1266" t="str">
            <v>D</v>
          </cell>
        </row>
        <row r="1267">
          <cell r="A1267" t="str">
            <v>LINGAYEN</v>
          </cell>
          <cell r="B1267">
            <v>87394</v>
          </cell>
          <cell r="C1267" t="str">
            <v>TARLAC1</v>
          </cell>
          <cell r="D1267" t="str">
            <v>D</v>
          </cell>
        </row>
        <row r="1268">
          <cell r="A1268" t="str">
            <v>MANAOAG</v>
          </cell>
          <cell r="B1268">
            <v>87394</v>
          </cell>
          <cell r="C1268" t="str">
            <v>TARLAC1</v>
          </cell>
          <cell r="D1268" t="str">
            <v>B</v>
          </cell>
        </row>
        <row r="1269">
          <cell r="A1269" t="str">
            <v>MANAOAG</v>
          </cell>
          <cell r="B1269">
            <v>87394</v>
          </cell>
          <cell r="C1269" t="str">
            <v>TARLAC1</v>
          </cell>
          <cell r="D1269" t="str">
            <v>B</v>
          </cell>
        </row>
        <row r="1270">
          <cell r="A1270" t="str">
            <v>MANAOAG</v>
          </cell>
          <cell r="B1270">
            <v>87394</v>
          </cell>
          <cell r="C1270" t="str">
            <v>TARLAC1</v>
          </cell>
          <cell r="D1270" t="str">
            <v>B</v>
          </cell>
        </row>
        <row r="1271">
          <cell r="A1271" t="str">
            <v>MANGATAREM</v>
          </cell>
          <cell r="B1271">
            <v>87394</v>
          </cell>
          <cell r="C1271" t="str">
            <v>TARLAC1</v>
          </cell>
          <cell r="D1271" t="str">
            <v>B</v>
          </cell>
        </row>
        <row r="1272">
          <cell r="A1272" t="str">
            <v>MANGATAREM</v>
          </cell>
          <cell r="B1272">
            <v>87394</v>
          </cell>
          <cell r="C1272" t="str">
            <v>TARLAC1</v>
          </cell>
          <cell r="D1272" t="str">
            <v>B</v>
          </cell>
        </row>
        <row r="1273">
          <cell r="A1273" t="str">
            <v>MANGATAREM</v>
          </cell>
          <cell r="B1273">
            <v>87394</v>
          </cell>
          <cell r="C1273" t="str">
            <v>TARLAC1</v>
          </cell>
          <cell r="D1273" t="str">
            <v>B</v>
          </cell>
        </row>
        <row r="1274">
          <cell r="A1274" t="str">
            <v>MONCADA</v>
          </cell>
          <cell r="B1274">
            <v>87394</v>
          </cell>
          <cell r="C1274" t="str">
            <v>TARLAC1</v>
          </cell>
          <cell r="D1274" t="str">
            <v>D</v>
          </cell>
        </row>
        <row r="1275">
          <cell r="A1275" t="str">
            <v>MONCADA</v>
          </cell>
          <cell r="B1275">
            <v>87394</v>
          </cell>
          <cell r="C1275" t="str">
            <v>TARLAC1</v>
          </cell>
          <cell r="D1275" t="str">
            <v>D</v>
          </cell>
        </row>
        <row r="1276">
          <cell r="A1276" t="str">
            <v>MONCADA</v>
          </cell>
          <cell r="B1276">
            <v>87394</v>
          </cell>
          <cell r="C1276" t="str">
            <v>TARLAC1</v>
          </cell>
          <cell r="D1276" t="str">
            <v>D</v>
          </cell>
        </row>
        <row r="1277">
          <cell r="A1277" t="str">
            <v>MTCANIAO</v>
          </cell>
          <cell r="B1277">
            <v>87394</v>
          </cell>
          <cell r="C1277" t="str">
            <v>TARLAC1</v>
          </cell>
          <cell r="D1277" t="str">
            <v>D</v>
          </cell>
        </row>
        <row r="1278">
          <cell r="A1278" t="str">
            <v>MTCANIAO</v>
          </cell>
          <cell r="B1278">
            <v>87394</v>
          </cell>
          <cell r="C1278" t="str">
            <v>TARLAC1</v>
          </cell>
          <cell r="D1278" t="str">
            <v>D</v>
          </cell>
        </row>
        <row r="1279">
          <cell r="A1279" t="str">
            <v>MTCANIAO</v>
          </cell>
          <cell r="B1279">
            <v>87394</v>
          </cell>
          <cell r="C1279" t="str">
            <v>TARLAC1</v>
          </cell>
          <cell r="D1279" t="str">
            <v>D</v>
          </cell>
        </row>
        <row r="1280">
          <cell r="A1280" t="str">
            <v>PANIQUI</v>
          </cell>
          <cell r="B1280">
            <v>87394</v>
          </cell>
          <cell r="C1280" t="str">
            <v>TARLAC1</v>
          </cell>
          <cell r="D1280" t="str">
            <v>D</v>
          </cell>
        </row>
        <row r="1281">
          <cell r="A1281" t="str">
            <v>PANIQUI</v>
          </cell>
          <cell r="B1281">
            <v>87394</v>
          </cell>
          <cell r="C1281" t="str">
            <v>TARLAC1</v>
          </cell>
          <cell r="D1281" t="str">
            <v>D</v>
          </cell>
        </row>
        <row r="1282">
          <cell r="A1282" t="str">
            <v>PANIQUI</v>
          </cell>
          <cell r="B1282">
            <v>87394</v>
          </cell>
          <cell r="C1282" t="str">
            <v>TARLAC1</v>
          </cell>
          <cell r="D1282" t="str">
            <v>D</v>
          </cell>
        </row>
        <row r="1283">
          <cell r="A1283" t="str">
            <v>PAOAY</v>
          </cell>
          <cell r="B1283">
            <v>87394</v>
          </cell>
          <cell r="C1283" t="str">
            <v>TARLAC1</v>
          </cell>
          <cell r="D1283" t="str">
            <v>D</v>
          </cell>
        </row>
        <row r="1284">
          <cell r="A1284" t="str">
            <v>PAOAY</v>
          </cell>
          <cell r="B1284">
            <v>87394</v>
          </cell>
          <cell r="C1284" t="str">
            <v>TARLAC1</v>
          </cell>
          <cell r="D1284" t="str">
            <v>D</v>
          </cell>
        </row>
        <row r="1285">
          <cell r="A1285" t="str">
            <v>PAOAY</v>
          </cell>
          <cell r="B1285">
            <v>87394</v>
          </cell>
          <cell r="C1285" t="str">
            <v>TARLAC1</v>
          </cell>
          <cell r="D1285" t="str">
            <v>D</v>
          </cell>
        </row>
        <row r="1286">
          <cell r="A1286" t="str">
            <v>POZZORUB</v>
          </cell>
          <cell r="B1286">
            <v>87394</v>
          </cell>
          <cell r="C1286" t="str">
            <v>TARLAC1</v>
          </cell>
          <cell r="D1286" t="str">
            <v>D</v>
          </cell>
        </row>
        <row r="1287">
          <cell r="A1287" t="str">
            <v>POZZORUB</v>
          </cell>
          <cell r="B1287">
            <v>87394</v>
          </cell>
          <cell r="C1287" t="str">
            <v>TARLAC1</v>
          </cell>
          <cell r="D1287" t="str">
            <v>D</v>
          </cell>
        </row>
        <row r="1288">
          <cell r="A1288" t="str">
            <v>POZZORUB</v>
          </cell>
          <cell r="B1288">
            <v>87394</v>
          </cell>
          <cell r="C1288" t="str">
            <v>TARLAC1</v>
          </cell>
          <cell r="D1288" t="str">
            <v>D</v>
          </cell>
        </row>
        <row r="1289">
          <cell r="A1289" t="str">
            <v>ROSARIO</v>
          </cell>
          <cell r="B1289">
            <v>87394</v>
          </cell>
          <cell r="C1289" t="str">
            <v>TARLAC1</v>
          </cell>
          <cell r="D1289" t="str">
            <v>D</v>
          </cell>
        </row>
        <row r="1290">
          <cell r="A1290" t="str">
            <v>ROSARIO</v>
          </cell>
          <cell r="B1290">
            <v>87394</v>
          </cell>
          <cell r="C1290" t="str">
            <v>TARLAC1</v>
          </cell>
          <cell r="D1290" t="str">
            <v>D</v>
          </cell>
        </row>
        <row r="1291">
          <cell r="A1291" t="str">
            <v>SANCARLOS</v>
          </cell>
          <cell r="B1291">
            <v>87394</v>
          </cell>
          <cell r="C1291" t="str">
            <v>TARLAC1</v>
          </cell>
          <cell r="D1291" t="str">
            <v>D</v>
          </cell>
        </row>
        <row r="1292">
          <cell r="A1292" t="str">
            <v>SANCARLOS</v>
          </cell>
          <cell r="B1292">
            <v>87394</v>
          </cell>
          <cell r="C1292" t="str">
            <v>TARLAC1</v>
          </cell>
          <cell r="D1292" t="str">
            <v>D</v>
          </cell>
        </row>
        <row r="1293">
          <cell r="A1293" t="str">
            <v>SANCARLOS</v>
          </cell>
          <cell r="B1293">
            <v>87394</v>
          </cell>
          <cell r="C1293" t="str">
            <v>TARLAC1</v>
          </cell>
          <cell r="D1293" t="str">
            <v>D</v>
          </cell>
        </row>
        <row r="1294">
          <cell r="A1294" t="str">
            <v>SAN_MANUEL</v>
          </cell>
          <cell r="B1294">
            <v>87394</v>
          </cell>
          <cell r="C1294" t="str">
            <v>TARLAC1</v>
          </cell>
          <cell r="D1294" t="str">
            <v>D</v>
          </cell>
        </row>
        <row r="1295">
          <cell r="A1295" t="str">
            <v>SAN_MANUEL</v>
          </cell>
          <cell r="B1295">
            <v>87394</v>
          </cell>
          <cell r="C1295" t="str">
            <v>TARLAC1</v>
          </cell>
          <cell r="D1295" t="str">
            <v>D</v>
          </cell>
        </row>
        <row r="1296">
          <cell r="A1296" t="str">
            <v>SAN_MANUEL</v>
          </cell>
          <cell r="B1296">
            <v>87394</v>
          </cell>
          <cell r="C1296" t="str">
            <v>TARLAC1</v>
          </cell>
          <cell r="D1296" t="str">
            <v>D</v>
          </cell>
        </row>
        <row r="1297">
          <cell r="A1297" t="str">
            <v>SFLU</v>
          </cell>
          <cell r="B1297">
            <v>87394</v>
          </cell>
          <cell r="C1297" t="str">
            <v>TARLAC1</v>
          </cell>
          <cell r="D1297" t="str">
            <v>D</v>
          </cell>
        </row>
        <row r="1298">
          <cell r="A1298" t="str">
            <v>SFLU</v>
          </cell>
          <cell r="B1298">
            <v>87394</v>
          </cell>
          <cell r="C1298" t="str">
            <v>TARLAC1</v>
          </cell>
          <cell r="D1298" t="str">
            <v>D</v>
          </cell>
        </row>
        <row r="1299">
          <cell r="A1299" t="str">
            <v>SNGABRIEL</v>
          </cell>
          <cell r="B1299">
            <v>87394</v>
          </cell>
          <cell r="C1299" t="str">
            <v>TARLAC1</v>
          </cell>
          <cell r="D1299" t="str">
            <v>D</v>
          </cell>
        </row>
        <row r="1300">
          <cell r="A1300" t="str">
            <v>SNGABRIEL</v>
          </cell>
          <cell r="B1300">
            <v>87394</v>
          </cell>
          <cell r="C1300" t="str">
            <v>TARLAC1</v>
          </cell>
          <cell r="D1300" t="str">
            <v>D</v>
          </cell>
        </row>
        <row r="1301">
          <cell r="A1301" t="str">
            <v>STABARBARA</v>
          </cell>
          <cell r="B1301">
            <v>87394</v>
          </cell>
          <cell r="C1301" t="str">
            <v>TARLAC1</v>
          </cell>
          <cell r="D1301" t="str">
            <v>B</v>
          </cell>
        </row>
        <row r="1302">
          <cell r="A1302" t="str">
            <v>STABARBARA</v>
          </cell>
          <cell r="B1302">
            <v>87394</v>
          </cell>
          <cell r="C1302" t="str">
            <v>TARLAC1</v>
          </cell>
          <cell r="D1302" t="str">
            <v>B</v>
          </cell>
        </row>
        <row r="1303">
          <cell r="A1303" t="str">
            <v>STABARBARA</v>
          </cell>
          <cell r="B1303">
            <v>87394</v>
          </cell>
          <cell r="C1303" t="str">
            <v>TARLAC1</v>
          </cell>
          <cell r="D1303" t="str">
            <v>B</v>
          </cell>
        </row>
        <row r="1304">
          <cell r="A1304" t="str">
            <v>STOTOMAS</v>
          </cell>
          <cell r="B1304">
            <v>87394</v>
          </cell>
          <cell r="C1304" t="str">
            <v>TARLAC1</v>
          </cell>
          <cell r="D1304" t="str">
            <v>D</v>
          </cell>
        </row>
        <row r="1305">
          <cell r="A1305" t="str">
            <v>TARLAC</v>
          </cell>
          <cell r="B1305">
            <v>87394</v>
          </cell>
          <cell r="C1305" t="str">
            <v>TARLAC1</v>
          </cell>
          <cell r="D1305" t="str">
            <v>D</v>
          </cell>
        </row>
        <row r="1306">
          <cell r="A1306" t="str">
            <v>TARLAC</v>
          </cell>
          <cell r="B1306">
            <v>87394</v>
          </cell>
          <cell r="C1306" t="str">
            <v>TARLAC1</v>
          </cell>
          <cell r="D1306" t="str">
            <v>D</v>
          </cell>
        </row>
        <row r="1307">
          <cell r="A1307" t="str">
            <v>TARLAC2</v>
          </cell>
          <cell r="B1307">
            <v>87394</v>
          </cell>
          <cell r="C1307" t="str">
            <v>TARLAC1</v>
          </cell>
          <cell r="D1307" t="str">
            <v>B</v>
          </cell>
        </row>
        <row r="1308">
          <cell r="A1308" t="str">
            <v>TARLAC2</v>
          </cell>
          <cell r="B1308">
            <v>87394</v>
          </cell>
          <cell r="C1308" t="str">
            <v>TARLAC1</v>
          </cell>
          <cell r="D1308" t="str">
            <v>B</v>
          </cell>
        </row>
        <row r="1309">
          <cell r="A1309" t="str">
            <v>TARLAC2</v>
          </cell>
          <cell r="B1309">
            <v>87394</v>
          </cell>
          <cell r="C1309" t="str">
            <v>TARLAC1</v>
          </cell>
          <cell r="D1309" t="str">
            <v>B</v>
          </cell>
        </row>
        <row r="1310">
          <cell r="A1310" t="str">
            <v>TARLAC</v>
          </cell>
          <cell r="B1310">
            <v>87394</v>
          </cell>
          <cell r="C1310" t="str">
            <v>TARLAC1</v>
          </cell>
          <cell r="D1310" t="str">
            <v>D</v>
          </cell>
        </row>
        <row r="1311">
          <cell r="A1311" t="str">
            <v>TARLAC</v>
          </cell>
          <cell r="B1311">
            <v>87394</v>
          </cell>
          <cell r="C1311" t="str">
            <v>TARLAC1</v>
          </cell>
          <cell r="D1311" t="str">
            <v>D</v>
          </cell>
        </row>
        <row r="1312">
          <cell r="A1312" t="str">
            <v>TEXASINST</v>
          </cell>
          <cell r="B1312">
            <v>87394</v>
          </cell>
          <cell r="C1312" t="str">
            <v>TARLAC1</v>
          </cell>
          <cell r="D1312" t="str">
            <v>D</v>
          </cell>
        </row>
        <row r="1313">
          <cell r="A1313" t="str">
            <v>URDANETA</v>
          </cell>
          <cell r="B1313">
            <v>87394</v>
          </cell>
          <cell r="C1313" t="str">
            <v>TARLAC1</v>
          </cell>
          <cell r="D1313" t="str">
            <v>D</v>
          </cell>
        </row>
        <row r="1314">
          <cell r="A1314" t="str">
            <v>URDANETA</v>
          </cell>
          <cell r="B1314">
            <v>87394</v>
          </cell>
          <cell r="C1314" t="str">
            <v>TARLAC1</v>
          </cell>
          <cell r="D1314" t="str">
            <v>D</v>
          </cell>
        </row>
        <row r="1315">
          <cell r="A1315" t="str">
            <v>URDANETA</v>
          </cell>
          <cell r="B1315">
            <v>87394</v>
          </cell>
          <cell r="C1315" t="str">
            <v>TARLAC1</v>
          </cell>
          <cell r="D1315" t="str">
            <v>D</v>
          </cell>
        </row>
        <row r="1316">
          <cell r="A1316" t="str">
            <v>VIGAN</v>
          </cell>
          <cell r="B1316">
            <v>87394</v>
          </cell>
          <cell r="C1316" t="str">
            <v>TARLAC1</v>
          </cell>
          <cell r="D1316" t="str">
            <v>D</v>
          </cell>
        </row>
        <row r="1317">
          <cell r="A1317" t="str">
            <v>VIGAN</v>
          </cell>
          <cell r="B1317">
            <v>87394</v>
          </cell>
          <cell r="C1317" t="str">
            <v>TARLAC1</v>
          </cell>
          <cell r="D1317" t="str">
            <v>D</v>
          </cell>
        </row>
        <row r="1318">
          <cell r="A1318" t="str">
            <v>VIGAN</v>
          </cell>
          <cell r="B1318">
            <v>87394</v>
          </cell>
          <cell r="C1318" t="str">
            <v>TARLAC1</v>
          </cell>
          <cell r="D1318" t="str">
            <v>D</v>
          </cell>
        </row>
        <row r="1319">
          <cell r="A1319" t="str">
            <v>VILLASIS</v>
          </cell>
          <cell r="B1319">
            <v>87394</v>
          </cell>
          <cell r="C1319" t="str">
            <v>TARLAC1</v>
          </cell>
          <cell r="D1319" t="str">
            <v>D</v>
          </cell>
        </row>
        <row r="1320">
          <cell r="A1320" t="str">
            <v>VILLASIS</v>
          </cell>
          <cell r="B1320">
            <v>87394</v>
          </cell>
          <cell r="C1320" t="str">
            <v>TARLAC1</v>
          </cell>
          <cell r="D1320" t="str">
            <v>D</v>
          </cell>
        </row>
        <row r="1321">
          <cell r="A1321" t="str">
            <v>VILLASIS</v>
          </cell>
          <cell r="B1321">
            <v>87394</v>
          </cell>
          <cell r="C1321" t="str">
            <v>TARLAC1</v>
          </cell>
          <cell r="D1321" t="str">
            <v>D</v>
          </cell>
        </row>
        <row r="1322">
          <cell r="A1322" t="str">
            <v>ANGELES</v>
          </cell>
          <cell r="B1322">
            <v>87390</v>
          </cell>
          <cell r="C1322" t="str">
            <v>TARLAC2</v>
          </cell>
          <cell r="D1322" t="str">
            <v>B</v>
          </cell>
        </row>
        <row r="1323">
          <cell r="A1323" t="str">
            <v>ANGELES</v>
          </cell>
          <cell r="B1323">
            <v>87390</v>
          </cell>
          <cell r="C1323" t="str">
            <v>TARLAC2</v>
          </cell>
          <cell r="D1323" t="str">
            <v>B</v>
          </cell>
        </row>
        <row r="1324">
          <cell r="A1324" t="str">
            <v>ANGELES</v>
          </cell>
          <cell r="B1324">
            <v>87390</v>
          </cell>
          <cell r="C1324" t="str">
            <v>TARLAC2</v>
          </cell>
          <cell r="D1324" t="str">
            <v>B</v>
          </cell>
        </row>
        <row r="1325">
          <cell r="A1325" t="str">
            <v>APARRI</v>
          </cell>
          <cell r="B1325">
            <v>87390</v>
          </cell>
          <cell r="C1325" t="str">
            <v>TARLAC2</v>
          </cell>
          <cell r="D1325" t="str">
            <v>D</v>
          </cell>
        </row>
        <row r="1326">
          <cell r="A1326" t="str">
            <v>APARRI</v>
          </cell>
          <cell r="B1326">
            <v>87390</v>
          </cell>
          <cell r="C1326" t="str">
            <v>TARLAC2</v>
          </cell>
          <cell r="D1326" t="str">
            <v>D</v>
          </cell>
        </row>
        <row r="1327">
          <cell r="A1327" t="str">
            <v>ARAYAT</v>
          </cell>
          <cell r="B1327">
            <v>87390</v>
          </cell>
          <cell r="C1327" t="str">
            <v>TARLAC2</v>
          </cell>
          <cell r="D1327" t="str">
            <v>B</v>
          </cell>
        </row>
        <row r="1328">
          <cell r="A1328" t="str">
            <v>ARAYAT</v>
          </cell>
          <cell r="B1328">
            <v>87390</v>
          </cell>
          <cell r="C1328" t="str">
            <v>TARLAC2</v>
          </cell>
          <cell r="D1328" t="str">
            <v>B</v>
          </cell>
        </row>
        <row r="1329">
          <cell r="A1329" t="str">
            <v>ARAYAT</v>
          </cell>
          <cell r="B1329">
            <v>87390</v>
          </cell>
          <cell r="C1329" t="str">
            <v>TARLAC2</v>
          </cell>
          <cell r="D1329" t="str">
            <v>B</v>
          </cell>
        </row>
        <row r="1330">
          <cell r="A1330" t="str">
            <v>BAMBAN</v>
          </cell>
          <cell r="B1330">
            <v>87390</v>
          </cell>
          <cell r="C1330" t="str">
            <v>TARLAC2</v>
          </cell>
          <cell r="D1330" t="str">
            <v>D</v>
          </cell>
        </row>
        <row r="1331">
          <cell r="A1331" t="str">
            <v>BAMBAN</v>
          </cell>
          <cell r="B1331">
            <v>87390</v>
          </cell>
          <cell r="C1331" t="str">
            <v>TARLAC2</v>
          </cell>
          <cell r="D1331" t="str">
            <v>D</v>
          </cell>
        </row>
        <row r="1332">
          <cell r="A1332" t="str">
            <v>BAMBAN</v>
          </cell>
          <cell r="B1332">
            <v>87390</v>
          </cell>
          <cell r="C1332" t="str">
            <v>TARLAC2</v>
          </cell>
          <cell r="D1332" t="str">
            <v>D</v>
          </cell>
        </row>
        <row r="1333">
          <cell r="A1333" t="str">
            <v>BAYOMBONG</v>
          </cell>
          <cell r="B1333">
            <v>87390</v>
          </cell>
          <cell r="C1333" t="str">
            <v>TARLAC2</v>
          </cell>
          <cell r="D1333" t="str">
            <v>D</v>
          </cell>
        </row>
        <row r="1334">
          <cell r="A1334" t="str">
            <v>BAYOMBONG</v>
          </cell>
          <cell r="B1334">
            <v>87390</v>
          </cell>
          <cell r="C1334" t="str">
            <v>TARLAC2</v>
          </cell>
          <cell r="D1334" t="str">
            <v>D</v>
          </cell>
        </row>
        <row r="1335">
          <cell r="A1335" t="str">
            <v>CABANATUAN</v>
          </cell>
          <cell r="B1335">
            <v>87390</v>
          </cell>
          <cell r="C1335" t="str">
            <v>TARLAC2</v>
          </cell>
          <cell r="D1335" t="str">
            <v>D</v>
          </cell>
        </row>
        <row r="1336">
          <cell r="A1336" t="str">
            <v>CABANATUAN</v>
          </cell>
          <cell r="B1336">
            <v>87390</v>
          </cell>
          <cell r="C1336" t="str">
            <v>TARLAC2</v>
          </cell>
          <cell r="D1336" t="str">
            <v>D</v>
          </cell>
        </row>
        <row r="1337">
          <cell r="A1337" t="str">
            <v>CABANATUAN</v>
          </cell>
          <cell r="B1337">
            <v>87390</v>
          </cell>
          <cell r="C1337" t="str">
            <v>TARLAC2</v>
          </cell>
          <cell r="D1337" t="str">
            <v>D</v>
          </cell>
        </row>
        <row r="1338">
          <cell r="A1338" t="str">
            <v>CAUAYAN</v>
          </cell>
          <cell r="B1338">
            <v>87390</v>
          </cell>
          <cell r="C1338" t="str">
            <v>TARLAC2</v>
          </cell>
          <cell r="D1338" t="str">
            <v>D</v>
          </cell>
        </row>
        <row r="1339">
          <cell r="A1339" t="str">
            <v>CAUAYAN</v>
          </cell>
          <cell r="B1339">
            <v>87390</v>
          </cell>
          <cell r="C1339" t="str">
            <v>TARLAC2</v>
          </cell>
          <cell r="D1339" t="str">
            <v>D</v>
          </cell>
        </row>
        <row r="1340">
          <cell r="A1340" t="str">
            <v>CAUAYAN</v>
          </cell>
          <cell r="B1340">
            <v>87390</v>
          </cell>
          <cell r="C1340" t="str">
            <v>TARLAC2</v>
          </cell>
          <cell r="D1340" t="str">
            <v>D</v>
          </cell>
        </row>
        <row r="1341">
          <cell r="A1341" t="str">
            <v>CLARK</v>
          </cell>
          <cell r="B1341">
            <v>87390</v>
          </cell>
          <cell r="C1341" t="str">
            <v>TARLAC2</v>
          </cell>
          <cell r="D1341" t="str">
            <v>D</v>
          </cell>
        </row>
        <row r="1342">
          <cell r="A1342" t="str">
            <v>CLARK</v>
          </cell>
          <cell r="B1342">
            <v>87390</v>
          </cell>
          <cell r="C1342" t="str">
            <v>TARLAC2</v>
          </cell>
          <cell r="D1342" t="str">
            <v>D</v>
          </cell>
        </row>
        <row r="1343">
          <cell r="A1343" t="str">
            <v>CLARK</v>
          </cell>
          <cell r="B1343">
            <v>87390</v>
          </cell>
          <cell r="C1343" t="str">
            <v>TARLAC2</v>
          </cell>
          <cell r="D1343" t="str">
            <v>D</v>
          </cell>
        </row>
        <row r="1344">
          <cell r="A1344" t="str">
            <v>CONCEPCION</v>
          </cell>
          <cell r="B1344">
            <v>87390</v>
          </cell>
          <cell r="C1344" t="str">
            <v>TARLAC2</v>
          </cell>
          <cell r="D1344" t="str">
            <v>D</v>
          </cell>
        </row>
        <row r="1345">
          <cell r="A1345" t="str">
            <v>CONCEPCION</v>
          </cell>
          <cell r="B1345">
            <v>87390</v>
          </cell>
          <cell r="C1345" t="str">
            <v>TARLAC2</v>
          </cell>
          <cell r="D1345" t="str">
            <v>D</v>
          </cell>
        </row>
        <row r="1346">
          <cell r="A1346" t="str">
            <v>CONCEPCION</v>
          </cell>
          <cell r="B1346">
            <v>87390</v>
          </cell>
          <cell r="C1346" t="str">
            <v>TARLAC2</v>
          </cell>
          <cell r="D1346" t="str">
            <v>D</v>
          </cell>
        </row>
        <row r="1347">
          <cell r="A1347" t="str">
            <v>CUYAPO</v>
          </cell>
          <cell r="B1347">
            <v>87390</v>
          </cell>
          <cell r="C1347" t="str">
            <v>TARLAC2</v>
          </cell>
          <cell r="D1347" t="str">
            <v>B</v>
          </cell>
        </row>
        <row r="1348">
          <cell r="A1348" t="str">
            <v>CUYAPO</v>
          </cell>
          <cell r="B1348">
            <v>87390</v>
          </cell>
          <cell r="C1348" t="str">
            <v>TARLAC2</v>
          </cell>
          <cell r="D1348" t="str">
            <v>B</v>
          </cell>
        </row>
        <row r="1349">
          <cell r="A1349" t="str">
            <v>CUYAPO</v>
          </cell>
          <cell r="B1349">
            <v>87390</v>
          </cell>
          <cell r="C1349" t="str">
            <v>TARLAC2</v>
          </cell>
          <cell r="D1349" t="str">
            <v>B</v>
          </cell>
        </row>
        <row r="1350">
          <cell r="A1350" t="str">
            <v>DALTONPASS</v>
          </cell>
          <cell r="B1350">
            <v>87390</v>
          </cell>
          <cell r="C1350" t="str">
            <v>TARLAC2</v>
          </cell>
          <cell r="D1350" t="str">
            <v>D</v>
          </cell>
        </row>
        <row r="1351">
          <cell r="A1351" t="str">
            <v>DALTONPASS</v>
          </cell>
          <cell r="B1351">
            <v>87390</v>
          </cell>
          <cell r="C1351" t="str">
            <v>TARLAC2</v>
          </cell>
          <cell r="D1351" t="str">
            <v>D</v>
          </cell>
        </row>
        <row r="1352">
          <cell r="A1352" t="str">
            <v>DAU1</v>
          </cell>
          <cell r="B1352">
            <v>87390</v>
          </cell>
          <cell r="C1352" t="str">
            <v>TARLAC2</v>
          </cell>
          <cell r="D1352" t="str">
            <v>B</v>
          </cell>
        </row>
        <row r="1353">
          <cell r="A1353" t="str">
            <v>DAU1</v>
          </cell>
          <cell r="B1353">
            <v>87390</v>
          </cell>
          <cell r="C1353" t="str">
            <v>TARLAC2</v>
          </cell>
          <cell r="D1353" t="str">
            <v>B</v>
          </cell>
        </row>
        <row r="1354">
          <cell r="A1354" t="str">
            <v>DAU1</v>
          </cell>
          <cell r="B1354">
            <v>87390</v>
          </cell>
          <cell r="C1354" t="str">
            <v>TARLAC2</v>
          </cell>
          <cell r="D1354" t="str">
            <v>B</v>
          </cell>
        </row>
        <row r="1355">
          <cell r="A1355" t="str">
            <v>DAU2</v>
          </cell>
          <cell r="B1355">
            <v>87390</v>
          </cell>
          <cell r="C1355" t="str">
            <v>TARLAC2</v>
          </cell>
          <cell r="D1355" t="str">
            <v>D</v>
          </cell>
        </row>
        <row r="1356">
          <cell r="A1356" t="str">
            <v>DAU2</v>
          </cell>
          <cell r="B1356">
            <v>87390</v>
          </cell>
          <cell r="C1356" t="str">
            <v>TARLAC2</v>
          </cell>
          <cell r="D1356" t="str">
            <v>D</v>
          </cell>
        </row>
        <row r="1357">
          <cell r="A1357" t="str">
            <v>DAU2</v>
          </cell>
          <cell r="B1357">
            <v>87390</v>
          </cell>
          <cell r="C1357" t="str">
            <v>TARLAC2</v>
          </cell>
          <cell r="D1357" t="str">
            <v>D</v>
          </cell>
        </row>
        <row r="1358">
          <cell r="A1358" t="str">
            <v>GAPAN</v>
          </cell>
          <cell r="B1358">
            <v>87390</v>
          </cell>
          <cell r="C1358" t="str">
            <v>TARLAC2</v>
          </cell>
          <cell r="D1358" t="str">
            <v>D</v>
          </cell>
        </row>
        <row r="1359">
          <cell r="A1359" t="str">
            <v>GAPAN</v>
          </cell>
          <cell r="B1359">
            <v>87390</v>
          </cell>
          <cell r="C1359" t="str">
            <v>TARLAC2</v>
          </cell>
          <cell r="D1359" t="str">
            <v>D</v>
          </cell>
        </row>
        <row r="1360">
          <cell r="A1360" t="str">
            <v>GAPAN</v>
          </cell>
          <cell r="B1360">
            <v>87390</v>
          </cell>
          <cell r="C1360" t="str">
            <v>TARLAC2</v>
          </cell>
          <cell r="D1360" t="str">
            <v>D</v>
          </cell>
        </row>
        <row r="1361">
          <cell r="A1361" t="str">
            <v>GATTARAN</v>
          </cell>
          <cell r="B1361">
            <v>87390</v>
          </cell>
          <cell r="C1361" t="str">
            <v>TARLAC2</v>
          </cell>
          <cell r="D1361" t="str">
            <v>B</v>
          </cell>
        </row>
        <row r="1362">
          <cell r="A1362" t="str">
            <v>GATTARAN</v>
          </cell>
          <cell r="B1362">
            <v>87390</v>
          </cell>
          <cell r="C1362" t="str">
            <v>TARLAC2</v>
          </cell>
          <cell r="D1362" t="str">
            <v>B</v>
          </cell>
        </row>
        <row r="1363">
          <cell r="A1363" t="str">
            <v>GONZAGA</v>
          </cell>
          <cell r="B1363">
            <v>87390</v>
          </cell>
          <cell r="C1363" t="str">
            <v>TARLAC2</v>
          </cell>
          <cell r="D1363" t="str">
            <v>D</v>
          </cell>
        </row>
        <row r="1364">
          <cell r="A1364" t="str">
            <v>GONZAGA</v>
          </cell>
          <cell r="B1364">
            <v>87390</v>
          </cell>
          <cell r="C1364" t="str">
            <v>TARLAC2</v>
          </cell>
          <cell r="D1364" t="str">
            <v>D</v>
          </cell>
        </row>
        <row r="1365">
          <cell r="A1365" t="str">
            <v>HLUISITA</v>
          </cell>
          <cell r="B1365">
            <v>87390</v>
          </cell>
          <cell r="C1365" t="str">
            <v>TARLAC2</v>
          </cell>
          <cell r="D1365" t="str">
            <v>D</v>
          </cell>
        </row>
        <row r="1366">
          <cell r="A1366" t="str">
            <v>HLUISITA</v>
          </cell>
          <cell r="B1366">
            <v>87390</v>
          </cell>
          <cell r="C1366" t="str">
            <v>TARLAC2</v>
          </cell>
          <cell r="D1366" t="str">
            <v>D</v>
          </cell>
        </row>
        <row r="1367">
          <cell r="A1367" t="str">
            <v>HLUISITA</v>
          </cell>
          <cell r="B1367">
            <v>87390</v>
          </cell>
          <cell r="C1367" t="str">
            <v>TARLAC2</v>
          </cell>
          <cell r="D1367" t="str">
            <v>D</v>
          </cell>
        </row>
        <row r="1368">
          <cell r="A1368" t="str">
            <v>HOLIDAYMIMOSA</v>
          </cell>
          <cell r="B1368">
            <v>87390</v>
          </cell>
          <cell r="C1368" t="str">
            <v>TARLAC2</v>
          </cell>
          <cell r="D1368" t="str">
            <v>D</v>
          </cell>
        </row>
        <row r="1369">
          <cell r="A1369" t="str">
            <v>ILAGAN</v>
          </cell>
          <cell r="B1369">
            <v>87390</v>
          </cell>
          <cell r="C1369" t="str">
            <v>TARLAC2</v>
          </cell>
          <cell r="D1369" t="str">
            <v>D</v>
          </cell>
        </row>
        <row r="1370">
          <cell r="A1370" t="str">
            <v>ILAGAN</v>
          </cell>
          <cell r="B1370">
            <v>87390</v>
          </cell>
          <cell r="C1370" t="str">
            <v>TARLAC2</v>
          </cell>
          <cell r="D1370" t="str">
            <v>D</v>
          </cell>
        </row>
        <row r="1371">
          <cell r="A1371" t="str">
            <v>ILAGAN</v>
          </cell>
          <cell r="B1371">
            <v>87390</v>
          </cell>
          <cell r="C1371" t="str">
            <v>TARLAC2</v>
          </cell>
          <cell r="D1371" t="str">
            <v>D</v>
          </cell>
        </row>
        <row r="1372">
          <cell r="A1372" t="str">
            <v>SANISIDRONE</v>
          </cell>
          <cell r="B1372">
            <v>87390</v>
          </cell>
          <cell r="C1372" t="str">
            <v>TARLAC2</v>
          </cell>
          <cell r="D1372" t="str">
            <v>D</v>
          </cell>
        </row>
        <row r="1373">
          <cell r="A1373" t="str">
            <v>SANISIDRONE</v>
          </cell>
          <cell r="B1373">
            <v>87390</v>
          </cell>
          <cell r="C1373" t="str">
            <v>TARLAC2</v>
          </cell>
          <cell r="D1373" t="str">
            <v>D</v>
          </cell>
        </row>
        <row r="1374">
          <cell r="A1374" t="str">
            <v>SANISIDRONE</v>
          </cell>
          <cell r="B1374">
            <v>87390</v>
          </cell>
          <cell r="C1374" t="str">
            <v>TARLAC2</v>
          </cell>
          <cell r="D1374" t="str">
            <v>D</v>
          </cell>
        </row>
        <row r="1375">
          <cell r="A1375" t="str">
            <v>MIMOSA</v>
          </cell>
          <cell r="B1375">
            <v>87390</v>
          </cell>
          <cell r="C1375" t="str">
            <v>TARLAC2</v>
          </cell>
          <cell r="D1375" t="str">
            <v>D</v>
          </cell>
        </row>
        <row r="1376">
          <cell r="A1376" t="str">
            <v>MIMOSA</v>
          </cell>
          <cell r="B1376">
            <v>87390</v>
          </cell>
          <cell r="C1376" t="str">
            <v>TARLAC2</v>
          </cell>
          <cell r="D1376" t="str">
            <v>D</v>
          </cell>
        </row>
        <row r="1377">
          <cell r="A1377" t="str">
            <v>MIMOSA</v>
          </cell>
          <cell r="B1377">
            <v>87390</v>
          </cell>
          <cell r="C1377" t="str">
            <v>TARLAC2</v>
          </cell>
          <cell r="D1377" t="str">
            <v>D</v>
          </cell>
        </row>
        <row r="1378">
          <cell r="A1378" t="str">
            <v>MUNOZ</v>
          </cell>
          <cell r="B1378">
            <v>87390</v>
          </cell>
          <cell r="C1378" t="str">
            <v>TARLAC2</v>
          </cell>
          <cell r="D1378" t="str">
            <v>B</v>
          </cell>
        </row>
        <row r="1379">
          <cell r="A1379" t="str">
            <v>MUNOZ</v>
          </cell>
          <cell r="B1379">
            <v>87390</v>
          </cell>
          <cell r="C1379" t="str">
            <v>TARLAC2</v>
          </cell>
          <cell r="D1379" t="str">
            <v>B</v>
          </cell>
        </row>
        <row r="1380">
          <cell r="A1380" t="str">
            <v>MUNOZ</v>
          </cell>
          <cell r="B1380">
            <v>87390</v>
          </cell>
          <cell r="C1380" t="str">
            <v>TARLAC2</v>
          </cell>
          <cell r="D1380" t="str">
            <v>B</v>
          </cell>
        </row>
        <row r="1381">
          <cell r="A1381" t="str">
            <v>SANTIAGO</v>
          </cell>
          <cell r="B1381">
            <v>87390</v>
          </cell>
          <cell r="C1381" t="str">
            <v>TARLAC2</v>
          </cell>
          <cell r="D1381" t="str">
            <v>D</v>
          </cell>
        </row>
        <row r="1382">
          <cell r="A1382" t="str">
            <v>SANTIAGO</v>
          </cell>
          <cell r="B1382">
            <v>87390</v>
          </cell>
          <cell r="C1382" t="str">
            <v>TARLAC2</v>
          </cell>
          <cell r="D1382" t="str">
            <v>D</v>
          </cell>
        </row>
        <row r="1383">
          <cell r="A1383" t="str">
            <v>SANTIAGO</v>
          </cell>
          <cell r="B1383">
            <v>87390</v>
          </cell>
          <cell r="C1383" t="str">
            <v>TARLAC2</v>
          </cell>
          <cell r="D1383" t="str">
            <v>D</v>
          </cell>
        </row>
        <row r="1384">
          <cell r="A1384" t="str">
            <v>SNJOSENE</v>
          </cell>
          <cell r="B1384">
            <v>87390</v>
          </cell>
          <cell r="C1384" t="str">
            <v>TARLAC2</v>
          </cell>
          <cell r="D1384" t="str">
            <v>D</v>
          </cell>
        </row>
        <row r="1385">
          <cell r="A1385" t="str">
            <v>SNJOSENE</v>
          </cell>
          <cell r="B1385">
            <v>87390</v>
          </cell>
          <cell r="C1385" t="str">
            <v>TARLAC2</v>
          </cell>
          <cell r="D1385" t="str">
            <v>D</v>
          </cell>
        </row>
        <row r="1386">
          <cell r="A1386" t="str">
            <v>STA ANA</v>
          </cell>
          <cell r="B1386">
            <v>87390</v>
          </cell>
          <cell r="C1386" t="str">
            <v>TARLAC2</v>
          </cell>
          <cell r="D1386" t="str">
            <v>D</v>
          </cell>
        </row>
        <row r="1387">
          <cell r="A1387" t="str">
            <v>STA ANA</v>
          </cell>
          <cell r="B1387">
            <v>87390</v>
          </cell>
          <cell r="C1387" t="str">
            <v>TARLAC2</v>
          </cell>
          <cell r="D1387" t="str">
            <v>D</v>
          </cell>
        </row>
        <row r="1388">
          <cell r="A1388" t="str">
            <v>STAROSANE</v>
          </cell>
          <cell r="B1388">
            <v>87390</v>
          </cell>
          <cell r="C1388" t="str">
            <v>TARLAC2</v>
          </cell>
          <cell r="D1388" t="str">
            <v>B</v>
          </cell>
        </row>
        <row r="1389">
          <cell r="A1389" t="str">
            <v>STAROSANE</v>
          </cell>
          <cell r="B1389">
            <v>87390</v>
          </cell>
          <cell r="C1389" t="str">
            <v>TARLAC2</v>
          </cell>
          <cell r="D1389" t="str">
            <v>B</v>
          </cell>
        </row>
        <row r="1390">
          <cell r="A1390" t="str">
            <v>STAROSANE</v>
          </cell>
          <cell r="B1390">
            <v>87390</v>
          </cell>
          <cell r="C1390" t="str">
            <v>TARLAC2</v>
          </cell>
          <cell r="D1390" t="str">
            <v>B</v>
          </cell>
        </row>
        <row r="1391">
          <cell r="A1391" t="str">
            <v>TALAVERA</v>
          </cell>
          <cell r="B1391">
            <v>87390</v>
          </cell>
          <cell r="C1391" t="str">
            <v>TARLAC2</v>
          </cell>
          <cell r="D1391" t="str">
            <v>B</v>
          </cell>
        </row>
        <row r="1392">
          <cell r="A1392" t="str">
            <v>TALAVERA</v>
          </cell>
          <cell r="B1392">
            <v>87390</v>
          </cell>
          <cell r="C1392" t="str">
            <v>TARLAC2</v>
          </cell>
          <cell r="D1392" t="str">
            <v>B</v>
          </cell>
        </row>
        <row r="1393">
          <cell r="A1393" t="str">
            <v>TALAVERA</v>
          </cell>
          <cell r="B1393">
            <v>87390</v>
          </cell>
          <cell r="C1393" t="str">
            <v>TARLAC2</v>
          </cell>
          <cell r="D1393" t="str">
            <v>B</v>
          </cell>
        </row>
        <row r="1394">
          <cell r="A1394" t="str">
            <v>TUGUEGARAO</v>
          </cell>
          <cell r="B1394">
            <v>87390</v>
          </cell>
          <cell r="C1394" t="str">
            <v>TARLAC2</v>
          </cell>
          <cell r="D1394" t="str">
            <v>D</v>
          </cell>
        </row>
        <row r="1395">
          <cell r="A1395" t="str">
            <v>TUGUEGARAO</v>
          </cell>
          <cell r="B1395">
            <v>87390</v>
          </cell>
          <cell r="C1395" t="str">
            <v>TARLAC2</v>
          </cell>
          <cell r="D1395" t="str">
            <v>D</v>
          </cell>
        </row>
        <row r="1396">
          <cell r="A1396" t="str">
            <v>TUGUEGARAO</v>
          </cell>
          <cell r="B1396">
            <v>87390</v>
          </cell>
          <cell r="C1396" t="str">
            <v>TARLAC2</v>
          </cell>
          <cell r="D1396" t="str">
            <v>D</v>
          </cell>
        </row>
        <row r="1397">
          <cell r="A1397" t="str">
            <v>ACACIA</v>
          </cell>
          <cell r="B1397">
            <v>33286</v>
          </cell>
          <cell r="C1397" t="str">
            <v>VALENZUELA</v>
          </cell>
          <cell r="D1397" t="str">
            <v>D</v>
          </cell>
        </row>
        <row r="1398">
          <cell r="A1398" t="str">
            <v>ACACIA</v>
          </cell>
          <cell r="B1398">
            <v>33286</v>
          </cell>
          <cell r="C1398" t="str">
            <v>VALENZUELA</v>
          </cell>
          <cell r="D1398" t="str">
            <v>D</v>
          </cell>
        </row>
        <row r="1399">
          <cell r="A1399" t="str">
            <v>ACACIA</v>
          </cell>
          <cell r="B1399">
            <v>33286</v>
          </cell>
          <cell r="C1399" t="str">
            <v>VALENZUELA</v>
          </cell>
          <cell r="D1399" t="str">
            <v>D</v>
          </cell>
        </row>
        <row r="1400">
          <cell r="A1400" t="str">
            <v>BAGONGBARRIO</v>
          </cell>
          <cell r="B1400">
            <v>33286</v>
          </cell>
          <cell r="C1400" t="str">
            <v>VALENZUELA</v>
          </cell>
          <cell r="D1400" t="str">
            <v>D</v>
          </cell>
        </row>
        <row r="1401">
          <cell r="A1401" t="str">
            <v>BAGONGBARRIO</v>
          </cell>
          <cell r="B1401">
            <v>33286</v>
          </cell>
          <cell r="C1401" t="str">
            <v>VALENZUELA</v>
          </cell>
          <cell r="D1401" t="str">
            <v>D</v>
          </cell>
        </row>
        <row r="1402">
          <cell r="A1402" t="str">
            <v>BAGONGBARRIO</v>
          </cell>
          <cell r="B1402">
            <v>33286</v>
          </cell>
          <cell r="C1402" t="str">
            <v>VALENZUELA</v>
          </cell>
          <cell r="D1402" t="str">
            <v>D</v>
          </cell>
        </row>
        <row r="1403">
          <cell r="A1403" t="str">
            <v>BAGONG BARRIOX</v>
          </cell>
          <cell r="B1403">
            <v>33286</v>
          </cell>
          <cell r="C1403" t="str">
            <v>VALENZUELA</v>
          </cell>
          <cell r="D1403" t="str">
            <v>D</v>
          </cell>
        </row>
        <row r="1404">
          <cell r="A1404" t="str">
            <v>BAGONG BARRIOX</v>
          </cell>
          <cell r="B1404">
            <v>33286</v>
          </cell>
          <cell r="C1404" t="str">
            <v>VALENZUELA</v>
          </cell>
          <cell r="D1404" t="str">
            <v>D</v>
          </cell>
        </row>
        <row r="1405">
          <cell r="A1405" t="str">
            <v>BAGONG BARRIOX</v>
          </cell>
          <cell r="B1405">
            <v>33286</v>
          </cell>
          <cell r="C1405" t="str">
            <v>VALENZUELA</v>
          </cell>
          <cell r="D1405" t="str">
            <v>D</v>
          </cell>
        </row>
        <row r="1406">
          <cell r="A1406" t="str">
            <v>BALONBATO</v>
          </cell>
          <cell r="B1406">
            <v>33286</v>
          </cell>
          <cell r="C1406" t="str">
            <v>VALENZUELA</v>
          </cell>
          <cell r="D1406" t="str">
            <v>D</v>
          </cell>
        </row>
        <row r="1407">
          <cell r="A1407" t="str">
            <v>BALONBATO</v>
          </cell>
          <cell r="B1407">
            <v>33286</v>
          </cell>
          <cell r="C1407" t="str">
            <v>VALENZUELA</v>
          </cell>
          <cell r="D1407" t="str">
            <v>D</v>
          </cell>
        </row>
        <row r="1408">
          <cell r="A1408" t="str">
            <v>BALONBATO</v>
          </cell>
          <cell r="B1408">
            <v>33286</v>
          </cell>
          <cell r="C1408" t="str">
            <v>VALENZUELA</v>
          </cell>
          <cell r="D1408" t="str">
            <v>D</v>
          </cell>
        </row>
        <row r="1409">
          <cell r="A1409" t="str">
            <v>BONIFACIO</v>
          </cell>
          <cell r="B1409">
            <v>33286</v>
          </cell>
          <cell r="C1409" t="str">
            <v>VALENZUELA</v>
          </cell>
          <cell r="D1409" t="str">
            <v>D</v>
          </cell>
        </row>
        <row r="1410">
          <cell r="A1410" t="str">
            <v>BONIFACIO</v>
          </cell>
          <cell r="B1410">
            <v>33286</v>
          </cell>
          <cell r="C1410" t="str">
            <v>VALENZUELA</v>
          </cell>
          <cell r="D1410" t="str">
            <v>D</v>
          </cell>
        </row>
        <row r="1411">
          <cell r="A1411" t="str">
            <v>BONIFACIO</v>
          </cell>
          <cell r="B1411">
            <v>33286</v>
          </cell>
          <cell r="C1411" t="str">
            <v>VALENZUELA</v>
          </cell>
          <cell r="D1411" t="str">
            <v>D</v>
          </cell>
        </row>
        <row r="1412">
          <cell r="A1412" t="str">
            <v>CANUMAY</v>
          </cell>
          <cell r="B1412">
            <v>33286</v>
          </cell>
          <cell r="C1412" t="str">
            <v>VALENZUELA</v>
          </cell>
          <cell r="D1412" t="str">
            <v>D</v>
          </cell>
        </row>
        <row r="1413">
          <cell r="A1413" t="str">
            <v>CANUMAY</v>
          </cell>
          <cell r="B1413">
            <v>33286</v>
          </cell>
          <cell r="C1413" t="str">
            <v>VALENZUELA</v>
          </cell>
          <cell r="D1413" t="str">
            <v>D</v>
          </cell>
        </row>
        <row r="1414">
          <cell r="A1414" t="str">
            <v>CANUMAY</v>
          </cell>
          <cell r="B1414">
            <v>33286</v>
          </cell>
          <cell r="C1414" t="str">
            <v>VALENZUELA</v>
          </cell>
          <cell r="D1414" t="str">
            <v>D</v>
          </cell>
        </row>
        <row r="1415">
          <cell r="A1415" t="str">
            <v>DALANDANAN</v>
          </cell>
          <cell r="B1415">
            <v>33286</v>
          </cell>
          <cell r="C1415" t="str">
            <v>VALENZUELA</v>
          </cell>
          <cell r="D1415" t="str">
            <v>D</v>
          </cell>
        </row>
        <row r="1416">
          <cell r="A1416" t="str">
            <v>DALANDANAN</v>
          </cell>
          <cell r="B1416">
            <v>33286</v>
          </cell>
          <cell r="C1416" t="str">
            <v>VALENZUELA</v>
          </cell>
          <cell r="D1416" t="str">
            <v>D</v>
          </cell>
        </row>
        <row r="1417">
          <cell r="A1417" t="str">
            <v>DALANDANAN</v>
          </cell>
          <cell r="B1417">
            <v>33286</v>
          </cell>
          <cell r="C1417" t="str">
            <v>VALENZUELA</v>
          </cell>
          <cell r="D1417" t="str">
            <v>D</v>
          </cell>
        </row>
        <row r="1418">
          <cell r="A1418" t="str">
            <v>DALANDANAX</v>
          </cell>
          <cell r="B1418">
            <v>33286</v>
          </cell>
          <cell r="C1418" t="str">
            <v>VALENZUELA</v>
          </cell>
          <cell r="D1418" t="str">
            <v>D</v>
          </cell>
        </row>
        <row r="1419">
          <cell r="A1419" t="str">
            <v>DALANDANAX</v>
          </cell>
          <cell r="B1419">
            <v>33286</v>
          </cell>
          <cell r="C1419" t="str">
            <v>VALENZUELA</v>
          </cell>
          <cell r="D1419" t="str">
            <v>D</v>
          </cell>
        </row>
        <row r="1420">
          <cell r="A1420" t="str">
            <v>DAMPALIT</v>
          </cell>
          <cell r="B1420">
            <v>33286</v>
          </cell>
          <cell r="C1420" t="str">
            <v>VALENZUELA</v>
          </cell>
          <cell r="D1420" t="str">
            <v>D</v>
          </cell>
        </row>
        <row r="1421">
          <cell r="A1421" t="str">
            <v>DAMPALIT</v>
          </cell>
          <cell r="B1421">
            <v>33286</v>
          </cell>
          <cell r="C1421" t="str">
            <v>VALENZUELA</v>
          </cell>
          <cell r="D1421" t="str">
            <v>D</v>
          </cell>
        </row>
        <row r="1422">
          <cell r="A1422" t="str">
            <v>DAMPALIT</v>
          </cell>
          <cell r="B1422">
            <v>33286</v>
          </cell>
          <cell r="C1422" t="str">
            <v>VALENZUELA</v>
          </cell>
          <cell r="D1422" t="str">
            <v>D</v>
          </cell>
        </row>
        <row r="1423">
          <cell r="A1423" t="str">
            <v>FLORIDABLANCA</v>
          </cell>
          <cell r="B1423">
            <v>33286</v>
          </cell>
          <cell r="C1423" t="str">
            <v>VALENZUELA</v>
          </cell>
          <cell r="D1423" t="str">
            <v>B</v>
          </cell>
        </row>
        <row r="1424">
          <cell r="A1424" t="str">
            <v>FLORIDABLANCA</v>
          </cell>
          <cell r="B1424">
            <v>33286</v>
          </cell>
          <cell r="C1424" t="str">
            <v>VALENZUELA</v>
          </cell>
          <cell r="D1424" t="str">
            <v>B</v>
          </cell>
        </row>
        <row r="1425">
          <cell r="A1425" t="str">
            <v>FLORIDABLANCA</v>
          </cell>
          <cell r="B1425">
            <v>33286</v>
          </cell>
          <cell r="C1425" t="str">
            <v>VALENZUELA</v>
          </cell>
          <cell r="D1425" t="str">
            <v>B</v>
          </cell>
        </row>
        <row r="1426">
          <cell r="A1426" t="str">
            <v>GRACEPARK</v>
          </cell>
          <cell r="B1426">
            <v>33286</v>
          </cell>
          <cell r="C1426" t="str">
            <v>VALENZUELA</v>
          </cell>
          <cell r="D1426" t="str">
            <v>D</v>
          </cell>
        </row>
        <row r="1427">
          <cell r="A1427" t="str">
            <v>GRACEPARK</v>
          </cell>
          <cell r="B1427">
            <v>33286</v>
          </cell>
          <cell r="C1427" t="str">
            <v>VALENZUELA</v>
          </cell>
          <cell r="D1427" t="str">
            <v>D</v>
          </cell>
        </row>
        <row r="1428">
          <cell r="A1428" t="str">
            <v>GRACEPARK</v>
          </cell>
          <cell r="B1428">
            <v>33286</v>
          </cell>
          <cell r="C1428" t="str">
            <v>VALENZUELA</v>
          </cell>
          <cell r="D1428" t="str">
            <v>D</v>
          </cell>
        </row>
        <row r="1429">
          <cell r="A1429" t="str">
            <v>HOWMART</v>
          </cell>
          <cell r="B1429">
            <v>33286</v>
          </cell>
          <cell r="C1429" t="str">
            <v>VALENZUELA</v>
          </cell>
          <cell r="D1429" t="str">
            <v>D</v>
          </cell>
        </row>
        <row r="1430">
          <cell r="A1430" t="str">
            <v>HOWMART</v>
          </cell>
          <cell r="B1430">
            <v>33286</v>
          </cell>
          <cell r="C1430" t="str">
            <v>VALENZUELA</v>
          </cell>
          <cell r="D1430" t="str">
            <v>D</v>
          </cell>
        </row>
        <row r="1431">
          <cell r="A1431" t="str">
            <v>HOWMART</v>
          </cell>
          <cell r="B1431">
            <v>33286</v>
          </cell>
          <cell r="C1431" t="str">
            <v>VALENZUELA</v>
          </cell>
          <cell r="D1431" t="str">
            <v>D</v>
          </cell>
        </row>
        <row r="1432">
          <cell r="A1432" t="str">
            <v>KARUHATAN</v>
          </cell>
          <cell r="B1432">
            <v>33286</v>
          </cell>
          <cell r="C1432" t="str">
            <v>VALENZUELA</v>
          </cell>
          <cell r="D1432" t="str">
            <v>D</v>
          </cell>
        </row>
        <row r="1433">
          <cell r="A1433" t="str">
            <v>KARUHATAN</v>
          </cell>
          <cell r="B1433">
            <v>33286</v>
          </cell>
          <cell r="C1433" t="str">
            <v>VALENZUELA</v>
          </cell>
          <cell r="D1433" t="str">
            <v>D</v>
          </cell>
        </row>
        <row r="1434">
          <cell r="A1434" t="str">
            <v>KARUHATAN</v>
          </cell>
          <cell r="B1434">
            <v>33286</v>
          </cell>
          <cell r="C1434" t="str">
            <v>VALENZUELA</v>
          </cell>
          <cell r="D1434" t="str">
            <v>D</v>
          </cell>
        </row>
        <row r="1435">
          <cell r="A1435" t="str">
            <v>LUBAO</v>
          </cell>
          <cell r="B1435">
            <v>33286</v>
          </cell>
          <cell r="C1435" t="str">
            <v>VALENZUELA</v>
          </cell>
          <cell r="D1435" t="str">
            <v>B</v>
          </cell>
        </row>
        <row r="1436">
          <cell r="A1436" t="str">
            <v>LUBAO</v>
          </cell>
          <cell r="B1436">
            <v>33286</v>
          </cell>
          <cell r="C1436" t="str">
            <v>VALENZUELA</v>
          </cell>
          <cell r="D1436" t="str">
            <v>B</v>
          </cell>
        </row>
        <row r="1437">
          <cell r="A1437" t="str">
            <v>LUBAO</v>
          </cell>
          <cell r="B1437">
            <v>33286</v>
          </cell>
          <cell r="C1437" t="str">
            <v>VALENZUELA</v>
          </cell>
          <cell r="D1437" t="str">
            <v>B</v>
          </cell>
        </row>
        <row r="1438">
          <cell r="A1438" t="str">
            <v>MARULAS</v>
          </cell>
          <cell r="B1438">
            <v>33286</v>
          </cell>
          <cell r="C1438" t="str">
            <v>VALENZUELA</v>
          </cell>
          <cell r="D1438" t="str">
            <v>D</v>
          </cell>
        </row>
        <row r="1439">
          <cell r="A1439" t="str">
            <v>MARULAS</v>
          </cell>
          <cell r="B1439">
            <v>33286</v>
          </cell>
          <cell r="C1439" t="str">
            <v>VALENZUELA</v>
          </cell>
          <cell r="D1439" t="str">
            <v>D</v>
          </cell>
        </row>
        <row r="1440">
          <cell r="A1440" t="str">
            <v>MARULAS</v>
          </cell>
          <cell r="B1440">
            <v>33286</v>
          </cell>
          <cell r="C1440" t="str">
            <v>VALENZUELA</v>
          </cell>
          <cell r="D1440" t="str">
            <v>D</v>
          </cell>
        </row>
        <row r="1441">
          <cell r="A1441" t="str">
            <v>MAYPAJO</v>
          </cell>
          <cell r="B1441">
            <v>33286</v>
          </cell>
          <cell r="C1441" t="str">
            <v>VALENZUELA</v>
          </cell>
          <cell r="D1441" t="str">
            <v>D</v>
          </cell>
        </row>
        <row r="1442">
          <cell r="A1442" t="str">
            <v>MAYPAJO</v>
          </cell>
          <cell r="B1442">
            <v>33286</v>
          </cell>
          <cell r="C1442" t="str">
            <v>VALENZUELA</v>
          </cell>
          <cell r="D1442" t="str">
            <v>D</v>
          </cell>
        </row>
        <row r="1443">
          <cell r="A1443" t="str">
            <v>MAYPAJO</v>
          </cell>
          <cell r="B1443">
            <v>33286</v>
          </cell>
          <cell r="C1443" t="str">
            <v>VALENZUELA</v>
          </cell>
          <cell r="D1443" t="str">
            <v>D</v>
          </cell>
        </row>
        <row r="1444">
          <cell r="A1444" t="str">
            <v>NAVAL</v>
          </cell>
          <cell r="B1444">
            <v>33286</v>
          </cell>
          <cell r="C1444" t="str">
            <v>VALENZUELA</v>
          </cell>
          <cell r="D1444" t="str">
            <v>D</v>
          </cell>
        </row>
        <row r="1445">
          <cell r="A1445" t="str">
            <v>NAVAL</v>
          </cell>
          <cell r="B1445">
            <v>33286</v>
          </cell>
          <cell r="C1445" t="str">
            <v>VALENZUELA</v>
          </cell>
          <cell r="D1445" t="str">
            <v>D</v>
          </cell>
        </row>
        <row r="1446">
          <cell r="A1446" t="str">
            <v>NAVAL</v>
          </cell>
          <cell r="B1446">
            <v>33286</v>
          </cell>
          <cell r="C1446" t="str">
            <v>VALENZUELA</v>
          </cell>
          <cell r="D1446" t="str">
            <v>D</v>
          </cell>
        </row>
        <row r="1447">
          <cell r="A1447" t="str">
            <v>NORTHBAY</v>
          </cell>
          <cell r="B1447">
            <v>33286</v>
          </cell>
          <cell r="C1447" t="str">
            <v>VALENZUELA</v>
          </cell>
          <cell r="D1447" t="str">
            <v>D</v>
          </cell>
        </row>
        <row r="1448">
          <cell r="A1448" t="str">
            <v>NORTHBAY</v>
          </cell>
          <cell r="B1448">
            <v>33286</v>
          </cell>
          <cell r="C1448" t="str">
            <v>VALENZUELA</v>
          </cell>
          <cell r="D1448" t="str">
            <v>D</v>
          </cell>
        </row>
        <row r="1449">
          <cell r="A1449" t="str">
            <v>NORTHBAY</v>
          </cell>
          <cell r="B1449">
            <v>33286</v>
          </cell>
          <cell r="C1449" t="str">
            <v>VALENZUELA</v>
          </cell>
          <cell r="D1449" t="str">
            <v>D</v>
          </cell>
        </row>
        <row r="1450">
          <cell r="A1450" t="str">
            <v>POTRERO</v>
          </cell>
          <cell r="B1450">
            <v>33286</v>
          </cell>
          <cell r="C1450" t="str">
            <v>VALENZUELA</v>
          </cell>
          <cell r="D1450" t="str">
            <v>D</v>
          </cell>
        </row>
        <row r="1451">
          <cell r="A1451" t="str">
            <v>POTRERO</v>
          </cell>
          <cell r="B1451">
            <v>33286</v>
          </cell>
          <cell r="C1451" t="str">
            <v>VALENZUELA</v>
          </cell>
          <cell r="D1451" t="str">
            <v>D</v>
          </cell>
        </row>
        <row r="1452">
          <cell r="A1452" t="str">
            <v>POTRERO</v>
          </cell>
          <cell r="B1452">
            <v>33286</v>
          </cell>
          <cell r="C1452" t="str">
            <v>VALENZUELA</v>
          </cell>
          <cell r="D1452" t="str">
            <v>D</v>
          </cell>
        </row>
        <row r="1453">
          <cell r="A1453" t="str">
            <v>SNFERNANDO</v>
          </cell>
          <cell r="B1453">
            <v>33286</v>
          </cell>
          <cell r="C1453" t="str">
            <v>VALENZUELA</v>
          </cell>
          <cell r="D1453" t="str">
            <v>D</v>
          </cell>
        </row>
        <row r="1454">
          <cell r="A1454" t="str">
            <v>SNFERNANDO</v>
          </cell>
          <cell r="B1454">
            <v>33286</v>
          </cell>
          <cell r="C1454" t="str">
            <v>VALENZUELA</v>
          </cell>
          <cell r="D1454" t="str">
            <v>D</v>
          </cell>
        </row>
        <row r="1455">
          <cell r="A1455" t="str">
            <v>SNFERNANDO</v>
          </cell>
          <cell r="B1455">
            <v>33286</v>
          </cell>
          <cell r="C1455" t="str">
            <v>VALENZUELA</v>
          </cell>
          <cell r="D1455" t="str">
            <v>D</v>
          </cell>
        </row>
        <row r="1456">
          <cell r="A1456" t="str">
            <v>SANGANDAAN</v>
          </cell>
          <cell r="B1456">
            <v>33286</v>
          </cell>
          <cell r="C1456" t="str">
            <v>VALENZUELA</v>
          </cell>
          <cell r="D1456" t="str">
            <v>D</v>
          </cell>
        </row>
        <row r="1457">
          <cell r="A1457" t="str">
            <v>SANGANDAAN</v>
          </cell>
          <cell r="B1457">
            <v>33286</v>
          </cell>
          <cell r="C1457" t="str">
            <v>VALENZUELA</v>
          </cell>
          <cell r="D1457" t="str">
            <v>D</v>
          </cell>
        </row>
        <row r="1458">
          <cell r="A1458" t="str">
            <v>SANGANDAAN</v>
          </cell>
          <cell r="B1458">
            <v>33286</v>
          </cell>
          <cell r="C1458" t="str">
            <v>VALENZUELA</v>
          </cell>
          <cell r="D1458" t="str">
            <v>D</v>
          </cell>
        </row>
        <row r="1459">
          <cell r="A1459" t="str">
            <v>SANSIMON</v>
          </cell>
          <cell r="B1459">
            <v>33286</v>
          </cell>
          <cell r="C1459" t="str">
            <v>VALENZUELA</v>
          </cell>
          <cell r="D1459" t="str">
            <v>B</v>
          </cell>
        </row>
        <row r="1460">
          <cell r="A1460" t="str">
            <v>SANSIMON</v>
          </cell>
          <cell r="B1460">
            <v>33286</v>
          </cell>
          <cell r="C1460" t="str">
            <v>VALENZUELA</v>
          </cell>
          <cell r="D1460" t="str">
            <v>B</v>
          </cell>
        </row>
        <row r="1461">
          <cell r="A1461" t="str">
            <v>VALENZUELA</v>
          </cell>
          <cell r="B1461">
            <v>33286</v>
          </cell>
          <cell r="C1461" t="str">
            <v>VALENZUELA</v>
          </cell>
          <cell r="D1461" t="str">
            <v>D</v>
          </cell>
        </row>
        <row r="1462">
          <cell r="A1462" t="str">
            <v>VALENZUELA</v>
          </cell>
          <cell r="B1462">
            <v>33286</v>
          </cell>
          <cell r="C1462" t="str">
            <v>VALENZUELA</v>
          </cell>
          <cell r="D1462" t="str">
            <v>D</v>
          </cell>
        </row>
        <row r="1463">
          <cell r="A1463" t="str">
            <v>VALENZUELA</v>
          </cell>
          <cell r="B1463">
            <v>33286</v>
          </cell>
          <cell r="C1463" t="str">
            <v>VALENZUELA</v>
          </cell>
          <cell r="D1463" t="str">
            <v>D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ORTED"/>
      <sheetName val="on_air_sitesSeptember"/>
      <sheetName val="Sheet1"/>
      <sheetName val="Query1test1"/>
      <sheetName val="Sheet1 (2)"/>
      <sheetName val="ALL"/>
      <sheetName val="Sheet1_(2)"/>
      <sheetName val="MEGA_MANILA900"/>
      <sheetName val="Exec_Summary"/>
      <sheetName val="Sheet1_(2)1"/>
    </sheetNames>
    <sheetDataSet>
      <sheetData sheetId="0" refreshError="1">
        <row r="5">
          <cell r="C5">
            <v>19001</v>
          </cell>
          <cell r="D5">
            <v>1001</v>
          </cell>
          <cell r="E5" t="str">
            <v>GLOBEUN1</v>
          </cell>
          <cell r="F5">
            <v>31769</v>
          </cell>
          <cell r="G5" t="str">
            <v>MANILA2</v>
          </cell>
          <cell r="H5">
            <v>1</v>
          </cell>
          <cell r="I5">
            <v>1</v>
          </cell>
          <cell r="J5" t="str">
            <v>B</v>
          </cell>
          <cell r="K5">
            <v>2</v>
          </cell>
          <cell r="L5">
            <v>0</v>
          </cell>
          <cell r="M5">
            <v>7</v>
          </cell>
          <cell r="N5">
            <v>16</v>
          </cell>
          <cell r="U5">
            <v>2</v>
          </cell>
          <cell r="V5">
            <v>0</v>
          </cell>
        </row>
        <row r="6">
          <cell r="C6">
            <v>11016</v>
          </cell>
          <cell r="D6">
            <v>1001</v>
          </cell>
          <cell r="E6" t="str">
            <v>NORHARBOR1</v>
          </cell>
          <cell r="F6">
            <v>31769</v>
          </cell>
          <cell r="G6" t="str">
            <v>MANILA2</v>
          </cell>
          <cell r="H6">
            <v>6</v>
          </cell>
          <cell r="I6">
            <v>16</v>
          </cell>
          <cell r="J6" t="str">
            <v>D</v>
          </cell>
          <cell r="K6">
            <v>4</v>
          </cell>
          <cell r="L6">
            <v>3</v>
          </cell>
          <cell r="M6">
            <v>5</v>
          </cell>
          <cell r="N6">
            <v>8</v>
          </cell>
          <cell r="U6">
            <v>2</v>
          </cell>
          <cell r="V6">
            <v>1</v>
          </cell>
        </row>
        <row r="7">
          <cell r="C7">
            <v>21016</v>
          </cell>
          <cell r="D7">
            <v>1001</v>
          </cell>
          <cell r="E7" t="str">
            <v>NORHARBOR2</v>
          </cell>
          <cell r="F7">
            <v>31769</v>
          </cell>
          <cell r="G7" t="str">
            <v>MANILA2</v>
          </cell>
          <cell r="H7">
            <v>6</v>
          </cell>
          <cell r="I7">
            <v>17</v>
          </cell>
          <cell r="J7" t="str">
            <v>D</v>
          </cell>
          <cell r="K7">
            <v>4</v>
          </cell>
          <cell r="L7">
            <v>3</v>
          </cell>
          <cell r="M7">
            <v>19</v>
          </cell>
          <cell r="N7">
            <v>22</v>
          </cell>
          <cell r="O7">
            <v>12</v>
          </cell>
          <cell r="U7">
            <v>3</v>
          </cell>
          <cell r="V7">
            <v>1</v>
          </cell>
        </row>
        <row r="8">
          <cell r="C8">
            <v>31016</v>
          </cell>
          <cell r="D8">
            <v>1001</v>
          </cell>
          <cell r="E8" t="str">
            <v>NORHARBOR3</v>
          </cell>
          <cell r="F8">
            <v>31769</v>
          </cell>
          <cell r="G8" t="str">
            <v>MANILA2</v>
          </cell>
          <cell r="H8">
            <v>6</v>
          </cell>
          <cell r="I8">
            <v>18</v>
          </cell>
          <cell r="J8" t="str">
            <v>D</v>
          </cell>
          <cell r="K8">
            <v>4</v>
          </cell>
          <cell r="L8">
            <v>3</v>
          </cell>
          <cell r="M8">
            <v>37</v>
          </cell>
          <cell r="N8">
            <v>79</v>
          </cell>
          <cell r="U8">
            <v>2</v>
          </cell>
          <cell r="V8">
            <v>1</v>
          </cell>
        </row>
        <row r="9">
          <cell r="C9">
            <v>14712</v>
          </cell>
          <cell r="D9">
            <v>4721</v>
          </cell>
          <cell r="E9" t="str">
            <v>AMUNGAN1</v>
          </cell>
          <cell r="F9">
            <v>31769</v>
          </cell>
          <cell r="G9" t="str">
            <v>MANILA2</v>
          </cell>
          <cell r="H9">
            <v>10</v>
          </cell>
          <cell r="I9">
            <v>25</v>
          </cell>
          <cell r="J9" t="str">
            <v>B</v>
          </cell>
          <cell r="K9">
            <v>3</v>
          </cell>
          <cell r="L9">
            <v>1</v>
          </cell>
          <cell r="M9">
            <v>30</v>
          </cell>
          <cell r="N9">
            <v>27</v>
          </cell>
          <cell r="U9">
            <v>2</v>
          </cell>
          <cell r="V9">
            <v>0</v>
          </cell>
        </row>
        <row r="10">
          <cell r="C10">
            <v>24712</v>
          </cell>
          <cell r="D10">
            <v>4721</v>
          </cell>
          <cell r="E10" t="str">
            <v>AMUNGAN2</v>
          </cell>
          <cell r="F10">
            <v>31769</v>
          </cell>
          <cell r="G10" t="str">
            <v>MANILA2</v>
          </cell>
          <cell r="H10">
            <v>10</v>
          </cell>
          <cell r="I10">
            <v>26</v>
          </cell>
          <cell r="J10" t="str">
            <v>B</v>
          </cell>
          <cell r="K10">
            <v>3</v>
          </cell>
          <cell r="L10">
            <v>1</v>
          </cell>
          <cell r="M10">
            <v>36</v>
          </cell>
          <cell r="N10">
            <v>33</v>
          </cell>
          <cell r="U10">
            <v>2</v>
          </cell>
          <cell r="V10">
            <v>0</v>
          </cell>
        </row>
        <row r="11">
          <cell r="C11">
            <v>34712</v>
          </cell>
          <cell r="D11">
            <v>4721</v>
          </cell>
          <cell r="E11" t="str">
            <v>AMUNGAN3</v>
          </cell>
          <cell r="F11">
            <v>31769</v>
          </cell>
          <cell r="G11" t="str">
            <v>MANILA2</v>
          </cell>
          <cell r="H11">
            <v>10</v>
          </cell>
          <cell r="I11">
            <v>27</v>
          </cell>
          <cell r="J11" t="str">
            <v>B</v>
          </cell>
          <cell r="K11">
            <v>3</v>
          </cell>
          <cell r="L11">
            <v>1</v>
          </cell>
          <cell r="M11">
            <v>22</v>
          </cell>
          <cell r="N11">
            <v>19</v>
          </cell>
          <cell r="U11">
            <v>2</v>
          </cell>
          <cell r="V11">
            <v>0</v>
          </cell>
        </row>
        <row r="12">
          <cell r="C12">
            <v>14714</v>
          </cell>
          <cell r="D12">
            <v>4721</v>
          </cell>
          <cell r="E12" t="str">
            <v>PALAUIG1</v>
          </cell>
          <cell r="F12">
            <v>31769</v>
          </cell>
          <cell r="G12" t="str">
            <v>MANILA2</v>
          </cell>
          <cell r="H12">
            <v>11</v>
          </cell>
          <cell r="I12">
            <v>28</v>
          </cell>
          <cell r="J12" t="str">
            <v>B</v>
          </cell>
          <cell r="K12">
            <v>3</v>
          </cell>
          <cell r="L12">
            <v>3</v>
          </cell>
          <cell r="M12">
            <v>8</v>
          </cell>
          <cell r="N12">
            <v>15</v>
          </cell>
          <cell r="U12">
            <v>2</v>
          </cell>
          <cell r="V12">
            <v>0</v>
          </cell>
        </row>
        <row r="13">
          <cell r="C13">
            <v>24714</v>
          </cell>
          <cell r="D13">
            <v>4721</v>
          </cell>
          <cell r="E13" t="str">
            <v>PALAUIG2</v>
          </cell>
          <cell r="F13">
            <v>31769</v>
          </cell>
          <cell r="G13" t="str">
            <v>MANILA2</v>
          </cell>
          <cell r="H13">
            <v>11</v>
          </cell>
          <cell r="I13">
            <v>29</v>
          </cell>
          <cell r="J13" t="str">
            <v>B</v>
          </cell>
          <cell r="K13">
            <v>3</v>
          </cell>
          <cell r="L13">
            <v>3</v>
          </cell>
          <cell r="M13">
            <v>10</v>
          </cell>
          <cell r="N13">
            <v>17</v>
          </cell>
          <cell r="U13">
            <v>2</v>
          </cell>
          <cell r="V13">
            <v>0</v>
          </cell>
        </row>
        <row r="14">
          <cell r="C14">
            <v>14709</v>
          </cell>
          <cell r="D14">
            <v>4721</v>
          </cell>
          <cell r="E14" t="str">
            <v>BOTOLAN1</v>
          </cell>
          <cell r="F14">
            <v>31769</v>
          </cell>
          <cell r="G14" t="str">
            <v>MANILA2</v>
          </cell>
          <cell r="H14">
            <v>12</v>
          </cell>
          <cell r="I14">
            <v>30</v>
          </cell>
          <cell r="J14" t="str">
            <v>B</v>
          </cell>
          <cell r="K14">
            <v>3</v>
          </cell>
          <cell r="L14">
            <v>1</v>
          </cell>
          <cell r="M14">
            <v>6</v>
          </cell>
          <cell r="N14">
            <v>13</v>
          </cell>
          <cell r="U14">
            <v>2</v>
          </cell>
          <cell r="V14">
            <v>0</v>
          </cell>
        </row>
        <row r="15">
          <cell r="C15">
            <v>24709</v>
          </cell>
          <cell r="D15">
            <v>4721</v>
          </cell>
          <cell r="E15" t="str">
            <v>BOTOLAN2</v>
          </cell>
          <cell r="F15">
            <v>31769</v>
          </cell>
          <cell r="G15" t="str">
            <v>MANILA2</v>
          </cell>
          <cell r="H15">
            <v>12</v>
          </cell>
          <cell r="I15">
            <v>31</v>
          </cell>
          <cell r="J15" t="str">
            <v>B</v>
          </cell>
          <cell r="K15">
            <v>3</v>
          </cell>
          <cell r="L15">
            <v>1</v>
          </cell>
          <cell r="M15">
            <v>8</v>
          </cell>
          <cell r="N15">
            <v>15</v>
          </cell>
          <cell r="U15">
            <v>2</v>
          </cell>
          <cell r="V15">
            <v>0</v>
          </cell>
        </row>
        <row r="16">
          <cell r="C16">
            <v>34709</v>
          </cell>
          <cell r="D16">
            <v>4721</v>
          </cell>
          <cell r="E16" t="str">
            <v>BOTOLAN3</v>
          </cell>
          <cell r="F16">
            <v>31769</v>
          </cell>
          <cell r="G16" t="str">
            <v>MANILA2</v>
          </cell>
          <cell r="H16">
            <v>12</v>
          </cell>
          <cell r="I16">
            <v>32</v>
          </cell>
          <cell r="J16" t="str">
            <v>B</v>
          </cell>
          <cell r="K16">
            <v>3</v>
          </cell>
          <cell r="L16">
            <v>1</v>
          </cell>
          <cell r="M16">
            <v>23</v>
          </cell>
          <cell r="N16">
            <v>28</v>
          </cell>
          <cell r="U16">
            <v>2</v>
          </cell>
          <cell r="V16">
            <v>0</v>
          </cell>
        </row>
        <row r="17">
          <cell r="C17">
            <v>19018</v>
          </cell>
          <cell r="D17">
            <v>1001</v>
          </cell>
          <cell r="E17" t="str">
            <v>Centermal1</v>
          </cell>
          <cell r="F17">
            <v>31769</v>
          </cell>
          <cell r="G17" t="str">
            <v>MANILA2</v>
          </cell>
          <cell r="H17">
            <v>13</v>
          </cell>
          <cell r="I17">
            <v>33</v>
          </cell>
          <cell r="J17" t="str">
            <v>D</v>
          </cell>
          <cell r="K17">
            <v>0</v>
          </cell>
          <cell r="L17">
            <v>2</v>
          </cell>
          <cell r="M17">
            <v>21</v>
          </cell>
          <cell r="N17">
            <v>33</v>
          </cell>
          <cell r="O17">
            <v>3</v>
          </cell>
          <cell r="U17">
            <v>3</v>
          </cell>
          <cell r="V17">
            <v>1</v>
          </cell>
        </row>
        <row r="18">
          <cell r="C18">
            <v>12006</v>
          </cell>
          <cell r="D18">
            <v>1001</v>
          </cell>
          <cell r="E18" t="str">
            <v>BLUMENTRX1</v>
          </cell>
          <cell r="F18">
            <v>31769</v>
          </cell>
          <cell r="G18" t="str">
            <v>MANILA2</v>
          </cell>
          <cell r="H18">
            <v>14</v>
          </cell>
          <cell r="I18">
            <v>13</v>
          </cell>
          <cell r="J18" t="str">
            <v>D</v>
          </cell>
          <cell r="K18">
            <v>4</v>
          </cell>
          <cell r="L18">
            <v>4</v>
          </cell>
          <cell r="M18">
            <v>635</v>
          </cell>
          <cell r="U18">
            <v>1</v>
          </cell>
          <cell r="V18">
            <v>0</v>
          </cell>
        </row>
        <row r="19">
          <cell r="C19">
            <v>22006</v>
          </cell>
          <cell r="D19">
            <v>1001</v>
          </cell>
          <cell r="E19" t="str">
            <v>BLUMENTRX2</v>
          </cell>
          <cell r="F19">
            <v>31769</v>
          </cell>
          <cell r="G19" t="str">
            <v>MANILA2</v>
          </cell>
          <cell r="H19">
            <v>14</v>
          </cell>
          <cell r="I19">
            <v>14</v>
          </cell>
          <cell r="J19" t="str">
            <v>D</v>
          </cell>
          <cell r="K19">
            <v>4</v>
          </cell>
          <cell r="L19">
            <v>4</v>
          </cell>
          <cell r="U19">
            <v>0</v>
          </cell>
          <cell r="V19">
            <v>0</v>
          </cell>
        </row>
        <row r="20">
          <cell r="C20">
            <v>32006</v>
          </cell>
          <cell r="D20">
            <v>1001</v>
          </cell>
          <cell r="E20" t="str">
            <v>BLUMENTRX3</v>
          </cell>
          <cell r="F20">
            <v>31769</v>
          </cell>
          <cell r="G20" t="str">
            <v>MANILA2</v>
          </cell>
          <cell r="H20">
            <v>14</v>
          </cell>
          <cell r="I20">
            <v>15</v>
          </cell>
          <cell r="J20" t="str">
            <v>D</v>
          </cell>
          <cell r="K20">
            <v>4</v>
          </cell>
          <cell r="L20">
            <v>4</v>
          </cell>
          <cell r="U20">
            <v>0</v>
          </cell>
          <cell r="V20">
            <v>0</v>
          </cell>
        </row>
        <row r="21">
          <cell r="C21">
            <v>14715</v>
          </cell>
          <cell r="D21">
            <v>4721</v>
          </cell>
          <cell r="E21" t="str">
            <v>SANMARCEL1</v>
          </cell>
          <cell r="F21">
            <v>31769</v>
          </cell>
          <cell r="G21" t="str">
            <v>MANILA2</v>
          </cell>
          <cell r="H21">
            <v>30</v>
          </cell>
          <cell r="I21">
            <v>92</v>
          </cell>
          <cell r="J21" t="str">
            <v>B</v>
          </cell>
          <cell r="K21">
            <v>3</v>
          </cell>
          <cell r="L21">
            <v>0</v>
          </cell>
          <cell r="M21">
            <v>36</v>
          </cell>
          <cell r="N21">
            <v>31</v>
          </cell>
          <cell r="U21">
            <v>2</v>
          </cell>
          <cell r="V21">
            <v>0</v>
          </cell>
        </row>
        <row r="22">
          <cell r="C22">
            <v>24715</v>
          </cell>
          <cell r="D22">
            <v>4721</v>
          </cell>
          <cell r="E22" t="str">
            <v>SANMARCEL2</v>
          </cell>
          <cell r="F22">
            <v>31769</v>
          </cell>
          <cell r="G22" t="str">
            <v>MANILA2</v>
          </cell>
          <cell r="H22">
            <v>30</v>
          </cell>
          <cell r="I22">
            <v>93</v>
          </cell>
          <cell r="J22" t="str">
            <v>B</v>
          </cell>
          <cell r="K22">
            <v>3</v>
          </cell>
          <cell r="L22">
            <v>0</v>
          </cell>
          <cell r="M22">
            <v>26</v>
          </cell>
          <cell r="N22">
            <v>11</v>
          </cell>
          <cell r="U22">
            <v>2</v>
          </cell>
          <cell r="V22">
            <v>0</v>
          </cell>
        </row>
        <row r="23">
          <cell r="C23">
            <v>34715</v>
          </cell>
          <cell r="D23">
            <v>4721</v>
          </cell>
          <cell r="E23" t="str">
            <v>SANMARCEL3</v>
          </cell>
          <cell r="F23">
            <v>31769</v>
          </cell>
          <cell r="G23" t="str">
            <v>MANILA2</v>
          </cell>
          <cell r="H23">
            <v>30</v>
          </cell>
          <cell r="I23">
            <v>94</v>
          </cell>
          <cell r="J23" t="str">
            <v>B</v>
          </cell>
          <cell r="K23">
            <v>3</v>
          </cell>
          <cell r="L23">
            <v>0</v>
          </cell>
          <cell r="M23">
            <v>34</v>
          </cell>
          <cell r="N23">
            <v>29</v>
          </cell>
          <cell r="U23">
            <v>2</v>
          </cell>
          <cell r="V23">
            <v>0</v>
          </cell>
        </row>
        <row r="24">
          <cell r="C24">
            <v>11021</v>
          </cell>
          <cell r="D24">
            <v>1001</v>
          </cell>
          <cell r="E24" t="str">
            <v>TUTUBAN1</v>
          </cell>
          <cell r="F24">
            <v>31769</v>
          </cell>
          <cell r="G24" t="str">
            <v>MANILA2</v>
          </cell>
          <cell r="H24">
            <v>126</v>
          </cell>
          <cell r="I24">
            <v>120</v>
          </cell>
          <cell r="J24" t="str">
            <v>D</v>
          </cell>
          <cell r="K24">
            <v>5</v>
          </cell>
          <cell r="L24">
            <v>0</v>
          </cell>
          <cell r="M24">
            <v>31</v>
          </cell>
          <cell r="N24">
            <v>20</v>
          </cell>
          <cell r="O24">
            <v>120</v>
          </cell>
          <cell r="P24">
            <v>28</v>
          </cell>
          <cell r="U24">
            <v>4</v>
          </cell>
          <cell r="V24">
            <v>1</v>
          </cell>
        </row>
        <row r="25">
          <cell r="C25">
            <v>21021</v>
          </cell>
          <cell r="D25">
            <v>1001</v>
          </cell>
          <cell r="E25" t="str">
            <v>TUTUBAN2</v>
          </cell>
          <cell r="F25">
            <v>31769</v>
          </cell>
          <cell r="G25" t="str">
            <v>MANILA2</v>
          </cell>
          <cell r="H25">
            <v>126</v>
          </cell>
          <cell r="I25">
            <v>121</v>
          </cell>
          <cell r="J25" t="str">
            <v>D</v>
          </cell>
          <cell r="K25">
            <v>5</v>
          </cell>
          <cell r="L25">
            <v>0</v>
          </cell>
          <cell r="M25">
            <v>15</v>
          </cell>
          <cell r="N25">
            <v>36</v>
          </cell>
          <cell r="O25">
            <v>34</v>
          </cell>
          <cell r="U25">
            <v>3</v>
          </cell>
          <cell r="V25">
            <v>1</v>
          </cell>
        </row>
        <row r="26">
          <cell r="C26">
            <v>31021</v>
          </cell>
          <cell r="D26">
            <v>1001</v>
          </cell>
          <cell r="E26" t="str">
            <v>TUTUBAN3</v>
          </cell>
          <cell r="F26">
            <v>31769</v>
          </cell>
          <cell r="G26" t="str">
            <v>MANILA2</v>
          </cell>
          <cell r="H26">
            <v>126</v>
          </cell>
          <cell r="I26">
            <v>122</v>
          </cell>
          <cell r="J26" t="str">
            <v>D</v>
          </cell>
          <cell r="K26">
            <v>5</v>
          </cell>
          <cell r="L26">
            <v>0</v>
          </cell>
          <cell r="M26">
            <v>7</v>
          </cell>
          <cell r="N26">
            <v>24</v>
          </cell>
          <cell r="O26">
            <v>10</v>
          </cell>
          <cell r="U26">
            <v>3</v>
          </cell>
          <cell r="V26">
            <v>0</v>
          </cell>
        </row>
        <row r="27">
          <cell r="C27">
            <v>11006</v>
          </cell>
          <cell r="D27">
            <v>1001</v>
          </cell>
          <cell r="E27" t="str">
            <v>BLUMENTRI1</v>
          </cell>
          <cell r="F27">
            <v>31769</v>
          </cell>
          <cell r="G27" t="str">
            <v>MANILA2</v>
          </cell>
          <cell r="H27">
            <v>127</v>
          </cell>
          <cell r="I27">
            <v>123</v>
          </cell>
          <cell r="J27" t="str">
            <v>D</v>
          </cell>
          <cell r="K27">
            <v>4</v>
          </cell>
          <cell r="L27">
            <v>4</v>
          </cell>
          <cell r="M27">
            <v>7</v>
          </cell>
          <cell r="N27">
            <v>24</v>
          </cell>
          <cell r="O27">
            <v>10</v>
          </cell>
          <cell r="P27">
            <v>12</v>
          </cell>
          <cell r="U27">
            <v>4</v>
          </cell>
          <cell r="V27">
            <v>1</v>
          </cell>
        </row>
        <row r="28">
          <cell r="C28">
            <v>21006</v>
          </cell>
          <cell r="D28">
            <v>1001</v>
          </cell>
          <cell r="E28" t="str">
            <v>BLUMENTRI2</v>
          </cell>
          <cell r="F28">
            <v>31769</v>
          </cell>
          <cell r="G28" t="str">
            <v>MANILA2</v>
          </cell>
          <cell r="H28">
            <v>127</v>
          </cell>
          <cell r="I28">
            <v>124</v>
          </cell>
          <cell r="J28" t="str">
            <v>D</v>
          </cell>
          <cell r="K28">
            <v>4</v>
          </cell>
          <cell r="L28">
            <v>4</v>
          </cell>
          <cell r="M28">
            <v>27</v>
          </cell>
          <cell r="N28">
            <v>36</v>
          </cell>
          <cell r="O28">
            <v>21</v>
          </cell>
          <cell r="U28">
            <v>3</v>
          </cell>
          <cell r="V28">
            <v>1</v>
          </cell>
        </row>
        <row r="29">
          <cell r="C29">
            <v>31006</v>
          </cell>
          <cell r="D29">
            <v>1001</v>
          </cell>
          <cell r="E29" t="str">
            <v>BLUMENTRI3</v>
          </cell>
          <cell r="F29">
            <v>31769</v>
          </cell>
          <cell r="G29" t="str">
            <v>MANILA2</v>
          </cell>
          <cell r="H29">
            <v>127</v>
          </cell>
          <cell r="I29">
            <v>125</v>
          </cell>
          <cell r="J29" t="str">
            <v>D</v>
          </cell>
          <cell r="K29">
            <v>4</v>
          </cell>
          <cell r="L29">
            <v>4</v>
          </cell>
          <cell r="M29">
            <v>15</v>
          </cell>
          <cell r="N29">
            <v>32</v>
          </cell>
          <cell r="O29">
            <v>6</v>
          </cell>
          <cell r="P29">
            <v>18</v>
          </cell>
          <cell r="U29">
            <v>4</v>
          </cell>
          <cell r="V29">
            <v>1</v>
          </cell>
        </row>
        <row r="30">
          <cell r="C30">
            <v>11003</v>
          </cell>
          <cell r="D30">
            <v>1001</v>
          </cell>
          <cell r="E30" t="str">
            <v>BAMBANG1</v>
          </cell>
          <cell r="F30">
            <v>31769</v>
          </cell>
          <cell r="G30" t="str">
            <v>MANILA2</v>
          </cell>
          <cell r="H30">
            <v>128</v>
          </cell>
          <cell r="I30">
            <v>126</v>
          </cell>
          <cell r="J30" t="str">
            <v>D</v>
          </cell>
          <cell r="K30">
            <v>5</v>
          </cell>
          <cell r="L30">
            <v>1</v>
          </cell>
          <cell r="M30">
            <v>33</v>
          </cell>
          <cell r="N30">
            <v>14</v>
          </cell>
          <cell r="O30">
            <v>4</v>
          </cell>
          <cell r="U30">
            <v>3</v>
          </cell>
          <cell r="V30">
            <v>1</v>
          </cell>
        </row>
        <row r="31">
          <cell r="C31">
            <v>21003</v>
          </cell>
          <cell r="D31">
            <v>1001</v>
          </cell>
          <cell r="E31" t="str">
            <v>BAMBANG2</v>
          </cell>
          <cell r="F31">
            <v>31769</v>
          </cell>
          <cell r="G31" t="str">
            <v>MANILA2</v>
          </cell>
          <cell r="H31">
            <v>128</v>
          </cell>
          <cell r="I31">
            <v>127</v>
          </cell>
          <cell r="J31" t="str">
            <v>D</v>
          </cell>
          <cell r="K31">
            <v>5</v>
          </cell>
          <cell r="L31">
            <v>1</v>
          </cell>
          <cell r="M31">
            <v>11</v>
          </cell>
          <cell r="N31">
            <v>28</v>
          </cell>
          <cell r="O31">
            <v>20</v>
          </cell>
          <cell r="P31">
            <v>35</v>
          </cell>
          <cell r="U31">
            <v>4</v>
          </cell>
          <cell r="V31">
            <v>1</v>
          </cell>
        </row>
        <row r="32">
          <cell r="C32">
            <v>31003</v>
          </cell>
          <cell r="D32">
            <v>1001</v>
          </cell>
          <cell r="E32" t="str">
            <v>BAMBANG3</v>
          </cell>
          <cell r="F32">
            <v>31769</v>
          </cell>
          <cell r="G32" t="str">
            <v>MANILA2</v>
          </cell>
          <cell r="H32">
            <v>128</v>
          </cell>
          <cell r="I32">
            <v>128</v>
          </cell>
          <cell r="J32" t="str">
            <v>D</v>
          </cell>
          <cell r="K32">
            <v>5</v>
          </cell>
          <cell r="L32">
            <v>1</v>
          </cell>
          <cell r="M32">
            <v>37</v>
          </cell>
          <cell r="N32">
            <v>24</v>
          </cell>
          <cell r="O32">
            <v>22</v>
          </cell>
          <cell r="P32">
            <v>6</v>
          </cell>
          <cell r="U32">
            <v>4</v>
          </cell>
          <cell r="V32">
            <v>1</v>
          </cell>
        </row>
        <row r="33">
          <cell r="C33">
            <v>11002</v>
          </cell>
          <cell r="D33">
            <v>1000</v>
          </cell>
          <cell r="E33" t="str">
            <v>ERMITA1</v>
          </cell>
          <cell r="F33">
            <v>33051</v>
          </cell>
          <cell r="G33" t="str">
            <v>MANILA1</v>
          </cell>
          <cell r="H33">
            <v>1</v>
          </cell>
          <cell r="I33">
            <v>1</v>
          </cell>
          <cell r="J33" t="str">
            <v>D</v>
          </cell>
          <cell r="K33">
            <v>6</v>
          </cell>
          <cell r="L33">
            <v>1</v>
          </cell>
          <cell r="M33">
            <v>5</v>
          </cell>
          <cell r="N33">
            <v>12</v>
          </cell>
          <cell r="O33">
            <v>18</v>
          </cell>
          <cell r="P33">
            <v>26</v>
          </cell>
          <cell r="U33">
            <v>4</v>
          </cell>
          <cell r="V33">
            <v>1</v>
          </cell>
        </row>
        <row r="34">
          <cell r="C34">
            <v>21002</v>
          </cell>
          <cell r="D34">
            <v>1000</v>
          </cell>
          <cell r="E34" t="str">
            <v>ERMITA2</v>
          </cell>
          <cell r="F34">
            <v>33051</v>
          </cell>
          <cell r="G34" t="str">
            <v>MANILA1</v>
          </cell>
          <cell r="H34">
            <v>1</v>
          </cell>
          <cell r="I34">
            <v>2</v>
          </cell>
          <cell r="J34" t="str">
            <v>D</v>
          </cell>
          <cell r="K34">
            <v>6</v>
          </cell>
          <cell r="L34">
            <v>1</v>
          </cell>
          <cell r="M34">
            <v>31</v>
          </cell>
          <cell r="N34">
            <v>14</v>
          </cell>
          <cell r="O34">
            <v>21</v>
          </cell>
          <cell r="P34">
            <v>36</v>
          </cell>
          <cell r="U34">
            <v>4</v>
          </cell>
          <cell r="V34">
            <v>1</v>
          </cell>
        </row>
        <row r="35">
          <cell r="C35">
            <v>31002</v>
          </cell>
          <cell r="D35">
            <v>1000</v>
          </cell>
          <cell r="E35" t="str">
            <v>ERMITA3</v>
          </cell>
          <cell r="F35">
            <v>33051</v>
          </cell>
          <cell r="G35" t="str">
            <v>MANILA1</v>
          </cell>
          <cell r="H35">
            <v>1</v>
          </cell>
          <cell r="I35">
            <v>3</v>
          </cell>
          <cell r="J35" t="str">
            <v>D</v>
          </cell>
          <cell r="K35">
            <v>6</v>
          </cell>
          <cell r="L35">
            <v>1</v>
          </cell>
          <cell r="M35">
            <v>23</v>
          </cell>
          <cell r="N35">
            <v>78</v>
          </cell>
          <cell r="O35">
            <v>124</v>
          </cell>
          <cell r="P35">
            <v>34</v>
          </cell>
          <cell r="U35">
            <v>4</v>
          </cell>
          <cell r="V35">
            <v>1</v>
          </cell>
        </row>
        <row r="36">
          <cell r="C36">
            <v>19019</v>
          </cell>
          <cell r="D36">
            <v>1000</v>
          </cell>
          <cell r="E36" t="str">
            <v>KALAYAANM1</v>
          </cell>
          <cell r="F36">
            <v>33051</v>
          </cell>
          <cell r="G36" t="str">
            <v>MANILA1</v>
          </cell>
          <cell r="H36">
            <v>2</v>
          </cell>
          <cell r="I36">
            <v>4</v>
          </cell>
          <cell r="J36" t="str">
            <v>D</v>
          </cell>
          <cell r="K36">
            <v>1</v>
          </cell>
          <cell r="L36">
            <v>4</v>
          </cell>
          <cell r="M36">
            <v>75</v>
          </cell>
          <cell r="N36">
            <v>17</v>
          </cell>
          <cell r="U36">
            <v>2</v>
          </cell>
          <cell r="V36">
            <v>0</v>
          </cell>
        </row>
        <row r="37">
          <cell r="C37">
            <v>29019</v>
          </cell>
          <cell r="D37">
            <v>1000</v>
          </cell>
          <cell r="E37" t="str">
            <v>KALAYAANM2</v>
          </cell>
          <cell r="F37">
            <v>33051</v>
          </cell>
          <cell r="G37" t="str">
            <v>MANILA1</v>
          </cell>
          <cell r="H37">
            <v>2</v>
          </cell>
          <cell r="I37">
            <v>5</v>
          </cell>
          <cell r="J37" t="str">
            <v>D</v>
          </cell>
          <cell r="K37">
            <v>1</v>
          </cell>
          <cell r="L37">
            <v>4</v>
          </cell>
          <cell r="M37">
            <v>120</v>
          </cell>
          <cell r="N37">
            <v>79</v>
          </cell>
          <cell r="U37">
            <v>2</v>
          </cell>
          <cell r="V37">
            <v>0</v>
          </cell>
        </row>
        <row r="38">
          <cell r="C38">
            <v>11001</v>
          </cell>
          <cell r="D38">
            <v>1000</v>
          </cell>
          <cell r="E38" t="str">
            <v>BINONDO1</v>
          </cell>
          <cell r="F38">
            <v>33051</v>
          </cell>
          <cell r="G38" t="str">
            <v>MANILA1</v>
          </cell>
          <cell r="H38">
            <v>3</v>
          </cell>
          <cell r="I38">
            <v>7</v>
          </cell>
          <cell r="J38" t="str">
            <v>D</v>
          </cell>
          <cell r="K38">
            <v>1</v>
          </cell>
          <cell r="L38">
            <v>1</v>
          </cell>
          <cell r="M38">
            <v>77</v>
          </cell>
          <cell r="N38">
            <v>8</v>
          </cell>
          <cell r="O38">
            <v>12</v>
          </cell>
          <cell r="P38">
            <v>14</v>
          </cell>
          <cell r="U38">
            <v>4</v>
          </cell>
          <cell r="V38">
            <v>1</v>
          </cell>
        </row>
        <row r="39">
          <cell r="C39">
            <v>21001</v>
          </cell>
          <cell r="D39">
            <v>1000</v>
          </cell>
          <cell r="E39" t="str">
            <v>BINONDO2</v>
          </cell>
          <cell r="F39">
            <v>33051</v>
          </cell>
          <cell r="G39" t="str">
            <v>MANILA1</v>
          </cell>
          <cell r="H39">
            <v>3</v>
          </cell>
          <cell r="I39">
            <v>8</v>
          </cell>
          <cell r="J39" t="str">
            <v>D</v>
          </cell>
          <cell r="K39">
            <v>1</v>
          </cell>
          <cell r="L39">
            <v>1</v>
          </cell>
          <cell r="M39">
            <v>31</v>
          </cell>
          <cell r="N39">
            <v>4</v>
          </cell>
          <cell r="O39">
            <v>6</v>
          </cell>
          <cell r="P39">
            <v>16</v>
          </cell>
          <cell r="U39">
            <v>4</v>
          </cell>
          <cell r="V39">
            <v>1</v>
          </cell>
        </row>
        <row r="40">
          <cell r="C40">
            <v>31001</v>
          </cell>
          <cell r="D40">
            <v>1000</v>
          </cell>
          <cell r="E40" t="str">
            <v>BINONDO3</v>
          </cell>
          <cell r="F40">
            <v>33051</v>
          </cell>
          <cell r="G40" t="str">
            <v>MANILA1</v>
          </cell>
          <cell r="H40">
            <v>3</v>
          </cell>
          <cell r="I40">
            <v>9</v>
          </cell>
          <cell r="J40" t="str">
            <v>D</v>
          </cell>
          <cell r="K40">
            <v>1</v>
          </cell>
          <cell r="L40">
            <v>1</v>
          </cell>
          <cell r="M40">
            <v>19</v>
          </cell>
          <cell r="N40">
            <v>10</v>
          </cell>
          <cell r="O40">
            <v>24</v>
          </cell>
          <cell r="P40">
            <v>28</v>
          </cell>
          <cell r="U40">
            <v>4</v>
          </cell>
          <cell r="V40">
            <v>1</v>
          </cell>
        </row>
        <row r="41">
          <cell r="C41">
            <v>12002</v>
          </cell>
          <cell r="D41">
            <v>1000</v>
          </cell>
          <cell r="E41" t="str">
            <v>ERMITAX1</v>
          </cell>
          <cell r="F41">
            <v>33051</v>
          </cell>
          <cell r="G41" t="str">
            <v>MANILA1</v>
          </cell>
          <cell r="H41">
            <v>4</v>
          </cell>
          <cell r="I41">
            <v>10</v>
          </cell>
          <cell r="J41" t="str">
            <v>D</v>
          </cell>
          <cell r="K41">
            <v>6</v>
          </cell>
          <cell r="L41">
            <v>1</v>
          </cell>
          <cell r="M41">
            <v>630</v>
          </cell>
          <cell r="U41">
            <v>1</v>
          </cell>
          <cell r="V41">
            <v>0</v>
          </cell>
        </row>
        <row r="42">
          <cell r="C42">
            <v>11007</v>
          </cell>
          <cell r="D42">
            <v>1000</v>
          </cell>
          <cell r="E42" t="str">
            <v>DIVISORIA1</v>
          </cell>
          <cell r="F42">
            <v>33051</v>
          </cell>
          <cell r="G42" t="str">
            <v>MANILA1</v>
          </cell>
          <cell r="H42">
            <v>5</v>
          </cell>
          <cell r="I42">
            <v>13</v>
          </cell>
          <cell r="J42" t="str">
            <v>D</v>
          </cell>
          <cell r="K42">
            <v>5</v>
          </cell>
          <cell r="L42">
            <v>2</v>
          </cell>
          <cell r="M42">
            <v>11</v>
          </cell>
          <cell r="N42">
            <v>35</v>
          </cell>
          <cell r="O42">
            <v>16</v>
          </cell>
          <cell r="U42">
            <v>3</v>
          </cell>
          <cell r="V42">
            <v>1</v>
          </cell>
        </row>
        <row r="43">
          <cell r="C43">
            <v>21007</v>
          </cell>
          <cell r="D43">
            <v>1000</v>
          </cell>
          <cell r="E43" t="str">
            <v>DIVISORIA2</v>
          </cell>
          <cell r="F43">
            <v>33051</v>
          </cell>
          <cell r="G43" t="str">
            <v>MANILA1</v>
          </cell>
          <cell r="H43">
            <v>5</v>
          </cell>
          <cell r="I43">
            <v>14</v>
          </cell>
          <cell r="J43" t="str">
            <v>D</v>
          </cell>
          <cell r="K43">
            <v>5</v>
          </cell>
          <cell r="L43">
            <v>2</v>
          </cell>
          <cell r="M43">
            <v>18</v>
          </cell>
          <cell r="N43">
            <v>4</v>
          </cell>
          <cell r="U43">
            <v>2</v>
          </cell>
          <cell r="V43">
            <v>1</v>
          </cell>
        </row>
        <row r="44">
          <cell r="C44">
            <v>31007</v>
          </cell>
          <cell r="D44">
            <v>1000</v>
          </cell>
          <cell r="E44" t="str">
            <v>DIVISORIA3</v>
          </cell>
          <cell r="F44">
            <v>33051</v>
          </cell>
          <cell r="G44" t="str">
            <v>MANILA1</v>
          </cell>
          <cell r="H44">
            <v>5</v>
          </cell>
          <cell r="I44">
            <v>15</v>
          </cell>
          <cell r="J44" t="str">
            <v>D</v>
          </cell>
          <cell r="K44">
            <v>5</v>
          </cell>
          <cell r="L44">
            <v>2</v>
          </cell>
          <cell r="M44">
            <v>31</v>
          </cell>
          <cell r="N44">
            <v>26</v>
          </cell>
          <cell r="O44">
            <v>21</v>
          </cell>
          <cell r="U44">
            <v>3</v>
          </cell>
          <cell r="V44">
            <v>1</v>
          </cell>
        </row>
        <row r="45">
          <cell r="C45">
            <v>11005</v>
          </cell>
          <cell r="D45">
            <v>1000</v>
          </cell>
          <cell r="E45" t="str">
            <v>STAMESA1</v>
          </cell>
          <cell r="F45">
            <v>33051</v>
          </cell>
          <cell r="G45" t="str">
            <v>MANILA1</v>
          </cell>
          <cell r="H45">
            <v>7</v>
          </cell>
          <cell r="I45">
            <v>17</v>
          </cell>
          <cell r="J45" t="str">
            <v>D</v>
          </cell>
          <cell r="K45">
            <v>3</v>
          </cell>
          <cell r="L45">
            <v>3</v>
          </cell>
          <cell r="M45">
            <v>13</v>
          </cell>
          <cell r="N45">
            <v>28</v>
          </cell>
          <cell r="O45">
            <v>18</v>
          </cell>
          <cell r="P45">
            <v>24</v>
          </cell>
          <cell r="U45">
            <v>4</v>
          </cell>
          <cell r="V45">
            <v>1</v>
          </cell>
        </row>
        <row r="46">
          <cell r="C46">
            <v>21005</v>
          </cell>
          <cell r="D46">
            <v>1000</v>
          </cell>
          <cell r="E46" t="str">
            <v>STAMESA2</v>
          </cell>
          <cell r="F46">
            <v>33051</v>
          </cell>
          <cell r="G46" t="str">
            <v>MANILA1</v>
          </cell>
          <cell r="H46">
            <v>7</v>
          </cell>
          <cell r="I46">
            <v>18</v>
          </cell>
          <cell r="J46" t="str">
            <v>D</v>
          </cell>
          <cell r="K46">
            <v>3</v>
          </cell>
          <cell r="L46">
            <v>3</v>
          </cell>
          <cell r="M46">
            <v>15</v>
          </cell>
          <cell r="N46">
            <v>21</v>
          </cell>
          <cell r="O46">
            <v>26</v>
          </cell>
          <cell r="U46">
            <v>3</v>
          </cell>
          <cell r="V46">
            <v>1</v>
          </cell>
        </row>
        <row r="47">
          <cell r="C47">
            <v>31005</v>
          </cell>
          <cell r="D47">
            <v>1000</v>
          </cell>
          <cell r="E47" t="str">
            <v>STAMESA3</v>
          </cell>
          <cell r="F47">
            <v>33051</v>
          </cell>
          <cell r="G47" t="str">
            <v>MANILA1</v>
          </cell>
          <cell r="H47">
            <v>7</v>
          </cell>
          <cell r="I47">
            <v>19</v>
          </cell>
          <cell r="J47" t="str">
            <v>D</v>
          </cell>
          <cell r="K47">
            <v>3</v>
          </cell>
          <cell r="L47">
            <v>3</v>
          </cell>
          <cell r="M47">
            <v>7</v>
          </cell>
          <cell r="N47">
            <v>32</v>
          </cell>
          <cell r="O47">
            <v>36</v>
          </cell>
          <cell r="P47">
            <v>30</v>
          </cell>
          <cell r="U47">
            <v>4</v>
          </cell>
          <cell r="V47">
            <v>1</v>
          </cell>
        </row>
        <row r="48">
          <cell r="C48">
            <v>19009</v>
          </cell>
          <cell r="D48">
            <v>1000</v>
          </cell>
          <cell r="E48" t="str">
            <v>SOFITEL1</v>
          </cell>
          <cell r="F48">
            <v>33051</v>
          </cell>
          <cell r="G48" t="str">
            <v>MANILA1</v>
          </cell>
          <cell r="H48">
            <v>8</v>
          </cell>
          <cell r="I48">
            <v>119</v>
          </cell>
          <cell r="J48" t="str">
            <v>D</v>
          </cell>
          <cell r="K48">
            <v>0</v>
          </cell>
          <cell r="L48">
            <v>4</v>
          </cell>
          <cell r="M48">
            <v>3</v>
          </cell>
          <cell r="N48">
            <v>26</v>
          </cell>
          <cell r="U48">
            <v>2</v>
          </cell>
          <cell r="V48">
            <v>0</v>
          </cell>
        </row>
        <row r="49">
          <cell r="C49">
            <v>11008</v>
          </cell>
          <cell r="D49">
            <v>1000</v>
          </cell>
          <cell r="E49" t="str">
            <v>FTORRES1</v>
          </cell>
          <cell r="F49">
            <v>33051</v>
          </cell>
          <cell r="G49" t="str">
            <v>MANILA1</v>
          </cell>
          <cell r="H49">
            <v>10</v>
          </cell>
          <cell r="I49">
            <v>26</v>
          </cell>
          <cell r="J49" t="str">
            <v>D</v>
          </cell>
          <cell r="K49">
            <v>5</v>
          </cell>
          <cell r="L49">
            <v>4</v>
          </cell>
          <cell r="M49">
            <v>13</v>
          </cell>
          <cell r="N49">
            <v>26</v>
          </cell>
          <cell r="O49">
            <v>8</v>
          </cell>
          <cell r="U49">
            <v>3</v>
          </cell>
          <cell r="V49">
            <v>1</v>
          </cell>
        </row>
        <row r="50">
          <cell r="C50">
            <v>21008</v>
          </cell>
          <cell r="D50">
            <v>1000</v>
          </cell>
          <cell r="E50" t="str">
            <v>FTORRES2</v>
          </cell>
          <cell r="F50">
            <v>33051</v>
          </cell>
          <cell r="G50" t="str">
            <v>MANILA1</v>
          </cell>
          <cell r="H50">
            <v>10</v>
          </cell>
          <cell r="I50">
            <v>27</v>
          </cell>
          <cell r="J50" t="str">
            <v>D</v>
          </cell>
          <cell r="K50">
            <v>5</v>
          </cell>
          <cell r="L50">
            <v>4</v>
          </cell>
          <cell r="M50">
            <v>19</v>
          </cell>
          <cell r="N50">
            <v>30</v>
          </cell>
          <cell r="O50">
            <v>33</v>
          </cell>
          <cell r="P50">
            <v>37</v>
          </cell>
          <cell r="U50">
            <v>4</v>
          </cell>
          <cell r="V50">
            <v>1</v>
          </cell>
        </row>
        <row r="51">
          <cell r="C51">
            <v>31008</v>
          </cell>
          <cell r="D51">
            <v>1000</v>
          </cell>
          <cell r="E51" t="str">
            <v>FTORRES3</v>
          </cell>
          <cell r="F51">
            <v>33051</v>
          </cell>
          <cell r="G51" t="str">
            <v>MANILA1</v>
          </cell>
          <cell r="H51">
            <v>10</v>
          </cell>
          <cell r="I51">
            <v>28</v>
          </cell>
          <cell r="J51" t="str">
            <v>D</v>
          </cell>
          <cell r="K51">
            <v>5</v>
          </cell>
          <cell r="L51">
            <v>4</v>
          </cell>
          <cell r="M51">
            <v>17</v>
          </cell>
          <cell r="N51">
            <v>10</v>
          </cell>
          <cell r="O51">
            <v>23</v>
          </cell>
          <cell r="P51">
            <v>124</v>
          </cell>
          <cell r="U51">
            <v>4</v>
          </cell>
          <cell r="V51">
            <v>1</v>
          </cell>
        </row>
        <row r="52">
          <cell r="C52">
            <v>19020</v>
          </cell>
          <cell r="D52">
            <v>1000</v>
          </cell>
          <cell r="E52" t="str">
            <v>MABINIHAL1</v>
          </cell>
          <cell r="F52">
            <v>33051</v>
          </cell>
          <cell r="G52" t="str">
            <v>MANILA1</v>
          </cell>
          <cell r="H52">
            <v>11</v>
          </cell>
          <cell r="I52">
            <v>6</v>
          </cell>
          <cell r="J52" t="str">
            <v>D</v>
          </cell>
          <cell r="K52">
            <v>1</v>
          </cell>
          <cell r="L52">
            <v>3</v>
          </cell>
          <cell r="M52">
            <v>77</v>
          </cell>
          <cell r="N52">
            <v>8</v>
          </cell>
          <cell r="U52">
            <v>2</v>
          </cell>
          <cell r="V52">
            <v>1</v>
          </cell>
        </row>
        <row r="53">
          <cell r="C53">
            <v>11010</v>
          </cell>
          <cell r="D53">
            <v>1000</v>
          </cell>
          <cell r="E53" t="str">
            <v>LEGARDA1</v>
          </cell>
          <cell r="F53">
            <v>33051</v>
          </cell>
          <cell r="G53" t="str">
            <v>MANILA1</v>
          </cell>
          <cell r="H53">
            <v>12</v>
          </cell>
          <cell r="I53">
            <v>32</v>
          </cell>
          <cell r="J53" t="str">
            <v>D</v>
          </cell>
          <cell r="K53">
            <v>3</v>
          </cell>
          <cell r="L53">
            <v>4</v>
          </cell>
          <cell r="M53">
            <v>5</v>
          </cell>
          <cell r="N53">
            <v>21</v>
          </cell>
          <cell r="O53">
            <v>79</v>
          </cell>
          <cell r="P53">
            <v>75</v>
          </cell>
          <cell r="U53">
            <v>4</v>
          </cell>
          <cell r="V53">
            <v>1</v>
          </cell>
        </row>
        <row r="54">
          <cell r="C54">
            <v>21010</v>
          </cell>
          <cell r="D54">
            <v>1000</v>
          </cell>
          <cell r="E54" t="str">
            <v>LEGARDA2</v>
          </cell>
          <cell r="F54">
            <v>33051</v>
          </cell>
          <cell r="G54" t="str">
            <v>MANILA1</v>
          </cell>
          <cell r="H54">
            <v>12</v>
          </cell>
          <cell r="I54">
            <v>33</v>
          </cell>
          <cell r="J54" t="str">
            <v>D</v>
          </cell>
          <cell r="K54">
            <v>3</v>
          </cell>
          <cell r="L54">
            <v>4</v>
          </cell>
          <cell r="M54">
            <v>9</v>
          </cell>
          <cell r="N54">
            <v>14</v>
          </cell>
          <cell r="O54">
            <v>20</v>
          </cell>
          <cell r="P54">
            <v>33</v>
          </cell>
          <cell r="U54">
            <v>4</v>
          </cell>
          <cell r="V54">
            <v>1</v>
          </cell>
        </row>
        <row r="55">
          <cell r="C55">
            <v>31010</v>
          </cell>
          <cell r="D55">
            <v>1000</v>
          </cell>
          <cell r="E55" t="str">
            <v>LEGARDA3</v>
          </cell>
          <cell r="F55">
            <v>33051</v>
          </cell>
          <cell r="G55" t="str">
            <v>MANILA1</v>
          </cell>
          <cell r="H55">
            <v>12</v>
          </cell>
          <cell r="I55">
            <v>34</v>
          </cell>
          <cell r="J55" t="str">
            <v>D</v>
          </cell>
          <cell r="K55">
            <v>3</v>
          </cell>
          <cell r="L55">
            <v>4</v>
          </cell>
          <cell r="M55">
            <v>7</v>
          </cell>
          <cell r="N55">
            <v>26</v>
          </cell>
          <cell r="O55">
            <v>23</v>
          </cell>
          <cell r="P55">
            <v>123</v>
          </cell>
          <cell r="U55">
            <v>4</v>
          </cell>
          <cell r="V55">
            <v>1</v>
          </cell>
        </row>
        <row r="56">
          <cell r="C56">
            <v>11011</v>
          </cell>
          <cell r="D56">
            <v>1000</v>
          </cell>
          <cell r="E56" t="str">
            <v>QUIAPO1</v>
          </cell>
          <cell r="F56">
            <v>33051</v>
          </cell>
          <cell r="G56" t="str">
            <v>MANILA1</v>
          </cell>
          <cell r="H56">
            <v>13</v>
          </cell>
          <cell r="I56">
            <v>35</v>
          </cell>
          <cell r="J56" t="str">
            <v>D</v>
          </cell>
          <cell r="K56">
            <v>1</v>
          </cell>
          <cell r="L56">
            <v>3</v>
          </cell>
          <cell r="M56">
            <v>25</v>
          </cell>
          <cell r="N56">
            <v>6</v>
          </cell>
          <cell r="O56">
            <v>34</v>
          </cell>
          <cell r="U56">
            <v>3</v>
          </cell>
          <cell r="V56">
            <v>1</v>
          </cell>
        </row>
        <row r="57">
          <cell r="C57">
            <v>21011</v>
          </cell>
          <cell r="D57">
            <v>1000</v>
          </cell>
          <cell r="E57" t="str">
            <v>QUIAPO2</v>
          </cell>
          <cell r="F57">
            <v>33051</v>
          </cell>
          <cell r="G57" t="str">
            <v>MANILA1</v>
          </cell>
          <cell r="H57">
            <v>13</v>
          </cell>
          <cell r="I57">
            <v>36</v>
          </cell>
          <cell r="J57" t="str">
            <v>D</v>
          </cell>
          <cell r="K57">
            <v>1</v>
          </cell>
          <cell r="L57">
            <v>3</v>
          </cell>
          <cell r="M57">
            <v>122</v>
          </cell>
          <cell r="N57">
            <v>79</v>
          </cell>
          <cell r="O57">
            <v>76</v>
          </cell>
          <cell r="U57">
            <v>3</v>
          </cell>
          <cell r="V57">
            <v>1</v>
          </cell>
        </row>
        <row r="58">
          <cell r="C58">
            <v>31011</v>
          </cell>
          <cell r="D58">
            <v>1000</v>
          </cell>
          <cell r="E58" t="str">
            <v>QUIAPO3</v>
          </cell>
          <cell r="F58">
            <v>33051</v>
          </cell>
          <cell r="G58" t="str">
            <v>MANILA1</v>
          </cell>
          <cell r="H58">
            <v>13</v>
          </cell>
          <cell r="I58">
            <v>37</v>
          </cell>
          <cell r="J58" t="str">
            <v>D</v>
          </cell>
          <cell r="K58">
            <v>1</v>
          </cell>
          <cell r="L58">
            <v>3</v>
          </cell>
          <cell r="M58">
            <v>13</v>
          </cell>
          <cell r="N58">
            <v>36</v>
          </cell>
          <cell r="O58">
            <v>21</v>
          </cell>
          <cell r="P58">
            <v>28</v>
          </cell>
          <cell r="U58">
            <v>4</v>
          </cell>
          <cell r="V58">
            <v>1</v>
          </cell>
        </row>
        <row r="59">
          <cell r="C59">
            <v>19012</v>
          </cell>
          <cell r="D59">
            <v>1000</v>
          </cell>
          <cell r="E59" t="str">
            <v>MIDTOWN1</v>
          </cell>
          <cell r="F59">
            <v>33051</v>
          </cell>
          <cell r="G59" t="str">
            <v>MANILA1</v>
          </cell>
          <cell r="H59">
            <v>14</v>
          </cell>
          <cell r="I59">
            <v>22</v>
          </cell>
          <cell r="J59" t="str">
            <v>D</v>
          </cell>
          <cell r="K59">
            <v>0</v>
          </cell>
          <cell r="L59">
            <v>7</v>
          </cell>
          <cell r="M59">
            <v>25</v>
          </cell>
          <cell r="N59">
            <v>35</v>
          </cell>
          <cell r="U59">
            <v>2</v>
          </cell>
          <cell r="V59">
            <v>0</v>
          </cell>
        </row>
        <row r="60">
          <cell r="C60">
            <v>11012</v>
          </cell>
          <cell r="D60">
            <v>1000</v>
          </cell>
          <cell r="E60" t="str">
            <v>SOUHARBOR1</v>
          </cell>
          <cell r="F60">
            <v>33051</v>
          </cell>
          <cell r="G60" t="str">
            <v>MANILA1</v>
          </cell>
          <cell r="H60">
            <v>16</v>
          </cell>
          <cell r="I60">
            <v>38</v>
          </cell>
          <cell r="J60" t="str">
            <v>D</v>
          </cell>
          <cell r="K60">
            <v>1</v>
          </cell>
          <cell r="L60">
            <v>2</v>
          </cell>
          <cell r="M60">
            <v>9</v>
          </cell>
          <cell r="N60">
            <v>37</v>
          </cell>
          <cell r="U60">
            <v>2</v>
          </cell>
          <cell r="V60">
            <v>1</v>
          </cell>
        </row>
        <row r="61">
          <cell r="C61">
            <v>21012</v>
          </cell>
          <cell r="D61">
            <v>1000</v>
          </cell>
          <cell r="E61" t="str">
            <v>SOUHARBOR2</v>
          </cell>
          <cell r="F61">
            <v>33051</v>
          </cell>
          <cell r="G61" t="str">
            <v>MANILA1</v>
          </cell>
          <cell r="H61">
            <v>16</v>
          </cell>
          <cell r="I61">
            <v>39</v>
          </cell>
          <cell r="J61" t="str">
            <v>D</v>
          </cell>
          <cell r="K61">
            <v>1</v>
          </cell>
          <cell r="L61">
            <v>2</v>
          </cell>
          <cell r="M61">
            <v>19</v>
          </cell>
          <cell r="N61">
            <v>14</v>
          </cell>
          <cell r="U61">
            <v>2</v>
          </cell>
          <cell r="V61">
            <v>1</v>
          </cell>
        </row>
        <row r="62">
          <cell r="C62">
            <v>31012</v>
          </cell>
          <cell r="D62">
            <v>1000</v>
          </cell>
          <cell r="E62" t="str">
            <v>SOUHARBOR3</v>
          </cell>
          <cell r="F62">
            <v>33051</v>
          </cell>
          <cell r="G62" t="str">
            <v>MANILA1</v>
          </cell>
          <cell r="H62">
            <v>16</v>
          </cell>
          <cell r="I62">
            <v>40</v>
          </cell>
          <cell r="J62" t="str">
            <v>D</v>
          </cell>
          <cell r="K62">
            <v>1</v>
          </cell>
          <cell r="L62">
            <v>2</v>
          </cell>
          <cell r="M62">
            <v>13</v>
          </cell>
          <cell r="N62">
            <v>22</v>
          </cell>
          <cell r="O62">
            <v>24</v>
          </cell>
          <cell r="U62">
            <v>3</v>
          </cell>
          <cell r="V62">
            <v>1</v>
          </cell>
        </row>
        <row r="63">
          <cell r="C63">
            <v>11015</v>
          </cell>
          <cell r="D63">
            <v>1000</v>
          </cell>
          <cell r="E63" t="str">
            <v>GEANTON1</v>
          </cell>
          <cell r="F63">
            <v>33051</v>
          </cell>
          <cell r="G63" t="str">
            <v>MANILA1</v>
          </cell>
          <cell r="H63">
            <v>22</v>
          </cell>
          <cell r="I63">
            <v>56</v>
          </cell>
          <cell r="J63" t="str">
            <v>D</v>
          </cell>
          <cell r="K63">
            <v>6</v>
          </cell>
          <cell r="L63">
            <v>4</v>
          </cell>
          <cell r="M63">
            <v>122</v>
          </cell>
          <cell r="N63">
            <v>30</v>
          </cell>
          <cell r="U63">
            <v>2</v>
          </cell>
          <cell r="V63">
            <v>1</v>
          </cell>
        </row>
        <row r="64">
          <cell r="C64">
            <v>21015</v>
          </cell>
          <cell r="D64">
            <v>1000</v>
          </cell>
          <cell r="E64" t="str">
            <v>GEANTON2</v>
          </cell>
          <cell r="F64">
            <v>33051</v>
          </cell>
          <cell r="G64" t="str">
            <v>MANILA1</v>
          </cell>
          <cell r="H64">
            <v>22</v>
          </cell>
          <cell r="I64">
            <v>57</v>
          </cell>
          <cell r="J64" t="str">
            <v>D</v>
          </cell>
          <cell r="K64">
            <v>6</v>
          </cell>
          <cell r="L64">
            <v>4</v>
          </cell>
          <cell r="M64">
            <v>15</v>
          </cell>
          <cell r="N64">
            <v>35</v>
          </cell>
          <cell r="O64">
            <v>24</v>
          </cell>
          <cell r="P64">
            <v>32</v>
          </cell>
          <cell r="U64">
            <v>4</v>
          </cell>
          <cell r="V64">
            <v>1</v>
          </cell>
        </row>
        <row r="65">
          <cell r="C65">
            <v>31015</v>
          </cell>
          <cell r="D65">
            <v>1000</v>
          </cell>
          <cell r="E65" t="str">
            <v>GEANTON3</v>
          </cell>
          <cell r="F65">
            <v>33051</v>
          </cell>
          <cell r="G65" t="str">
            <v>MANILA1</v>
          </cell>
          <cell r="H65">
            <v>22</v>
          </cell>
          <cell r="I65">
            <v>58</v>
          </cell>
          <cell r="J65" t="str">
            <v>D</v>
          </cell>
          <cell r="K65">
            <v>6</v>
          </cell>
          <cell r="L65">
            <v>4</v>
          </cell>
          <cell r="M65">
            <v>7</v>
          </cell>
          <cell r="N65">
            <v>29</v>
          </cell>
          <cell r="O65">
            <v>18</v>
          </cell>
          <cell r="P65">
            <v>22</v>
          </cell>
          <cell r="U65">
            <v>4</v>
          </cell>
          <cell r="V65">
            <v>1</v>
          </cell>
        </row>
        <row r="66">
          <cell r="C66">
            <v>12020</v>
          </cell>
          <cell r="D66">
            <v>1000</v>
          </cell>
          <cell r="E66" t="str">
            <v>ESPANAX1</v>
          </cell>
          <cell r="F66">
            <v>33051</v>
          </cell>
          <cell r="G66" t="str">
            <v>MANILA1</v>
          </cell>
          <cell r="H66">
            <v>23</v>
          </cell>
          <cell r="I66">
            <v>60</v>
          </cell>
          <cell r="J66" t="str">
            <v>D</v>
          </cell>
          <cell r="K66">
            <v>3</v>
          </cell>
          <cell r="L66">
            <v>2</v>
          </cell>
          <cell r="M66">
            <v>675</v>
          </cell>
          <cell r="U66">
            <v>1</v>
          </cell>
          <cell r="V66">
            <v>0</v>
          </cell>
        </row>
        <row r="67">
          <cell r="C67">
            <v>22020</v>
          </cell>
          <cell r="D67">
            <v>1000</v>
          </cell>
          <cell r="E67" t="str">
            <v>ESPANAX2</v>
          </cell>
          <cell r="F67">
            <v>33051</v>
          </cell>
          <cell r="G67" t="str">
            <v>MANILA1</v>
          </cell>
          <cell r="H67">
            <v>23</v>
          </cell>
          <cell r="I67">
            <v>61</v>
          </cell>
          <cell r="J67" t="str">
            <v>D</v>
          </cell>
          <cell r="K67">
            <v>3</v>
          </cell>
          <cell r="L67">
            <v>2</v>
          </cell>
          <cell r="M67">
            <v>679</v>
          </cell>
          <cell r="U67">
            <v>1</v>
          </cell>
          <cell r="V67">
            <v>0</v>
          </cell>
        </row>
        <row r="68">
          <cell r="C68">
            <v>32020</v>
          </cell>
          <cell r="D68">
            <v>1000</v>
          </cell>
          <cell r="E68" t="str">
            <v>ESPANAX3</v>
          </cell>
          <cell r="F68">
            <v>33051</v>
          </cell>
          <cell r="G68" t="str">
            <v>MANILA1</v>
          </cell>
          <cell r="H68">
            <v>23</v>
          </cell>
          <cell r="I68">
            <v>62</v>
          </cell>
          <cell r="J68" t="str">
            <v>D</v>
          </cell>
          <cell r="K68">
            <v>3</v>
          </cell>
          <cell r="L68">
            <v>2</v>
          </cell>
          <cell r="M68">
            <v>683</v>
          </cell>
          <cell r="U68">
            <v>1</v>
          </cell>
          <cell r="V68">
            <v>0</v>
          </cell>
        </row>
        <row r="69">
          <cell r="C69">
            <v>11020</v>
          </cell>
          <cell r="D69">
            <v>1000</v>
          </cell>
          <cell r="E69" t="str">
            <v>ESPANA1</v>
          </cell>
          <cell r="F69">
            <v>33051</v>
          </cell>
          <cell r="G69" t="str">
            <v>MANILA1</v>
          </cell>
          <cell r="H69">
            <v>24</v>
          </cell>
          <cell r="I69">
            <v>63</v>
          </cell>
          <cell r="J69" t="str">
            <v>D</v>
          </cell>
          <cell r="K69">
            <v>3</v>
          </cell>
          <cell r="L69">
            <v>1</v>
          </cell>
          <cell r="M69">
            <v>31</v>
          </cell>
          <cell r="N69">
            <v>12</v>
          </cell>
          <cell r="O69">
            <v>20</v>
          </cell>
          <cell r="P69">
            <v>34</v>
          </cell>
          <cell r="U69">
            <v>4</v>
          </cell>
          <cell r="V69">
            <v>1</v>
          </cell>
        </row>
        <row r="70">
          <cell r="C70">
            <v>21020</v>
          </cell>
          <cell r="D70">
            <v>1000</v>
          </cell>
          <cell r="E70" t="str">
            <v>ESPANA2</v>
          </cell>
          <cell r="F70">
            <v>33051</v>
          </cell>
          <cell r="G70" t="str">
            <v>MANILA1</v>
          </cell>
          <cell r="H70">
            <v>24</v>
          </cell>
          <cell r="I70">
            <v>64</v>
          </cell>
          <cell r="J70" t="str">
            <v>D</v>
          </cell>
          <cell r="K70">
            <v>3</v>
          </cell>
          <cell r="L70">
            <v>1</v>
          </cell>
          <cell r="M70">
            <v>27</v>
          </cell>
          <cell r="N70">
            <v>6</v>
          </cell>
          <cell r="O70">
            <v>37</v>
          </cell>
          <cell r="P70">
            <v>16</v>
          </cell>
          <cell r="U70">
            <v>4</v>
          </cell>
          <cell r="V70">
            <v>1</v>
          </cell>
        </row>
        <row r="71">
          <cell r="C71">
            <v>31020</v>
          </cell>
          <cell r="D71">
            <v>1000</v>
          </cell>
          <cell r="E71" t="str">
            <v>ESPANA3</v>
          </cell>
          <cell r="F71">
            <v>33051</v>
          </cell>
          <cell r="G71" t="str">
            <v>MANILA1</v>
          </cell>
          <cell r="H71">
            <v>24</v>
          </cell>
          <cell r="I71">
            <v>65</v>
          </cell>
          <cell r="J71" t="str">
            <v>D</v>
          </cell>
          <cell r="K71">
            <v>3</v>
          </cell>
          <cell r="L71">
            <v>1</v>
          </cell>
          <cell r="M71">
            <v>29</v>
          </cell>
          <cell r="N71">
            <v>24</v>
          </cell>
          <cell r="O71">
            <v>10</v>
          </cell>
          <cell r="P71">
            <v>18</v>
          </cell>
          <cell r="U71">
            <v>4</v>
          </cell>
          <cell r="V71">
            <v>1</v>
          </cell>
        </row>
        <row r="72">
          <cell r="C72">
            <v>11019</v>
          </cell>
          <cell r="D72">
            <v>1000</v>
          </cell>
          <cell r="E72" t="str">
            <v>MALACANAN1</v>
          </cell>
          <cell r="F72">
            <v>33051</v>
          </cell>
          <cell r="G72" t="str">
            <v>MANILA1</v>
          </cell>
          <cell r="H72">
            <v>26</v>
          </cell>
          <cell r="I72">
            <v>69</v>
          </cell>
          <cell r="J72" t="str">
            <v>D</v>
          </cell>
          <cell r="K72">
            <v>1</v>
          </cell>
          <cell r="L72">
            <v>4</v>
          </cell>
          <cell r="M72">
            <v>5</v>
          </cell>
          <cell r="N72">
            <v>34</v>
          </cell>
          <cell r="O72">
            <v>10</v>
          </cell>
          <cell r="U72">
            <v>3</v>
          </cell>
          <cell r="V72">
            <v>1</v>
          </cell>
        </row>
        <row r="73">
          <cell r="C73">
            <v>21019</v>
          </cell>
          <cell r="D73">
            <v>1000</v>
          </cell>
          <cell r="E73" t="str">
            <v>MALACANAN2</v>
          </cell>
          <cell r="F73">
            <v>33051</v>
          </cell>
          <cell r="G73" t="str">
            <v>MANILA1</v>
          </cell>
          <cell r="H73">
            <v>26</v>
          </cell>
          <cell r="I73">
            <v>70</v>
          </cell>
          <cell r="J73" t="str">
            <v>D</v>
          </cell>
          <cell r="K73">
            <v>1</v>
          </cell>
          <cell r="L73">
            <v>4</v>
          </cell>
          <cell r="M73">
            <v>19</v>
          </cell>
          <cell r="N73">
            <v>28</v>
          </cell>
          <cell r="U73">
            <v>2</v>
          </cell>
          <cell r="V73">
            <v>1</v>
          </cell>
        </row>
        <row r="74">
          <cell r="C74">
            <v>31019</v>
          </cell>
          <cell r="D74">
            <v>1000</v>
          </cell>
          <cell r="E74" t="str">
            <v>MALACANAN3</v>
          </cell>
          <cell r="F74">
            <v>33051</v>
          </cell>
          <cell r="G74" t="str">
            <v>MANILA1</v>
          </cell>
          <cell r="H74">
            <v>26</v>
          </cell>
          <cell r="I74">
            <v>71</v>
          </cell>
          <cell r="J74" t="str">
            <v>D</v>
          </cell>
          <cell r="K74">
            <v>1</v>
          </cell>
          <cell r="L74">
            <v>4</v>
          </cell>
          <cell r="M74">
            <v>124</v>
          </cell>
          <cell r="N74">
            <v>32</v>
          </cell>
          <cell r="O74">
            <v>22</v>
          </cell>
          <cell r="U74">
            <v>3</v>
          </cell>
          <cell r="V74">
            <v>1</v>
          </cell>
        </row>
        <row r="75">
          <cell r="C75">
            <v>11023</v>
          </cell>
          <cell r="D75">
            <v>1000</v>
          </cell>
          <cell r="E75" t="str">
            <v>PANDACAN1</v>
          </cell>
          <cell r="F75">
            <v>33051</v>
          </cell>
          <cell r="G75" t="str">
            <v>MANILA1</v>
          </cell>
          <cell r="H75">
            <v>27</v>
          </cell>
          <cell r="I75">
            <v>72</v>
          </cell>
          <cell r="J75" t="str">
            <v>D</v>
          </cell>
          <cell r="K75">
            <v>5</v>
          </cell>
          <cell r="L75">
            <v>0</v>
          </cell>
          <cell r="M75">
            <v>9</v>
          </cell>
          <cell r="N75">
            <v>22</v>
          </cell>
          <cell r="U75">
            <v>2</v>
          </cell>
          <cell r="V75">
            <v>1</v>
          </cell>
        </row>
        <row r="76">
          <cell r="C76">
            <v>21023</v>
          </cell>
          <cell r="D76">
            <v>1000</v>
          </cell>
          <cell r="E76" t="str">
            <v>PANDACAN2</v>
          </cell>
          <cell r="F76">
            <v>33051</v>
          </cell>
          <cell r="G76" t="str">
            <v>MANILA1</v>
          </cell>
          <cell r="H76">
            <v>27</v>
          </cell>
          <cell r="I76">
            <v>73</v>
          </cell>
          <cell r="J76" t="str">
            <v>D</v>
          </cell>
          <cell r="K76">
            <v>5</v>
          </cell>
          <cell r="L76">
            <v>0</v>
          </cell>
          <cell r="M76">
            <v>15</v>
          </cell>
          <cell r="N76">
            <v>18</v>
          </cell>
          <cell r="U76">
            <v>2</v>
          </cell>
          <cell r="V76">
            <v>1</v>
          </cell>
        </row>
        <row r="77">
          <cell r="C77">
            <v>31023</v>
          </cell>
          <cell r="D77">
            <v>1000</v>
          </cell>
          <cell r="E77" t="str">
            <v>PANDACAN3</v>
          </cell>
          <cell r="F77">
            <v>33051</v>
          </cell>
          <cell r="G77" t="str">
            <v>MANILA1</v>
          </cell>
          <cell r="H77">
            <v>27</v>
          </cell>
          <cell r="I77">
            <v>74</v>
          </cell>
          <cell r="J77" t="str">
            <v>D</v>
          </cell>
          <cell r="K77">
            <v>5</v>
          </cell>
          <cell r="L77">
            <v>0</v>
          </cell>
          <cell r="M77">
            <v>122</v>
          </cell>
          <cell r="N77">
            <v>78</v>
          </cell>
          <cell r="O77">
            <v>124</v>
          </cell>
          <cell r="U77">
            <v>3</v>
          </cell>
          <cell r="V77">
            <v>1</v>
          </cell>
        </row>
        <row r="78">
          <cell r="C78">
            <v>19002</v>
          </cell>
          <cell r="D78">
            <v>1000</v>
          </cell>
          <cell r="E78" t="str">
            <v>RBSNPLACE1</v>
          </cell>
          <cell r="F78">
            <v>33051</v>
          </cell>
          <cell r="G78" t="str">
            <v>MANILA1</v>
          </cell>
          <cell r="H78">
            <v>30</v>
          </cell>
          <cell r="I78">
            <v>81</v>
          </cell>
          <cell r="J78" t="str">
            <v>D</v>
          </cell>
          <cell r="K78">
            <v>0</v>
          </cell>
          <cell r="L78">
            <v>4</v>
          </cell>
          <cell r="M78">
            <v>3</v>
          </cell>
          <cell r="N78">
            <v>16</v>
          </cell>
          <cell r="O78">
            <v>26</v>
          </cell>
          <cell r="P78">
            <v>6</v>
          </cell>
          <cell r="U78">
            <v>4</v>
          </cell>
          <cell r="V78">
            <v>1</v>
          </cell>
        </row>
        <row r="79">
          <cell r="C79">
            <v>11022</v>
          </cell>
          <cell r="D79">
            <v>1000</v>
          </cell>
          <cell r="E79" t="str">
            <v>ONGPIN1</v>
          </cell>
          <cell r="F79">
            <v>33051</v>
          </cell>
          <cell r="G79" t="str">
            <v>MANILA1</v>
          </cell>
          <cell r="H79">
            <v>32</v>
          </cell>
          <cell r="I79">
            <v>83</v>
          </cell>
          <cell r="J79" t="str">
            <v>D</v>
          </cell>
          <cell r="K79">
            <v>1</v>
          </cell>
          <cell r="L79">
            <v>0</v>
          </cell>
          <cell r="M79">
            <v>5</v>
          </cell>
          <cell r="N79">
            <v>20</v>
          </cell>
          <cell r="O79">
            <v>28</v>
          </cell>
          <cell r="U79">
            <v>3</v>
          </cell>
          <cell r="V79">
            <v>1</v>
          </cell>
        </row>
        <row r="80">
          <cell r="C80">
            <v>21022</v>
          </cell>
          <cell r="D80">
            <v>1000</v>
          </cell>
          <cell r="E80" t="str">
            <v>ONGPIN2</v>
          </cell>
          <cell r="F80">
            <v>33051</v>
          </cell>
          <cell r="G80" t="str">
            <v>MANILA1</v>
          </cell>
          <cell r="H80">
            <v>32</v>
          </cell>
          <cell r="I80">
            <v>84</v>
          </cell>
          <cell r="J80" t="str">
            <v>D</v>
          </cell>
          <cell r="K80">
            <v>1</v>
          </cell>
          <cell r="L80">
            <v>0</v>
          </cell>
          <cell r="M80">
            <v>15</v>
          </cell>
          <cell r="N80">
            <v>24</v>
          </cell>
          <cell r="O80">
            <v>12</v>
          </cell>
          <cell r="U80">
            <v>3</v>
          </cell>
          <cell r="V80">
            <v>1</v>
          </cell>
        </row>
        <row r="81">
          <cell r="C81">
            <v>31022</v>
          </cell>
          <cell r="D81">
            <v>1000</v>
          </cell>
          <cell r="E81" t="str">
            <v>ONGPIN3</v>
          </cell>
          <cell r="F81">
            <v>33051</v>
          </cell>
          <cell r="G81" t="str">
            <v>MANILA1</v>
          </cell>
          <cell r="H81">
            <v>32</v>
          </cell>
          <cell r="I81">
            <v>85</v>
          </cell>
          <cell r="J81" t="str">
            <v>D</v>
          </cell>
          <cell r="K81">
            <v>1</v>
          </cell>
          <cell r="L81">
            <v>0</v>
          </cell>
          <cell r="M81">
            <v>27</v>
          </cell>
          <cell r="N81">
            <v>123</v>
          </cell>
          <cell r="O81">
            <v>30</v>
          </cell>
          <cell r="U81">
            <v>3</v>
          </cell>
          <cell r="V81">
            <v>1</v>
          </cell>
        </row>
        <row r="82">
          <cell r="C82">
            <v>19006</v>
          </cell>
          <cell r="D82">
            <v>1000</v>
          </cell>
          <cell r="E82" t="str">
            <v>BID1</v>
          </cell>
          <cell r="F82">
            <v>33051</v>
          </cell>
          <cell r="G82" t="str">
            <v>MANILA1</v>
          </cell>
          <cell r="H82">
            <v>33</v>
          </cell>
          <cell r="I82">
            <v>86</v>
          </cell>
          <cell r="J82" t="str">
            <v>D</v>
          </cell>
          <cell r="K82">
            <v>0</v>
          </cell>
          <cell r="L82">
            <v>3</v>
          </cell>
          <cell r="M82">
            <v>3</v>
          </cell>
          <cell r="N82">
            <v>22</v>
          </cell>
          <cell r="U82">
            <v>2</v>
          </cell>
          <cell r="V82">
            <v>0</v>
          </cell>
        </row>
        <row r="83">
          <cell r="C83">
            <v>11030</v>
          </cell>
          <cell r="D83">
            <v>1000</v>
          </cell>
          <cell r="E83" t="str">
            <v>DELPAN1</v>
          </cell>
          <cell r="F83">
            <v>33051</v>
          </cell>
          <cell r="G83" t="str">
            <v>MANILA1</v>
          </cell>
          <cell r="H83">
            <v>34</v>
          </cell>
          <cell r="I83">
            <v>87</v>
          </cell>
          <cell r="J83" t="str">
            <v>D</v>
          </cell>
          <cell r="K83">
            <v>5</v>
          </cell>
          <cell r="L83">
            <v>3</v>
          </cell>
          <cell r="M83">
            <v>13</v>
          </cell>
          <cell r="N83">
            <v>20</v>
          </cell>
          <cell r="U83">
            <v>2</v>
          </cell>
          <cell r="V83">
            <v>1</v>
          </cell>
        </row>
        <row r="84">
          <cell r="C84">
            <v>21030</v>
          </cell>
          <cell r="D84">
            <v>1000</v>
          </cell>
          <cell r="E84" t="str">
            <v>DELPAN2</v>
          </cell>
          <cell r="F84">
            <v>33051</v>
          </cell>
          <cell r="G84" t="str">
            <v>MANILA1</v>
          </cell>
          <cell r="H84">
            <v>34</v>
          </cell>
          <cell r="I84">
            <v>88</v>
          </cell>
          <cell r="J84" t="str">
            <v>D</v>
          </cell>
          <cell r="K84">
            <v>5</v>
          </cell>
          <cell r="L84">
            <v>3</v>
          </cell>
          <cell r="M84">
            <v>33</v>
          </cell>
          <cell r="N84">
            <v>35</v>
          </cell>
          <cell r="U84">
            <v>2</v>
          </cell>
          <cell r="V84">
            <v>1</v>
          </cell>
        </row>
        <row r="85">
          <cell r="C85">
            <v>31030</v>
          </cell>
          <cell r="D85">
            <v>1000</v>
          </cell>
          <cell r="E85" t="str">
            <v>DELPAN3</v>
          </cell>
          <cell r="F85">
            <v>33051</v>
          </cell>
          <cell r="G85" t="str">
            <v>MANILA1</v>
          </cell>
          <cell r="H85">
            <v>34</v>
          </cell>
          <cell r="I85">
            <v>89</v>
          </cell>
          <cell r="J85" t="str">
            <v>D</v>
          </cell>
          <cell r="K85">
            <v>5</v>
          </cell>
          <cell r="L85">
            <v>3</v>
          </cell>
          <cell r="M85">
            <v>15</v>
          </cell>
          <cell r="N85">
            <v>23</v>
          </cell>
          <cell r="U85">
            <v>2</v>
          </cell>
          <cell r="V85">
            <v>0</v>
          </cell>
        </row>
        <row r="86">
          <cell r="C86">
            <v>11027</v>
          </cell>
          <cell r="D86">
            <v>1000</v>
          </cell>
          <cell r="E86" t="str">
            <v>REGENTE1</v>
          </cell>
          <cell r="F86">
            <v>33051</v>
          </cell>
          <cell r="G86" t="str">
            <v>MANILA1</v>
          </cell>
          <cell r="H86">
            <v>35</v>
          </cell>
          <cell r="I86">
            <v>90</v>
          </cell>
          <cell r="J86" t="str">
            <v>D</v>
          </cell>
          <cell r="K86">
            <v>7</v>
          </cell>
          <cell r="L86">
            <v>3</v>
          </cell>
          <cell r="M86">
            <v>7</v>
          </cell>
          <cell r="N86">
            <v>4</v>
          </cell>
          <cell r="O86">
            <v>77</v>
          </cell>
          <cell r="U86">
            <v>3</v>
          </cell>
          <cell r="V86">
            <v>0</v>
          </cell>
        </row>
        <row r="87">
          <cell r="C87">
            <v>31027</v>
          </cell>
          <cell r="D87">
            <v>1000</v>
          </cell>
          <cell r="E87" t="str">
            <v>REGENTE3</v>
          </cell>
          <cell r="F87">
            <v>33051</v>
          </cell>
          <cell r="G87" t="str">
            <v>MANILA1</v>
          </cell>
          <cell r="H87">
            <v>35</v>
          </cell>
          <cell r="I87">
            <v>91</v>
          </cell>
          <cell r="J87" t="str">
            <v>D</v>
          </cell>
          <cell r="K87">
            <v>7</v>
          </cell>
          <cell r="L87">
            <v>3</v>
          </cell>
          <cell r="M87">
            <v>29</v>
          </cell>
          <cell r="N87">
            <v>6</v>
          </cell>
          <cell r="O87">
            <v>55</v>
          </cell>
          <cell r="U87">
            <v>3</v>
          </cell>
          <cell r="V87">
            <v>0</v>
          </cell>
        </row>
        <row r="88">
          <cell r="C88">
            <v>11029</v>
          </cell>
          <cell r="D88">
            <v>1000</v>
          </cell>
          <cell r="E88" t="str">
            <v>CRISTOBAL1</v>
          </cell>
          <cell r="F88">
            <v>33051</v>
          </cell>
          <cell r="G88" t="str">
            <v>MANILA1</v>
          </cell>
          <cell r="H88">
            <v>36</v>
          </cell>
          <cell r="I88">
            <v>92</v>
          </cell>
          <cell r="J88" t="str">
            <v>D</v>
          </cell>
          <cell r="K88">
            <v>5</v>
          </cell>
          <cell r="L88">
            <v>2</v>
          </cell>
          <cell r="M88">
            <v>13</v>
          </cell>
          <cell r="N88">
            <v>23</v>
          </cell>
          <cell r="O88">
            <v>16</v>
          </cell>
          <cell r="U88">
            <v>3</v>
          </cell>
          <cell r="V88">
            <v>1</v>
          </cell>
        </row>
        <row r="89">
          <cell r="C89">
            <v>21029</v>
          </cell>
          <cell r="D89">
            <v>1000</v>
          </cell>
          <cell r="E89" t="str">
            <v>CRISTOBAL2</v>
          </cell>
          <cell r="F89">
            <v>33051</v>
          </cell>
          <cell r="G89" t="str">
            <v>MANILA1</v>
          </cell>
          <cell r="H89">
            <v>36</v>
          </cell>
          <cell r="I89">
            <v>93</v>
          </cell>
          <cell r="J89" t="str">
            <v>D</v>
          </cell>
          <cell r="K89">
            <v>5</v>
          </cell>
          <cell r="L89">
            <v>2</v>
          </cell>
          <cell r="M89">
            <v>29</v>
          </cell>
          <cell r="N89">
            <v>35</v>
          </cell>
          <cell r="O89">
            <v>32</v>
          </cell>
          <cell r="U89">
            <v>3</v>
          </cell>
          <cell r="V89">
            <v>1</v>
          </cell>
        </row>
        <row r="90">
          <cell r="C90">
            <v>31029</v>
          </cell>
          <cell r="D90">
            <v>1000</v>
          </cell>
          <cell r="E90" t="str">
            <v>CRISTOBAL3</v>
          </cell>
          <cell r="F90">
            <v>33051</v>
          </cell>
          <cell r="G90" t="str">
            <v>MANILA1</v>
          </cell>
          <cell r="H90">
            <v>36</v>
          </cell>
          <cell r="I90">
            <v>94</v>
          </cell>
          <cell r="J90" t="str">
            <v>D</v>
          </cell>
          <cell r="K90">
            <v>5</v>
          </cell>
          <cell r="L90">
            <v>2</v>
          </cell>
          <cell r="M90">
            <v>27</v>
          </cell>
          <cell r="N90">
            <v>6</v>
          </cell>
          <cell r="O90">
            <v>37</v>
          </cell>
          <cell r="P90">
            <v>20</v>
          </cell>
          <cell r="U90">
            <v>4</v>
          </cell>
          <cell r="V90">
            <v>1</v>
          </cell>
        </row>
        <row r="91">
          <cell r="C91">
            <v>19005</v>
          </cell>
          <cell r="D91">
            <v>1000</v>
          </cell>
          <cell r="E91" t="str">
            <v>CUSTOMS1</v>
          </cell>
          <cell r="F91">
            <v>33051</v>
          </cell>
          <cell r="G91" t="str">
            <v>MANILA1</v>
          </cell>
          <cell r="H91">
            <v>37</v>
          </cell>
          <cell r="I91">
            <v>95</v>
          </cell>
          <cell r="J91" t="str">
            <v>D</v>
          </cell>
          <cell r="K91">
            <v>0</v>
          </cell>
          <cell r="L91">
            <v>6</v>
          </cell>
          <cell r="M91">
            <v>3</v>
          </cell>
          <cell r="N91">
            <v>22</v>
          </cell>
          <cell r="U91">
            <v>2</v>
          </cell>
          <cell r="V91">
            <v>1</v>
          </cell>
        </row>
        <row r="92">
          <cell r="C92">
            <v>11026</v>
          </cell>
          <cell r="D92">
            <v>1000</v>
          </cell>
          <cell r="E92" t="str">
            <v>JUANLUNA1</v>
          </cell>
          <cell r="F92">
            <v>33051</v>
          </cell>
          <cell r="G92" t="str">
            <v>MANILA1</v>
          </cell>
          <cell r="H92">
            <v>38</v>
          </cell>
          <cell r="I92">
            <v>96</v>
          </cell>
          <cell r="J92" t="str">
            <v>D</v>
          </cell>
          <cell r="K92">
            <v>7</v>
          </cell>
          <cell r="L92">
            <v>2</v>
          </cell>
          <cell r="M92">
            <v>9</v>
          </cell>
          <cell r="N92">
            <v>4</v>
          </cell>
          <cell r="O92">
            <v>77</v>
          </cell>
          <cell r="U92">
            <v>3</v>
          </cell>
          <cell r="V92">
            <v>0</v>
          </cell>
        </row>
        <row r="93">
          <cell r="C93">
            <v>21026</v>
          </cell>
          <cell r="D93">
            <v>1000</v>
          </cell>
          <cell r="E93" t="str">
            <v>JUANLUNA2</v>
          </cell>
          <cell r="F93">
            <v>33051</v>
          </cell>
          <cell r="G93" t="str">
            <v>MANILA1</v>
          </cell>
          <cell r="H93">
            <v>38</v>
          </cell>
          <cell r="I93">
            <v>97</v>
          </cell>
          <cell r="J93" t="str">
            <v>D</v>
          </cell>
          <cell r="K93">
            <v>7</v>
          </cell>
          <cell r="L93">
            <v>2</v>
          </cell>
          <cell r="M93">
            <v>7</v>
          </cell>
          <cell r="N93">
            <v>16</v>
          </cell>
          <cell r="O93">
            <v>99</v>
          </cell>
          <cell r="U93">
            <v>3</v>
          </cell>
          <cell r="V93">
            <v>0</v>
          </cell>
        </row>
        <row r="94">
          <cell r="C94">
            <v>11028</v>
          </cell>
          <cell r="D94">
            <v>1000</v>
          </cell>
          <cell r="E94" t="str">
            <v>SALAZAR1</v>
          </cell>
          <cell r="F94">
            <v>33051</v>
          </cell>
          <cell r="G94" t="str">
            <v>MANILA1</v>
          </cell>
          <cell r="H94">
            <v>39</v>
          </cell>
          <cell r="I94">
            <v>98</v>
          </cell>
          <cell r="J94" t="str">
            <v>D</v>
          </cell>
          <cell r="K94">
            <v>7</v>
          </cell>
          <cell r="L94">
            <v>4</v>
          </cell>
          <cell r="M94">
            <v>36</v>
          </cell>
          <cell r="N94">
            <v>77</v>
          </cell>
          <cell r="O94">
            <v>26</v>
          </cell>
          <cell r="U94">
            <v>3</v>
          </cell>
          <cell r="V94">
            <v>0</v>
          </cell>
        </row>
        <row r="95">
          <cell r="C95">
            <v>31028</v>
          </cell>
          <cell r="D95">
            <v>1000</v>
          </cell>
          <cell r="E95" t="str">
            <v>SALAZAR3</v>
          </cell>
          <cell r="F95">
            <v>33051</v>
          </cell>
          <cell r="G95" t="str">
            <v>MANILA1</v>
          </cell>
          <cell r="H95">
            <v>39</v>
          </cell>
          <cell r="I95">
            <v>99</v>
          </cell>
          <cell r="J95" t="str">
            <v>D</v>
          </cell>
          <cell r="K95">
            <v>7</v>
          </cell>
          <cell r="L95">
            <v>4</v>
          </cell>
          <cell r="M95">
            <v>11</v>
          </cell>
          <cell r="N95">
            <v>32</v>
          </cell>
          <cell r="O95">
            <v>55</v>
          </cell>
          <cell r="U95">
            <v>3</v>
          </cell>
          <cell r="V95">
            <v>0</v>
          </cell>
        </row>
        <row r="96">
          <cell r="C96">
            <v>11025</v>
          </cell>
          <cell r="D96">
            <v>1000</v>
          </cell>
          <cell r="E96" t="str">
            <v>ELCANO1</v>
          </cell>
          <cell r="F96">
            <v>33051</v>
          </cell>
          <cell r="G96" t="str">
            <v>MANILA1</v>
          </cell>
          <cell r="H96">
            <v>40</v>
          </cell>
          <cell r="I96">
            <v>100</v>
          </cell>
          <cell r="J96" t="str">
            <v>D</v>
          </cell>
          <cell r="K96">
            <v>7</v>
          </cell>
          <cell r="L96">
            <v>1</v>
          </cell>
          <cell r="M96">
            <v>5</v>
          </cell>
          <cell r="N96">
            <v>30</v>
          </cell>
          <cell r="U96">
            <v>2</v>
          </cell>
          <cell r="V96">
            <v>0</v>
          </cell>
        </row>
        <row r="97">
          <cell r="C97">
            <v>21025</v>
          </cell>
          <cell r="D97">
            <v>1000</v>
          </cell>
          <cell r="E97" t="str">
            <v>ELCANO2</v>
          </cell>
          <cell r="F97">
            <v>33051</v>
          </cell>
          <cell r="G97" t="str">
            <v>MANILA1</v>
          </cell>
          <cell r="H97">
            <v>40</v>
          </cell>
          <cell r="I97">
            <v>101</v>
          </cell>
          <cell r="J97" t="str">
            <v>D</v>
          </cell>
          <cell r="K97">
            <v>7</v>
          </cell>
          <cell r="L97">
            <v>1</v>
          </cell>
          <cell r="M97">
            <v>27</v>
          </cell>
          <cell r="N97">
            <v>32</v>
          </cell>
          <cell r="U97">
            <v>2</v>
          </cell>
          <cell r="V97">
            <v>0</v>
          </cell>
        </row>
        <row r="98">
          <cell r="C98">
            <v>19016</v>
          </cell>
          <cell r="D98">
            <v>1000</v>
          </cell>
          <cell r="E98" t="str">
            <v>EQUIBINON1</v>
          </cell>
          <cell r="F98">
            <v>33051</v>
          </cell>
          <cell r="G98" t="str">
            <v>MANILA1</v>
          </cell>
          <cell r="H98">
            <v>41</v>
          </cell>
          <cell r="I98">
            <v>102</v>
          </cell>
          <cell r="J98" t="str">
            <v>D</v>
          </cell>
          <cell r="K98">
            <v>0</v>
          </cell>
          <cell r="L98">
            <v>4</v>
          </cell>
          <cell r="M98">
            <v>3</v>
          </cell>
          <cell r="N98">
            <v>34</v>
          </cell>
          <cell r="U98">
            <v>2</v>
          </cell>
          <cell r="V98">
            <v>0</v>
          </cell>
        </row>
        <row r="99">
          <cell r="C99">
            <v>19008</v>
          </cell>
          <cell r="D99">
            <v>1000</v>
          </cell>
          <cell r="E99" t="str">
            <v>HOLIDAYIN1</v>
          </cell>
          <cell r="F99">
            <v>33051</v>
          </cell>
          <cell r="G99" t="str">
            <v>MANILA1</v>
          </cell>
          <cell r="H99">
            <v>42</v>
          </cell>
          <cell r="I99">
            <v>103</v>
          </cell>
          <cell r="J99" t="str">
            <v>D</v>
          </cell>
          <cell r="K99">
            <v>0</v>
          </cell>
          <cell r="L99">
            <v>5</v>
          </cell>
          <cell r="M99">
            <v>3</v>
          </cell>
          <cell r="N99">
            <v>8</v>
          </cell>
          <cell r="O99">
            <v>28</v>
          </cell>
          <cell r="U99">
            <v>3</v>
          </cell>
          <cell r="V99">
            <v>0</v>
          </cell>
        </row>
        <row r="100">
          <cell r="C100">
            <v>11024</v>
          </cell>
          <cell r="D100">
            <v>1000</v>
          </cell>
          <cell r="E100" t="str">
            <v>ASUNCION1</v>
          </cell>
          <cell r="F100">
            <v>33051</v>
          </cell>
          <cell r="G100" t="str">
            <v>MANILA1</v>
          </cell>
          <cell r="H100">
            <v>44</v>
          </cell>
          <cell r="I100">
            <v>105</v>
          </cell>
          <cell r="J100" t="str">
            <v>D</v>
          </cell>
          <cell r="K100">
            <v>7</v>
          </cell>
          <cell r="L100">
            <v>0</v>
          </cell>
          <cell r="M100">
            <v>7</v>
          </cell>
          <cell r="N100">
            <v>4</v>
          </cell>
          <cell r="U100">
            <v>2</v>
          </cell>
          <cell r="V100">
            <v>0</v>
          </cell>
        </row>
        <row r="101">
          <cell r="C101">
            <v>21024</v>
          </cell>
          <cell r="D101">
            <v>1000</v>
          </cell>
          <cell r="E101" t="str">
            <v>ASUNCION2</v>
          </cell>
          <cell r="F101">
            <v>33051</v>
          </cell>
          <cell r="G101" t="str">
            <v>MANILA1</v>
          </cell>
          <cell r="H101">
            <v>44</v>
          </cell>
          <cell r="I101">
            <v>106</v>
          </cell>
          <cell r="J101" t="str">
            <v>D</v>
          </cell>
          <cell r="K101">
            <v>7</v>
          </cell>
          <cell r="L101">
            <v>0</v>
          </cell>
          <cell r="M101">
            <v>16</v>
          </cell>
          <cell r="N101">
            <v>20</v>
          </cell>
          <cell r="U101">
            <v>2</v>
          </cell>
          <cell r="V101">
            <v>0</v>
          </cell>
        </row>
        <row r="102">
          <cell r="C102">
            <v>12008</v>
          </cell>
          <cell r="D102">
            <v>1000</v>
          </cell>
          <cell r="E102" t="str">
            <v>FTORRESX1</v>
          </cell>
          <cell r="F102">
            <v>33051</v>
          </cell>
          <cell r="G102" t="str">
            <v>MANILA1</v>
          </cell>
          <cell r="H102">
            <v>47</v>
          </cell>
          <cell r="I102">
            <v>111</v>
          </cell>
          <cell r="J102" t="str">
            <v>D</v>
          </cell>
          <cell r="K102">
            <v>5</v>
          </cell>
          <cell r="L102">
            <v>5</v>
          </cell>
          <cell r="M102">
            <v>661</v>
          </cell>
          <cell r="U102">
            <v>1</v>
          </cell>
          <cell r="V102">
            <v>0</v>
          </cell>
        </row>
        <row r="103">
          <cell r="C103">
            <v>22008</v>
          </cell>
          <cell r="D103">
            <v>1000</v>
          </cell>
          <cell r="E103" t="str">
            <v>FTORRESX2</v>
          </cell>
          <cell r="F103">
            <v>33051</v>
          </cell>
          <cell r="G103" t="str">
            <v>MANILA1</v>
          </cell>
          <cell r="H103">
            <v>47</v>
          </cell>
          <cell r="I103">
            <v>112</v>
          </cell>
          <cell r="J103" t="str">
            <v>D</v>
          </cell>
          <cell r="K103">
            <v>5</v>
          </cell>
          <cell r="L103">
            <v>5</v>
          </cell>
          <cell r="M103">
            <v>665</v>
          </cell>
          <cell r="U103">
            <v>1</v>
          </cell>
          <cell r="V103">
            <v>0</v>
          </cell>
        </row>
        <row r="104">
          <cell r="C104">
            <v>32008</v>
          </cell>
          <cell r="D104">
            <v>1000</v>
          </cell>
          <cell r="E104" t="str">
            <v>FTORRESX3</v>
          </cell>
          <cell r="F104">
            <v>33051</v>
          </cell>
          <cell r="G104" t="str">
            <v>MANILA1</v>
          </cell>
          <cell r="H104">
            <v>47</v>
          </cell>
          <cell r="I104">
            <v>113</v>
          </cell>
          <cell r="J104" t="str">
            <v>D</v>
          </cell>
          <cell r="K104">
            <v>5</v>
          </cell>
          <cell r="L104">
            <v>5</v>
          </cell>
          <cell r="M104">
            <v>669</v>
          </cell>
          <cell r="U104">
            <v>1</v>
          </cell>
          <cell r="V104">
            <v>0</v>
          </cell>
        </row>
        <row r="105">
          <cell r="C105">
            <v>11017</v>
          </cell>
          <cell r="D105">
            <v>1000</v>
          </cell>
          <cell r="E105" t="str">
            <v>DIMASALAN1</v>
          </cell>
          <cell r="F105">
            <v>33051</v>
          </cell>
          <cell r="G105" t="str">
            <v>MANILA1</v>
          </cell>
          <cell r="H105">
            <v>127</v>
          </cell>
          <cell r="I105">
            <v>123</v>
          </cell>
          <cell r="J105" t="str">
            <v>D</v>
          </cell>
          <cell r="K105">
            <v>3</v>
          </cell>
          <cell r="L105">
            <v>0</v>
          </cell>
          <cell r="M105">
            <v>19</v>
          </cell>
          <cell r="N105">
            <v>79</v>
          </cell>
          <cell r="O105">
            <v>32</v>
          </cell>
          <cell r="P105">
            <v>25</v>
          </cell>
          <cell r="U105">
            <v>4</v>
          </cell>
          <cell r="V105">
            <v>1</v>
          </cell>
        </row>
        <row r="106">
          <cell r="C106">
            <v>21017</v>
          </cell>
          <cell r="D106">
            <v>1000</v>
          </cell>
          <cell r="E106" t="str">
            <v>DIMASALAN2</v>
          </cell>
          <cell r="F106">
            <v>33051</v>
          </cell>
          <cell r="G106" t="str">
            <v>MANILA1</v>
          </cell>
          <cell r="H106">
            <v>127</v>
          </cell>
          <cell r="I106">
            <v>124</v>
          </cell>
          <cell r="J106" t="str">
            <v>D</v>
          </cell>
          <cell r="K106">
            <v>3</v>
          </cell>
          <cell r="L106">
            <v>0</v>
          </cell>
          <cell r="M106">
            <v>37</v>
          </cell>
          <cell r="N106">
            <v>7</v>
          </cell>
          <cell r="O106">
            <v>76</v>
          </cell>
          <cell r="P106">
            <v>34</v>
          </cell>
          <cell r="U106">
            <v>4</v>
          </cell>
          <cell r="V106">
            <v>1</v>
          </cell>
        </row>
        <row r="107">
          <cell r="C107">
            <v>31017</v>
          </cell>
          <cell r="D107">
            <v>1000</v>
          </cell>
          <cell r="E107" t="str">
            <v>DIMASALAN3</v>
          </cell>
          <cell r="F107">
            <v>33051</v>
          </cell>
          <cell r="G107" t="str">
            <v>MANILA1</v>
          </cell>
          <cell r="H107">
            <v>127</v>
          </cell>
          <cell r="I107">
            <v>125</v>
          </cell>
          <cell r="J107" t="str">
            <v>D</v>
          </cell>
          <cell r="K107">
            <v>3</v>
          </cell>
          <cell r="L107">
            <v>0</v>
          </cell>
          <cell r="M107">
            <v>122</v>
          </cell>
          <cell r="N107">
            <v>78</v>
          </cell>
          <cell r="O107">
            <v>124</v>
          </cell>
          <cell r="P107">
            <v>17</v>
          </cell>
          <cell r="U107">
            <v>4</v>
          </cell>
          <cell r="V107">
            <v>1</v>
          </cell>
        </row>
        <row r="108">
          <cell r="C108">
            <v>12017</v>
          </cell>
          <cell r="D108">
            <v>1000</v>
          </cell>
          <cell r="E108" t="str">
            <v>DIMASALANX1</v>
          </cell>
          <cell r="F108">
            <v>33051</v>
          </cell>
          <cell r="G108" t="str">
            <v>MANILA1</v>
          </cell>
          <cell r="H108">
            <v>128</v>
          </cell>
          <cell r="I108">
            <v>126</v>
          </cell>
          <cell r="J108" t="str">
            <v>D</v>
          </cell>
          <cell r="K108">
            <v>2</v>
          </cell>
          <cell r="L108">
            <v>2</v>
          </cell>
          <cell r="M108">
            <v>665</v>
          </cell>
          <cell r="U108">
            <v>1</v>
          </cell>
          <cell r="V108">
            <v>0</v>
          </cell>
        </row>
        <row r="109">
          <cell r="C109">
            <v>22017</v>
          </cell>
          <cell r="D109">
            <v>1000</v>
          </cell>
          <cell r="E109" t="str">
            <v>DIMASALANX2</v>
          </cell>
          <cell r="F109">
            <v>33051</v>
          </cell>
          <cell r="G109" t="str">
            <v>MANILA1</v>
          </cell>
          <cell r="H109">
            <v>128</v>
          </cell>
          <cell r="I109">
            <v>127</v>
          </cell>
          <cell r="J109" t="str">
            <v>D</v>
          </cell>
          <cell r="K109">
            <v>2</v>
          </cell>
          <cell r="L109">
            <v>2</v>
          </cell>
          <cell r="M109">
            <v>669</v>
          </cell>
          <cell r="U109">
            <v>1</v>
          </cell>
          <cell r="V109">
            <v>0</v>
          </cell>
        </row>
        <row r="110">
          <cell r="C110">
            <v>32017</v>
          </cell>
          <cell r="D110">
            <v>1000</v>
          </cell>
          <cell r="E110" t="str">
            <v>DIMASALANX3</v>
          </cell>
          <cell r="F110">
            <v>33051</v>
          </cell>
          <cell r="G110" t="str">
            <v>MANILA1</v>
          </cell>
          <cell r="H110">
            <v>128</v>
          </cell>
          <cell r="I110">
            <v>128</v>
          </cell>
          <cell r="J110" t="str">
            <v>D</v>
          </cell>
          <cell r="K110">
            <v>2</v>
          </cell>
          <cell r="L110">
            <v>2</v>
          </cell>
          <cell r="M110">
            <v>677</v>
          </cell>
          <cell r="U110">
            <v>1</v>
          </cell>
          <cell r="V110">
            <v>0</v>
          </cell>
        </row>
        <row r="111">
          <cell r="C111">
            <v>11705</v>
          </cell>
          <cell r="D111">
            <v>1400</v>
          </cell>
          <cell r="E111" t="str">
            <v>PAMPLONA1</v>
          </cell>
          <cell r="F111">
            <v>33284</v>
          </cell>
          <cell r="G111" t="str">
            <v>BACOOR1</v>
          </cell>
          <cell r="H111">
            <v>1</v>
          </cell>
          <cell r="I111">
            <v>1</v>
          </cell>
          <cell r="J111" t="str">
            <v>D</v>
          </cell>
          <cell r="K111">
            <v>4</v>
          </cell>
          <cell r="L111">
            <v>4</v>
          </cell>
          <cell r="M111">
            <v>7</v>
          </cell>
          <cell r="N111">
            <v>10</v>
          </cell>
          <cell r="O111">
            <v>25</v>
          </cell>
          <cell r="P111">
            <v>12</v>
          </cell>
          <cell r="U111">
            <v>4</v>
          </cell>
          <cell r="V111">
            <v>1</v>
          </cell>
        </row>
        <row r="112">
          <cell r="C112">
            <v>21705</v>
          </cell>
          <cell r="D112">
            <v>1400</v>
          </cell>
          <cell r="E112" t="str">
            <v>PAMPLONA2</v>
          </cell>
          <cell r="F112">
            <v>33284</v>
          </cell>
          <cell r="G112" t="str">
            <v>BACOOR1</v>
          </cell>
          <cell r="H112">
            <v>1</v>
          </cell>
          <cell r="I112">
            <v>2</v>
          </cell>
          <cell r="J112" t="str">
            <v>D</v>
          </cell>
          <cell r="K112">
            <v>4</v>
          </cell>
          <cell r="L112">
            <v>4</v>
          </cell>
          <cell r="M112">
            <v>19</v>
          </cell>
          <cell r="N112">
            <v>14</v>
          </cell>
          <cell r="O112">
            <v>34</v>
          </cell>
          <cell r="P112">
            <v>36</v>
          </cell>
          <cell r="U112">
            <v>4</v>
          </cell>
          <cell r="V112">
            <v>1</v>
          </cell>
        </row>
        <row r="113">
          <cell r="C113">
            <v>31705</v>
          </cell>
          <cell r="D113">
            <v>1400</v>
          </cell>
          <cell r="E113" t="str">
            <v>PAMPLONA3</v>
          </cell>
          <cell r="F113">
            <v>33284</v>
          </cell>
          <cell r="G113" t="str">
            <v>BACOOR1</v>
          </cell>
          <cell r="H113">
            <v>1</v>
          </cell>
          <cell r="I113">
            <v>3</v>
          </cell>
          <cell r="J113" t="str">
            <v>D</v>
          </cell>
          <cell r="K113">
            <v>4</v>
          </cell>
          <cell r="L113">
            <v>4</v>
          </cell>
          <cell r="M113">
            <v>17</v>
          </cell>
          <cell r="N113">
            <v>4</v>
          </cell>
          <cell r="O113">
            <v>30</v>
          </cell>
          <cell r="P113">
            <v>28</v>
          </cell>
          <cell r="U113">
            <v>4</v>
          </cell>
          <cell r="V113">
            <v>1</v>
          </cell>
        </row>
        <row r="114">
          <cell r="C114">
            <v>14601</v>
          </cell>
          <cell r="D114">
            <v>46</v>
          </cell>
          <cell r="E114" t="str">
            <v>IMUS1</v>
          </cell>
          <cell r="F114">
            <v>33284</v>
          </cell>
          <cell r="G114" t="str">
            <v>BACOOR1</v>
          </cell>
          <cell r="H114">
            <v>2</v>
          </cell>
          <cell r="I114">
            <v>4</v>
          </cell>
          <cell r="J114" t="str">
            <v>B</v>
          </cell>
          <cell r="K114">
            <v>3</v>
          </cell>
          <cell r="L114">
            <v>4</v>
          </cell>
          <cell r="M114">
            <v>37</v>
          </cell>
          <cell r="N114">
            <v>13</v>
          </cell>
          <cell r="O114">
            <v>8</v>
          </cell>
          <cell r="U114">
            <v>3</v>
          </cell>
          <cell r="V114">
            <v>0</v>
          </cell>
        </row>
        <row r="115">
          <cell r="C115">
            <v>24601</v>
          </cell>
          <cell r="D115">
            <v>46</v>
          </cell>
          <cell r="E115" t="str">
            <v>IMUS2</v>
          </cell>
          <cell r="F115">
            <v>33284</v>
          </cell>
          <cell r="G115" t="str">
            <v>BACOOR1</v>
          </cell>
          <cell r="H115">
            <v>2</v>
          </cell>
          <cell r="I115">
            <v>5</v>
          </cell>
          <cell r="J115" t="str">
            <v>B</v>
          </cell>
          <cell r="K115">
            <v>3</v>
          </cell>
          <cell r="L115">
            <v>4</v>
          </cell>
          <cell r="M115">
            <v>33</v>
          </cell>
          <cell r="N115">
            <v>35</v>
          </cell>
          <cell r="O115">
            <v>16</v>
          </cell>
          <cell r="U115">
            <v>3</v>
          </cell>
          <cell r="V115">
            <v>0</v>
          </cell>
        </row>
        <row r="116">
          <cell r="C116">
            <v>34601</v>
          </cell>
          <cell r="D116">
            <v>46</v>
          </cell>
          <cell r="E116" t="str">
            <v>IMUS3</v>
          </cell>
          <cell r="F116">
            <v>33284</v>
          </cell>
          <cell r="G116" t="str">
            <v>BACOOR1</v>
          </cell>
          <cell r="H116">
            <v>2</v>
          </cell>
          <cell r="I116">
            <v>6</v>
          </cell>
          <cell r="J116" t="str">
            <v>B</v>
          </cell>
          <cell r="K116">
            <v>3</v>
          </cell>
          <cell r="L116">
            <v>4</v>
          </cell>
          <cell r="M116">
            <v>19</v>
          </cell>
          <cell r="N116">
            <v>4</v>
          </cell>
          <cell r="U116">
            <v>2</v>
          </cell>
          <cell r="V116">
            <v>0</v>
          </cell>
        </row>
        <row r="117">
          <cell r="C117">
            <v>12705</v>
          </cell>
          <cell r="D117">
            <v>1400</v>
          </cell>
          <cell r="E117" t="str">
            <v>PAMPLONAX1</v>
          </cell>
          <cell r="F117">
            <v>33284</v>
          </cell>
          <cell r="G117" t="str">
            <v>BACOOR1</v>
          </cell>
          <cell r="H117">
            <v>4</v>
          </cell>
          <cell r="I117">
            <v>10</v>
          </cell>
          <cell r="J117" t="str">
            <v>D</v>
          </cell>
          <cell r="K117">
            <v>4</v>
          </cell>
          <cell r="L117">
            <v>4</v>
          </cell>
          <cell r="M117">
            <v>629</v>
          </cell>
          <cell r="U117">
            <v>1</v>
          </cell>
          <cell r="V117">
            <v>0</v>
          </cell>
        </row>
        <row r="118">
          <cell r="C118">
            <v>22705</v>
          </cell>
          <cell r="D118">
            <v>1400</v>
          </cell>
          <cell r="E118" t="str">
            <v>PAMPLONAX2</v>
          </cell>
          <cell r="F118">
            <v>33284</v>
          </cell>
          <cell r="G118" t="str">
            <v>BACOOR1</v>
          </cell>
          <cell r="H118">
            <v>4</v>
          </cell>
          <cell r="I118">
            <v>11</v>
          </cell>
          <cell r="J118" t="str">
            <v>D</v>
          </cell>
          <cell r="K118">
            <v>4</v>
          </cell>
          <cell r="L118">
            <v>4</v>
          </cell>
          <cell r="M118">
            <v>625</v>
          </cell>
          <cell r="U118">
            <v>1</v>
          </cell>
          <cell r="V118">
            <v>0</v>
          </cell>
        </row>
        <row r="119">
          <cell r="C119">
            <v>32705</v>
          </cell>
          <cell r="D119">
            <v>1400</v>
          </cell>
          <cell r="E119" t="str">
            <v>PAMPLONAX3</v>
          </cell>
          <cell r="F119">
            <v>33284</v>
          </cell>
          <cell r="G119" t="str">
            <v>BACOOR1</v>
          </cell>
          <cell r="H119">
            <v>4</v>
          </cell>
          <cell r="I119">
            <v>12</v>
          </cell>
          <cell r="J119" t="str">
            <v>D</v>
          </cell>
          <cell r="K119">
            <v>4</v>
          </cell>
          <cell r="L119">
            <v>4</v>
          </cell>
          <cell r="M119">
            <v>631</v>
          </cell>
          <cell r="U119">
            <v>1</v>
          </cell>
          <cell r="V119">
            <v>0</v>
          </cell>
        </row>
        <row r="120">
          <cell r="C120">
            <v>14605</v>
          </cell>
          <cell r="D120">
            <v>46</v>
          </cell>
          <cell r="E120" t="str">
            <v>CEPZA1</v>
          </cell>
          <cell r="F120">
            <v>33284</v>
          </cell>
          <cell r="G120" t="str">
            <v>BACOOR1</v>
          </cell>
          <cell r="H120">
            <v>8</v>
          </cell>
          <cell r="I120">
            <v>20</v>
          </cell>
          <cell r="J120" t="str">
            <v>B</v>
          </cell>
          <cell r="K120">
            <v>5</v>
          </cell>
          <cell r="L120">
            <v>3</v>
          </cell>
          <cell r="M120">
            <v>17</v>
          </cell>
          <cell r="N120">
            <v>29</v>
          </cell>
          <cell r="O120">
            <v>32</v>
          </cell>
          <cell r="U120">
            <v>3</v>
          </cell>
          <cell r="V120">
            <v>0</v>
          </cell>
        </row>
        <row r="121">
          <cell r="C121">
            <v>24605</v>
          </cell>
          <cell r="D121">
            <v>46</v>
          </cell>
          <cell r="E121" t="str">
            <v>CEPZA2</v>
          </cell>
          <cell r="F121">
            <v>33284</v>
          </cell>
          <cell r="G121" t="str">
            <v>BACOOR1</v>
          </cell>
          <cell r="H121">
            <v>8</v>
          </cell>
          <cell r="I121">
            <v>21</v>
          </cell>
          <cell r="J121" t="str">
            <v>B</v>
          </cell>
          <cell r="K121">
            <v>5</v>
          </cell>
          <cell r="L121">
            <v>3</v>
          </cell>
          <cell r="M121">
            <v>35</v>
          </cell>
          <cell r="N121">
            <v>9</v>
          </cell>
          <cell r="O121">
            <v>26</v>
          </cell>
          <cell r="U121">
            <v>3</v>
          </cell>
          <cell r="V121">
            <v>0</v>
          </cell>
        </row>
        <row r="122">
          <cell r="C122">
            <v>34605</v>
          </cell>
          <cell r="D122">
            <v>46</v>
          </cell>
          <cell r="E122" t="str">
            <v>CEPZA3</v>
          </cell>
          <cell r="F122">
            <v>33284</v>
          </cell>
          <cell r="G122" t="str">
            <v>BACOOR1</v>
          </cell>
          <cell r="H122">
            <v>8</v>
          </cell>
          <cell r="I122">
            <v>22</v>
          </cell>
          <cell r="J122" t="str">
            <v>B</v>
          </cell>
          <cell r="K122">
            <v>5</v>
          </cell>
          <cell r="L122">
            <v>3</v>
          </cell>
          <cell r="M122">
            <v>21</v>
          </cell>
          <cell r="N122">
            <v>14</v>
          </cell>
          <cell r="O122">
            <v>12</v>
          </cell>
          <cell r="U122">
            <v>3</v>
          </cell>
          <cell r="V122">
            <v>0</v>
          </cell>
        </row>
        <row r="123">
          <cell r="C123">
            <v>11715</v>
          </cell>
          <cell r="D123">
            <v>1400</v>
          </cell>
          <cell r="E123" t="str">
            <v>ZAPOTE1</v>
          </cell>
          <cell r="F123">
            <v>33284</v>
          </cell>
          <cell r="G123" t="str">
            <v>BACOOR1</v>
          </cell>
          <cell r="H123">
            <v>9</v>
          </cell>
          <cell r="I123">
            <v>23</v>
          </cell>
          <cell r="J123" t="str">
            <v>D</v>
          </cell>
          <cell r="K123">
            <v>4</v>
          </cell>
          <cell r="L123">
            <v>3</v>
          </cell>
          <cell r="M123">
            <v>19</v>
          </cell>
          <cell r="N123">
            <v>24</v>
          </cell>
          <cell r="U123">
            <v>2</v>
          </cell>
          <cell r="V123">
            <v>1</v>
          </cell>
        </row>
        <row r="124">
          <cell r="C124">
            <v>21715</v>
          </cell>
          <cell r="D124">
            <v>1400</v>
          </cell>
          <cell r="E124" t="str">
            <v>ZAPOTE2</v>
          </cell>
          <cell r="F124">
            <v>33284</v>
          </cell>
          <cell r="G124" t="str">
            <v>BACOOR1</v>
          </cell>
          <cell r="H124">
            <v>9</v>
          </cell>
          <cell r="I124">
            <v>24</v>
          </cell>
          <cell r="J124" t="str">
            <v>D</v>
          </cell>
          <cell r="K124">
            <v>4</v>
          </cell>
          <cell r="L124">
            <v>3</v>
          </cell>
          <cell r="M124">
            <v>29</v>
          </cell>
          <cell r="N124">
            <v>32</v>
          </cell>
          <cell r="O124">
            <v>36</v>
          </cell>
          <cell r="U124">
            <v>3</v>
          </cell>
          <cell r="V124">
            <v>1</v>
          </cell>
        </row>
        <row r="125">
          <cell r="C125">
            <v>31715</v>
          </cell>
          <cell r="D125">
            <v>1400</v>
          </cell>
          <cell r="E125" t="str">
            <v>ZAPOTE3</v>
          </cell>
          <cell r="F125">
            <v>33284</v>
          </cell>
          <cell r="G125" t="str">
            <v>BACOOR1</v>
          </cell>
          <cell r="H125">
            <v>9</v>
          </cell>
          <cell r="I125">
            <v>25</v>
          </cell>
          <cell r="J125" t="str">
            <v>D</v>
          </cell>
          <cell r="K125">
            <v>4</v>
          </cell>
          <cell r="L125">
            <v>3</v>
          </cell>
          <cell r="M125">
            <v>5</v>
          </cell>
          <cell r="N125">
            <v>8</v>
          </cell>
          <cell r="O125">
            <v>13</v>
          </cell>
          <cell r="U125">
            <v>3</v>
          </cell>
          <cell r="V125">
            <v>1</v>
          </cell>
        </row>
        <row r="126">
          <cell r="C126">
            <v>14609</v>
          </cell>
          <cell r="D126">
            <v>46</v>
          </cell>
          <cell r="E126" t="str">
            <v>BACOOR1</v>
          </cell>
          <cell r="F126">
            <v>33284</v>
          </cell>
          <cell r="G126" t="str">
            <v>BACOOR1</v>
          </cell>
          <cell r="H126">
            <v>10</v>
          </cell>
          <cell r="I126">
            <v>26</v>
          </cell>
          <cell r="J126" t="str">
            <v>D</v>
          </cell>
          <cell r="K126">
            <v>3</v>
          </cell>
          <cell r="L126">
            <v>3</v>
          </cell>
          <cell r="M126">
            <v>33</v>
          </cell>
          <cell r="N126">
            <v>6</v>
          </cell>
          <cell r="O126">
            <v>20</v>
          </cell>
          <cell r="P126">
            <v>11</v>
          </cell>
          <cell r="U126">
            <v>4</v>
          </cell>
          <cell r="V126">
            <v>0</v>
          </cell>
        </row>
        <row r="127">
          <cell r="C127">
            <v>24609</v>
          </cell>
          <cell r="D127">
            <v>46</v>
          </cell>
          <cell r="E127" t="str">
            <v>BACOOR2</v>
          </cell>
          <cell r="F127">
            <v>33284</v>
          </cell>
          <cell r="G127" t="str">
            <v>BACOOR1</v>
          </cell>
          <cell r="H127">
            <v>10</v>
          </cell>
          <cell r="I127">
            <v>27</v>
          </cell>
          <cell r="J127" t="str">
            <v>D</v>
          </cell>
          <cell r="K127">
            <v>3</v>
          </cell>
          <cell r="L127">
            <v>3</v>
          </cell>
          <cell r="M127">
            <v>26</v>
          </cell>
          <cell r="N127">
            <v>35</v>
          </cell>
          <cell r="O127">
            <v>81</v>
          </cell>
          <cell r="P127">
            <v>9</v>
          </cell>
          <cell r="U127">
            <v>4</v>
          </cell>
          <cell r="V127">
            <v>0</v>
          </cell>
        </row>
        <row r="128">
          <cell r="C128">
            <v>34609</v>
          </cell>
          <cell r="D128">
            <v>46</v>
          </cell>
          <cell r="E128" t="str">
            <v>BACOOR3</v>
          </cell>
          <cell r="F128">
            <v>33284</v>
          </cell>
          <cell r="G128" t="str">
            <v>BACOOR1</v>
          </cell>
          <cell r="H128">
            <v>10</v>
          </cell>
          <cell r="I128">
            <v>28</v>
          </cell>
          <cell r="J128" t="str">
            <v>D</v>
          </cell>
          <cell r="K128">
            <v>3</v>
          </cell>
          <cell r="L128">
            <v>3</v>
          </cell>
          <cell r="M128">
            <v>29</v>
          </cell>
          <cell r="N128">
            <v>16</v>
          </cell>
          <cell r="O128">
            <v>18</v>
          </cell>
          <cell r="P128">
            <v>14</v>
          </cell>
          <cell r="U128">
            <v>4</v>
          </cell>
          <cell r="V128">
            <v>0</v>
          </cell>
        </row>
        <row r="129">
          <cell r="C129">
            <v>11713</v>
          </cell>
          <cell r="D129">
            <v>1400</v>
          </cell>
          <cell r="E129" t="str">
            <v>LAHUERTA1</v>
          </cell>
          <cell r="F129">
            <v>33284</v>
          </cell>
          <cell r="G129" t="str">
            <v>BACOOR1</v>
          </cell>
          <cell r="H129">
            <v>11</v>
          </cell>
          <cell r="I129">
            <v>29</v>
          </cell>
          <cell r="J129" t="str">
            <v>D</v>
          </cell>
          <cell r="K129">
            <v>2</v>
          </cell>
          <cell r="L129">
            <v>0</v>
          </cell>
          <cell r="M129">
            <v>7</v>
          </cell>
          <cell r="N129">
            <v>24</v>
          </cell>
          <cell r="O129">
            <v>10</v>
          </cell>
          <cell r="U129">
            <v>3</v>
          </cell>
          <cell r="V129">
            <v>1</v>
          </cell>
        </row>
        <row r="130">
          <cell r="C130">
            <v>21713</v>
          </cell>
          <cell r="D130">
            <v>1400</v>
          </cell>
          <cell r="E130" t="str">
            <v>LAHUERTA2</v>
          </cell>
          <cell r="F130">
            <v>33284</v>
          </cell>
          <cell r="G130" t="str">
            <v>BACOOR1</v>
          </cell>
          <cell r="H130">
            <v>11</v>
          </cell>
          <cell r="I130">
            <v>30</v>
          </cell>
          <cell r="J130" t="str">
            <v>D</v>
          </cell>
          <cell r="K130">
            <v>2</v>
          </cell>
          <cell r="L130">
            <v>0</v>
          </cell>
          <cell r="M130">
            <v>5</v>
          </cell>
          <cell r="N130">
            <v>22</v>
          </cell>
          <cell r="O130">
            <v>30</v>
          </cell>
          <cell r="U130">
            <v>3</v>
          </cell>
          <cell r="V130">
            <v>1</v>
          </cell>
        </row>
        <row r="131">
          <cell r="C131">
            <v>31713</v>
          </cell>
          <cell r="D131">
            <v>1400</v>
          </cell>
          <cell r="E131" t="str">
            <v>LAHUERTA3</v>
          </cell>
          <cell r="F131">
            <v>33284</v>
          </cell>
          <cell r="G131" t="str">
            <v>BACOOR1</v>
          </cell>
          <cell r="H131">
            <v>11</v>
          </cell>
          <cell r="I131">
            <v>31</v>
          </cell>
          <cell r="J131" t="str">
            <v>D</v>
          </cell>
          <cell r="K131">
            <v>2</v>
          </cell>
          <cell r="L131">
            <v>0</v>
          </cell>
          <cell r="M131">
            <v>33</v>
          </cell>
          <cell r="N131">
            <v>14</v>
          </cell>
          <cell r="O131">
            <v>28</v>
          </cell>
          <cell r="U131">
            <v>3</v>
          </cell>
          <cell r="V131">
            <v>1</v>
          </cell>
        </row>
        <row r="132">
          <cell r="C132">
            <v>11714</v>
          </cell>
          <cell r="D132">
            <v>1400</v>
          </cell>
          <cell r="E132" t="str">
            <v>SANDIONIS1</v>
          </cell>
          <cell r="F132">
            <v>33284</v>
          </cell>
          <cell r="G132" t="str">
            <v>BACOOR1</v>
          </cell>
          <cell r="H132">
            <v>12</v>
          </cell>
          <cell r="I132">
            <v>32</v>
          </cell>
          <cell r="J132" t="str">
            <v>D</v>
          </cell>
          <cell r="K132">
            <v>2</v>
          </cell>
          <cell r="L132">
            <v>4</v>
          </cell>
          <cell r="M132">
            <v>15</v>
          </cell>
          <cell r="N132">
            <v>18</v>
          </cell>
          <cell r="O132">
            <v>8</v>
          </cell>
          <cell r="U132">
            <v>3</v>
          </cell>
          <cell r="V132">
            <v>1</v>
          </cell>
        </row>
        <row r="133">
          <cell r="C133">
            <v>21714</v>
          </cell>
          <cell r="D133">
            <v>1400</v>
          </cell>
          <cell r="E133" t="str">
            <v>SANDIONIS2</v>
          </cell>
          <cell r="F133">
            <v>33284</v>
          </cell>
          <cell r="G133" t="str">
            <v>BACOOR1</v>
          </cell>
          <cell r="H133">
            <v>12</v>
          </cell>
          <cell r="I133">
            <v>33</v>
          </cell>
          <cell r="J133" t="str">
            <v>D</v>
          </cell>
          <cell r="K133">
            <v>2</v>
          </cell>
          <cell r="L133">
            <v>4</v>
          </cell>
          <cell r="M133">
            <v>27</v>
          </cell>
          <cell r="N133">
            <v>10</v>
          </cell>
          <cell r="O133">
            <v>32</v>
          </cell>
          <cell r="U133">
            <v>3</v>
          </cell>
          <cell r="V133">
            <v>1</v>
          </cell>
        </row>
        <row r="134">
          <cell r="C134">
            <v>31714</v>
          </cell>
          <cell r="D134">
            <v>1400</v>
          </cell>
          <cell r="E134" t="str">
            <v>SANDIONIS3</v>
          </cell>
          <cell r="F134">
            <v>33284</v>
          </cell>
          <cell r="G134" t="str">
            <v>BACOOR1</v>
          </cell>
          <cell r="H134">
            <v>12</v>
          </cell>
          <cell r="I134">
            <v>34</v>
          </cell>
          <cell r="J134" t="str">
            <v>D</v>
          </cell>
          <cell r="K134">
            <v>2</v>
          </cell>
          <cell r="L134">
            <v>4</v>
          </cell>
          <cell r="M134">
            <v>5</v>
          </cell>
          <cell r="N134">
            <v>21</v>
          </cell>
          <cell r="O134">
            <v>30</v>
          </cell>
          <cell r="U134">
            <v>3</v>
          </cell>
          <cell r="V134">
            <v>1</v>
          </cell>
        </row>
        <row r="135">
          <cell r="C135">
            <v>14610</v>
          </cell>
          <cell r="D135">
            <v>46</v>
          </cell>
          <cell r="E135" t="str">
            <v>DASMARINA1</v>
          </cell>
          <cell r="F135">
            <v>33284</v>
          </cell>
          <cell r="G135" t="str">
            <v>BACOOR1</v>
          </cell>
          <cell r="H135">
            <v>13</v>
          </cell>
          <cell r="I135">
            <v>35</v>
          </cell>
          <cell r="J135" t="str">
            <v>D</v>
          </cell>
          <cell r="K135">
            <v>3</v>
          </cell>
          <cell r="L135">
            <v>5</v>
          </cell>
          <cell r="M135">
            <v>6</v>
          </cell>
          <cell r="N135">
            <v>21</v>
          </cell>
          <cell r="O135">
            <v>14</v>
          </cell>
          <cell r="P135">
            <v>18</v>
          </cell>
          <cell r="U135">
            <v>4</v>
          </cell>
          <cell r="V135">
            <v>0</v>
          </cell>
        </row>
        <row r="136">
          <cell r="C136">
            <v>24610</v>
          </cell>
          <cell r="D136">
            <v>46</v>
          </cell>
          <cell r="E136" t="str">
            <v>DASMARINA2</v>
          </cell>
          <cell r="F136">
            <v>33284</v>
          </cell>
          <cell r="G136" t="str">
            <v>BACOOR1</v>
          </cell>
          <cell r="H136">
            <v>13</v>
          </cell>
          <cell r="I136">
            <v>36</v>
          </cell>
          <cell r="J136" t="str">
            <v>D</v>
          </cell>
          <cell r="K136">
            <v>3</v>
          </cell>
          <cell r="L136">
            <v>5</v>
          </cell>
          <cell r="M136">
            <v>30</v>
          </cell>
          <cell r="N136">
            <v>4</v>
          </cell>
          <cell r="O136">
            <v>8</v>
          </cell>
          <cell r="P136">
            <v>37</v>
          </cell>
          <cell r="U136">
            <v>4</v>
          </cell>
          <cell r="V136">
            <v>0</v>
          </cell>
        </row>
        <row r="137">
          <cell r="C137">
            <v>34610</v>
          </cell>
          <cell r="D137">
            <v>46</v>
          </cell>
          <cell r="E137" t="str">
            <v>DASMARINA3</v>
          </cell>
          <cell r="F137">
            <v>33284</v>
          </cell>
          <cell r="G137" t="str">
            <v>BACOOR1</v>
          </cell>
          <cell r="H137">
            <v>13</v>
          </cell>
          <cell r="I137">
            <v>37</v>
          </cell>
          <cell r="J137" t="str">
            <v>D</v>
          </cell>
          <cell r="K137">
            <v>3</v>
          </cell>
          <cell r="L137">
            <v>5</v>
          </cell>
          <cell r="M137">
            <v>28</v>
          </cell>
          <cell r="N137">
            <v>32</v>
          </cell>
          <cell r="U137">
            <v>2</v>
          </cell>
          <cell r="V137">
            <v>0</v>
          </cell>
        </row>
        <row r="138">
          <cell r="C138">
            <v>14613</v>
          </cell>
          <cell r="D138">
            <v>46</v>
          </cell>
          <cell r="E138" t="str">
            <v>TRECEMART1</v>
          </cell>
          <cell r="F138">
            <v>33284</v>
          </cell>
          <cell r="G138" t="str">
            <v>BACOOR1</v>
          </cell>
          <cell r="H138">
            <v>14</v>
          </cell>
          <cell r="I138">
            <v>38</v>
          </cell>
          <cell r="J138" t="str">
            <v>D</v>
          </cell>
          <cell r="K138">
            <v>2</v>
          </cell>
          <cell r="L138">
            <v>2</v>
          </cell>
          <cell r="M138">
            <v>79</v>
          </cell>
          <cell r="N138">
            <v>34</v>
          </cell>
          <cell r="U138">
            <v>2</v>
          </cell>
          <cell r="V138">
            <v>0</v>
          </cell>
        </row>
        <row r="139">
          <cell r="C139">
            <v>24613</v>
          </cell>
          <cell r="D139">
            <v>46</v>
          </cell>
          <cell r="E139" t="str">
            <v>TRECEMART2</v>
          </cell>
          <cell r="F139">
            <v>33284</v>
          </cell>
          <cell r="G139" t="str">
            <v>BACOOR1</v>
          </cell>
          <cell r="H139">
            <v>14</v>
          </cell>
          <cell r="I139">
            <v>39</v>
          </cell>
          <cell r="J139" t="str">
            <v>D</v>
          </cell>
          <cell r="K139">
            <v>2</v>
          </cell>
          <cell r="L139">
            <v>6</v>
          </cell>
          <cell r="M139">
            <v>21</v>
          </cell>
          <cell r="N139">
            <v>11</v>
          </cell>
          <cell r="O139">
            <v>7</v>
          </cell>
          <cell r="U139">
            <v>3</v>
          </cell>
          <cell r="V139">
            <v>0</v>
          </cell>
        </row>
        <row r="140">
          <cell r="C140">
            <v>34613</v>
          </cell>
          <cell r="D140">
            <v>46</v>
          </cell>
          <cell r="E140" t="str">
            <v>TRECEMART3</v>
          </cell>
          <cell r="F140">
            <v>33284</v>
          </cell>
          <cell r="G140" t="str">
            <v>BACOOR1</v>
          </cell>
          <cell r="H140">
            <v>14</v>
          </cell>
          <cell r="I140">
            <v>40</v>
          </cell>
          <cell r="J140" t="str">
            <v>D</v>
          </cell>
          <cell r="K140">
            <v>2</v>
          </cell>
          <cell r="L140">
            <v>4</v>
          </cell>
          <cell r="M140">
            <v>15</v>
          </cell>
          <cell r="N140">
            <v>36</v>
          </cell>
          <cell r="U140">
            <v>2</v>
          </cell>
          <cell r="V140">
            <v>0</v>
          </cell>
        </row>
        <row r="141">
          <cell r="C141">
            <v>14646</v>
          </cell>
          <cell r="D141">
            <v>46</v>
          </cell>
          <cell r="E141" t="str">
            <v>MTVIEW1</v>
          </cell>
          <cell r="F141">
            <v>33284</v>
          </cell>
          <cell r="G141" t="str">
            <v>BACOOR1</v>
          </cell>
          <cell r="H141">
            <v>17</v>
          </cell>
          <cell r="I141">
            <v>46</v>
          </cell>
          <cell r="J141" t="str">
            <v>D</v>
          </cell>
          <cell r="K141">
            <v>4</v>
          </cell>
          <cell r="L141">
            <v>4</v>
          </cell>
          <cell r="M141">
            <v>34</v>
          </cell>
          <cell r="N141">
            <v>11</v>
          </cell>
          <cell r="O141">
            <v>19</v>
          </cell>
          <cell r="U141">
            <v>3</v>
          </cell>
          <cell r="V141">
            <v>0</v>
          </cell>
        </row>
        <row r="142">
          <cell r="C142">
            <v>24646</v>
          </cell>
          <cell r="D142">
            <v>46</v>
          </cell>
          <cell r="E142" t="str">
            <v>MTVIEW2</v>
          </cell>
          <cell r="F142">
            <v>33284</v>
          </cell>
          <cell r="G142" t="str">
            <v>BACOOR1</v>
          </cell>
          <cell r="H142">
            <v>17</v>
          </cell>
          <cell r="I142">
            <v>47</v>
          </cell>
          <cell r="J142" t="str">
            <v>D</v>
          </cell>
          <cell r="K142">
            <v>4</v>
          </cell>
          <cell r="L142">
            <v>4</v>
          </cell>
          <cell r="M142">
            <v>32</v>
          </cell>
          <cell r="N142">
            <v>17</v>
          </cell>
          <cell r="O142">
            <v>21</v>
          </cell>
          <cell r="U142">
            <v>3</v>
          </cell>
          <cell r="V142">
            <v>0</v>
          </cell>
        </row>
        <row r="143">
          <cell r="C143">
            <v>34646</v>
          </cell>
          <cell r="D143">
            <v>46</v>
          </cell>
          <cell r="E143" t="str">
            <v>MTVIEW3</v>
          </cell>
          <cell r="F143">
            <v>33284</v>
          </cell>
          <cell r="G143" t="str">
            <v>BACOOR1</v>
          </cell>
          <cell r="H143">
            <v>17</v>
          </cell>
          <cell r="I143">
            <v>48</v>
          </cell>
          <cell r="J143" t="str">
            <v>D</v>
          </cell>
          <cell r="K143">
            <v>4</v>
          </cell>
          <cell r="L143">
            <v>4</v>
          </cell>
          <cell r="M143">
            <v>13</v>
          </cell>
          <cell r="N143">
            <v>27</v>
          </cell>
          <cell r="O143">
            <v>29</v>
          </cell>
          <cell r="U143">
            <v>3</v>
          </cell>
          <cell r="V143">
            <v>0</v>
          </cell>
        </row>
        <row r="144">
          <cell r="C144">
            <v>44609</v>
          </cell>
          <cell r="D144">
            <v>46</v>
          </cell>
          <cell r="E144" t="str">
            <v>BACOORX1</v>
          </cell>
          <cell r="F144">
            <v>33284</v>
          </cell>
          <cell r="G144" t="str">
            <v>BACOOR1</v>
          </cell>
          <cell r="H144">
            <v>20</v>
          </cell>
          <cell r="I144">
            <v>55</v>
          </cell>
          <cell r="J144" t="str">
            <v>D</v>
          </cell>
          <cell r="K144">
            <v>3</v>
          </cell>
          <cell r="L144">
            <v>3</v>
          </cell>
          <cell r="M144">
            <v>627</v>
          </cell>
          <cell r="U144">
            <v>1</v>
          </cell>
          <cell r="V144">
            <v>0</v>
          </cell>
        </row>
        <row r="145">
          <cell r="C145">
            <v>54609</v>
          </cell>
          <cell r="D145">
            <v>46</v>
          </cell>
          <cell r="E145" t="str">
            <v>BACOORX2</v>
          </cell>
          <cell r="F145">
            <v>33284</v>
          </cell>
          <cell r="G145" t="str">
            <v>BACOOR1</v>
          </cell>
          <cell r="H145">
            <v>20</v>
          </cell>
          <cell r="I145">
            <v>56</v>
          </cell>
          <cell r="J145" t="str">
            <v>D</v>
          </cell>
          <cell r="K145">
            <v>3</v>
          </cell>
          <cell r="L145">
            <v>3</v>
          </cell>
          <cell r="M145">
            <v>667</v>
          </cell>
          <cell r="U145">
            <v>1</v>
          </cell>
          <cell r="V145">
            <v>0</v>
          </cell>
        </row>
        <row r="146">
          <cell r="C146">
            <v>4609</v>
          </cell>
          <cell r="D146">
            <v>46</v>
          </cell>
          <cell r="E146" t="str">
            <v>BACOORX3</v>
          </cell>
          <cell r="F146">
            <v>33284</v>
          </cell>
          <cell r="G146" t="str">
            <v>BACOOR1</v>
          </cell>
          <cell r="H146">
            <v>20</v>
          </cell>
          <cell r="I146">
            <v>57</v>
          </cell>
          <cell r="J146" t="str">
            <v>D</v>
          </cell>
          <cell r="K146">
            <v>3</v>
          </cell>
          <cell r="L146">
            <v>3</v>
          </cell>
          <cell r="M146">
            <v>633</v>
          </cell>
          <cell r="U146">
            <v>1</v>
          </cell>
          <cell r="V146">
            <v>0</v>
          </cell>
        </row>
        <row r="147">
          <cell r="C147">
            <v>11719</v>
          </cell>
          <cell r="D147">
            <v>1400</v>
          </cell>
          <cell r="E147" t="str">
            <v>SANNICHOL1</v>
          </cell>
          <cell r="F147">
            <v>33284</v>
          </cell>
          <cell r="G147" t="str">
            <v>BACOOR1</v>
          </cell>
          <cell r="H147">
            <v>21</v>
          </cell>
          <cell r="I147">
            <v>58</v>
          </cell>
          <cell r="J147" t="str">
            <v>D</v>
          </cell>
          <cell r="K147">
            <v>2</v>
          </cell>
          <cell r="L147">
            <v>7</v>
          </cell>
          <cell r="M147">
            <v>31</v>
          </cell>
          <cell r="N147">
            <v>18</v>
          </cell>
          <cell r="O147">
            <v>23</v>
          </cell>
          <cell r="P147">
            <v>25</v>
          </cell>
          <cell r="U147">
            <v>4</v>
          </cell>
          <cell r="V147">
            <v>1</v>
          </cell>
        </row>
        <row r="148">
          <cell r="C148">
            <v>21719</v>
          </cell>
          <cell r="D148">
            <v>1400</v>
          </cell>
          <cell r="E148" t="str">
            <v>SANNICHOL2</v>
          </cell>
          <cell r="F148">
            <v>33284</v>
          </cell>
          <cell r="G148" t="str">
            <v>BACOOR1</v>
          </cell>
          <cell r="H148">
            <v>21</v>
          </cell>
          <cell r="I148">
            <v>59</v>
          </cell>
          <cell r="J148" t="str">
            <v>D</v>
          </cell>
          <cell r="K148">
            <v>2</v>
          </cell>
          <cell r="L148">
            <v>7</v>
          </cell>
          <cell r="M148">
            <v>13</v>
          </cell>
          <cell r="N148">
            <v>29</v>
          </cell>
          <cell r="O148">
            <v>16</v>
          </cell>
          <cell r="P148">
            <v>27</v>
          </cell>
          <cell r="U148">
            <v>4</v>
          </cell>
          <cell r="V148">
            <v>1</v>
          </cell>
        </row>
        <row r="149">
          <cell r="C149">
            <v>31719</v>
          </cell>
          <cell r="D149">
            <v>1400</v>
          </cell>
          <cell r="E149" t="str">
            <v>SANNICHOL3</v>
          </cell>
          <cell r="F149">
            <v>33284</v>
          </cell>
          <cell r="G149" t="str">
            <v>BACOOR1</v>
          </cell>
          <cell r="H149">
            <v>21</v>
          </cell>
          <cell r="I149">
            <v>60</v>
          </cell>
          <cell r="J149" t="str">
            <v>D</v>
          </cell>
          <cell r="K149">
            <v>2</v>
          </cell>
          <cell r="L149">
            <v>7</v>
          </cell>
          <cell r="M149">
            <v>20</v>
          </cell>
          <cell r="N149">
            <v>7</v>
          </cell>
          <cell r="O149">
            <v>15</v>
          </cell>
          <cell r="P149">
            <v>32</v>
          </cell>
          <cell r="U149">
            <v>4</v>
          </cell>
          <cell r="V149">
            <v>1</v>
          </cell>
        </row>
        <row r="150">
          <cell r="C150">
            <v>14309</v>
          </cell>
          <cell r="D150">
            <v>4311</v>
          </cell>
          <cell r="E150" t="str">
            <v>BALAYAN1</v>
          </cell>
          <cell r="F150">
            <v>33284</v>
          </cell>
          <cell r="G150" t="str">
            <v>BACOOR1</v>
          </cell>
          <cell r="H150">
            <v>24</v>
          </cell>
          <cell r="I150">
            <v>67</v>
          </cell>
          <cell r="J150" t="str">
            <v>D</v>
          </cell>
          <cell r="K150">
            <v>4</v>
          </cell>
          <cell r="L150">
            <v>3</v>
          </cell>
          <cell r="M150">
            <v>26</v>
          </cell>
          <cell r="N150">
            <v>120</v>
          </cell>
          <cell r="U150">
            <v>2</v>
          </cell>
          <cell r="V150">
            <v>0</v>
          </cell>
        </row>
        <row r="151">
          <cell r="C151">
            <v>24309</v>
          </cell>
          <cell r="D151">
            <v>4311</v>
          </cell>
          <cell r="E151" t="str">
            <v>BALAYAN2</v>
          </cell>
          <cell r="F151">
            <v>33284</v>
          </cell>
          <cell r="G151" t="str">
            <v>BACOOR1</v>
          </cell>
          <cell r="H151">
            <v>24</v>
          </cell>
          <cell r="I151">
            <v>68</v>
          </cell>
          <cell r="J151" t="str">
            <v>D</v>
          </cell>
          <cell r="K151">
            <v>4</v>
          </cell>
          <cell r="L151">
            <v>3</v>
          </cell>
          <cell r="M151">
            <v>30</v>
          </cell>
          <cell r="N151">
            <v>16</v>
          </cell>
          <cell r="U151">
            <v>2</v>
          </cell>
          <cell r="V151">
            <v>0</v>
          </cell>
        </row>
        <row r="152">
          <cell r="C152">
            <v>34309</v>
          </cell>
          <cell r="D152">
            <v>4311</v>
          </cell>
          <cell r="E152" t="str">
            <v>BALAYAN3</v>
          </cell>
          <cell r="F152">
            <v>33284</v>
          </cell>
          <cell r="G152" t="str">
            <v>BACOOR1</v>
          </cell>
          <cell r="H152">
            <v>24</v>
          </cell>
          <cell r="I152">
            <v>69</v>
          </cell>
          <cell r="J152" t="str">
            <v>D</v>
          </cell>
          <cell r="K152">
            <v>4</v>
          </cell>
          <cell r="L152">
            <v>3</v>
          </cell>
          <cell r="M152">
            <v>35</v>
          </cell>
          <cell r="N152">
            <v>19</v>
          </cell>
          <cell r="O152">
            <v>21</v>
          </cell>
          <cell r="U152">
            <v>3</v>
          </cell>
          <cell r="V152">
            <v>0</v>
          </cell>
        </row>
        <row r="153">
          <cell r="C153">
            <v>14310</v>
          </cell>
          <cell r="D153">
            <v>4311</v>
          </cell>
          <cell r="E153" t="str">
            <v>LIAN1</v>
          </cell>
          <cell r="F153">
            <v>33284</v>
          </cell>
          <cell r="G153" t="str">
            <v>BACOOR1</v>
          </cell>
          <cell r="H153">
            <v>25</v>
          </cell>
          <cell r="I153">
            <v>70</v>
          </cell>
          <cell r="J153" t="str">
            <v>D</v>
          </cell>
          <cell r="K153">
            <v>4</v>
          </cell>
          <cell r="L153">
            <v>0</v>
          </cell>
          <cell r="M153">
            <v>12</v>
          </cell>
          <cell r="N153">
            <v>5</v>
          </cell>
          <cell r="U153">
            <v>2</v>
          </cell>
          <cell r="V153">
            <v>0</v>
          </cell>
        </row>
        <row r="154">
          <cell r="C154">
            <v>24310</v>
          </cell>
          <cell r="D154">
            <v>4311</v>
          </cell>
          <cell r="E154" t="str">
            <v>LIAN2</v>
          </cell>
          <cell r="F154">
            <v>33284</v>
          </cell>
          <cell r="G154" t="str">
            <v>BACOOR1</v>
          </cell>
          <cell r="H154">
            <v>25</v>
          </cell>
          <cell r="I154">
            <v>71</v>
          </cell>
          <cell r="J154" t="str">
            <v>D</v>
          </cell>
          <cell r="K154">
            <v>4</v>
          </cell>
          <cell r="L154">
            <v>0</v>
          </cell>
          <cell r="M154">
            <v>28</v>
          </cell>
          <cell r="N154">
            <v>9</v>
          </cell>
          <cell r="U154">
            <v>2</v>
          </cell>
          <cell r="V154">
            <v>0</v>
          </cell>
        </row>
        <row r="155">
          <cell r="C155">
            <v>34310</v>
          </cell>
          <cell r="D155">
            <v>4311</v>
          </cell>
          <cell r="E155" t="str">
            <v>LIAN3</v>
          </cell>
          <cell r="F155">
            <v>33284</v>
          </cell>
          <cell r="G155" t="str">
            <v>BACOOR1</v>
          </cell>
          <cell r="H155">
            <v>25</v>
          </cell>
          <cell r="I155">
            <v>72</v>
          </cell>
          <cell r="J155" t="str">
            <v>D</v>
          </cell>
          <cell r="K155">
            <v>4</v>
          </cell>
          <cell r="L155">
            <v>0</v>
          </cell>
          <cell r="M155">
            <v>37</v>
          </cell>
          <cell r="N155">
            <v>17</v>
          </cell>
          <cell r="U155">
            <v>2</v>
          </cell>
          <cell r="V155">
            <v>0</v>
          </cell>
        </row>
        <row r="156">
          <cell r="C156">
            <v>14311</v>
          </cell>
          <cell r="D156">
            <v>4311</v>
          </cell>
          <cell r="E156" t="str">
            <v>CALATAGAN1</v>
          </cell>
          <cell r="F156">
            <v>33284</v>
          </cell>
          <cell r="G156" t="str">
            <v>BACOOR1</v>
          </cell>
          <cell r="H156">
            <v>26</v>
          </cell>
          <cell r="I156">
            <v>73</v>
          </cell>
          <cell r="J156" t="str">
            <v>D</v>
          </cell>
          <cell r="K156">
            <v>2</v>
          </cell>
          <cell r="L156">
            <v>1</v>
          </cell>
          <cell r="M156">
            <v>12</v>
          </cell>
          <cell r="N156">
            <v>29</v>
          </cell>
          <cell r="U156">
            <v>2</v>
          </cell>
          <cell r="V156">
            <v>0</v>
          </cell>
        </row>
        <row r="157">
          <cell r="C157">
            <v>24311</v>
          </cell>
          <cell r="D157">
            <v>4311</v>
          </cell>
          <cell r="E157" t="str">
            <v>CALATAGAN2</v>
          </cell>
          <cell r="F157">
            <v>33284</v>
          </cell>
          <cell r="G157" t="str">
            <v>BACOOR1</v>
          </cell>
          <cell r="H157">
            <v>26</v>
          </cell>
          <cell r="I157">
            <v>74</v>
          </cell>
          <cell r="J157" t="str">
            <v>D</v>
          </cell>
          <cell r="K157">
            <v>2</v>
          </cell>
          <cell r="L157">
            <v>1</v>
          </cell>
          <cell r="M157">
            <v>32</v>
          </cell>
          <cell r="U157">
            <v>1</v>
          </cell>
          <cell r="V157">
            <v>0</v>
          </cell>
        </row>
        <row r="158">
          <cell r="C158">
            <v>34311</v>
          </cell>
          <cell r="D158">
            <v>4311</v>
          </cell>
          <cell r="E158" t="str">
            <v>CALATAGAN3</v>
          </cell>
          <cell r="F158">
            <v>33284</v>
          </cell>
          <cell r="G158" t="str">
            <v>BACOOR1</v>
          </cell>
          <cell r="H158">
            <v>26</v>
          </cell>
          <cell r="I158">
            <v>75</v>
          </cell>
          <cell r="J158" t="str">
            <v>D</v>
          </cell>
          <cell r="K158">
            <v>2</v>
          </cell>
          <cell r="L158">
            <v>4</v>
          </cell>
          <cell r="M158">
            <v>18</v>
          </cell>
          <cell r="U158">
            <v>1</v>
          </cell>
          <cell r="V158">
            <v>0</v>
          </cell>
        </row>
        <row r="159">
          <cell r="C159">
            <v>14313</v>
          </cell>
          <cell r="D159">
            <v>4311</v>
          </cell>
          <cell r="E159" t="str">
            <v>TAAL1</v>
          </cell>
          <cell r="F159">
            <v>33284</v>
          </cell>
          <cell r="G159" t="str">
            <v>BACOOR1</v>
          </cell>
          <cell r="H159">
            <v>27</v>
          </cell>
          <cell r="I159">
            <v>76</v>
          </cell>
          <cell r="J159" t="str">
            <v>D</v>
          </cell>
          <cell r="K159">
            <v>4</v>
          </cell>
          <cell r="L159">
            <v>2</v>
          </cell>
          <cell r="M159">
            <v>33</v>
          </cell>
          <cell r="N159">
            <v>123</v>
          </cell>
          <cell r="O159">
            <v>121</v>
          </cell>
          <cell r="U159">
            <v>3</v>
          </cell>
          <cell r="V159">
            <v>0</v>
          </cell>
        </row>
        <row r="160">
          <cell r="C160">
            <v>24313</v>
          </cell>
          <cell r="D160">
            <v>4311</v>
          </cell>
          <cell r="E160" t="str">
            <v>TAAL2</v>
          </cell>
          <cell r="F160">
            <v>33284</v>
          </cell>
          <cell r="G160" t="str">
            <v>BACOOR1</v>
          </cell>
          <cell r="H160">
            <v>27</v>
          </cell>
          <cell r="I160">
            <v>77</v>
          </cell>
          <cell r="J160" t="str">
            <v>D</v>
          </cell>
          <cell r="K160">
            <v>4</v>
          </cell>
          <cell r="L160">
            <v>2</v>
          </cell>
          <cell r="M160">
            <v>16</v>
          </cell>
          <cell r="N160">
            <v>10</v>
          </cell>
          <cell r="O160">
            <v>13</v>
          </cell>
          <cell r="U160">
            <v>3</v>
          </cell>
          <cell r="V160">
            <v>0</v>
          </cell>
        </row>
        <row r="161">
          <cell r="C161">
            <v>34313</v>
          </cell>
          <cell r="D161">
            <v>4311</v>
          </cell>
          <cell r="E161" t="str">
            <v>TAAL3</v>
          </cell>
          <cell r="F161">
            <v>33284</v>
          </cell>
          <cell r="G161" t="str">
            <v>BACOOR1</v>
          </cell>
          <cell r="H161">
            <v>27</v>
          </cell>
          <cell r="I161">
            <v>78</v>
          </cell>
          <cell r="J161" t="str">
            <v>D</v>
          </cell>
          <cell r="K161">
            <v>4</v>
          </cell>
          <cell r="L161">
            <v>2</v>
          </cell>
          <cell r="M161">
            <v>20</v>
          </cell>
          <cell r="N161">
            <v>18</v>
          </cell>
          <cell r="U161">
            <v>2</v>
          </cell>
          <cell r="V161">
            <v>0</v>
          </cell>
        </row>
        <row r="162">
          <cell r="C162">
            <v>14618</v>
          </cell>
          <cell r="D162">
            <v>46</v>
          </cell>
          <cell r="E162" t="str">
            <v>KAWIT1</v>
          </cell>
          <cell r="F162">
            <v>33284</v>
          </cell>
          <cell r="G162" t="str">
            <v>BACOOR1</v>
          </cell>
          <cell r="H162">
            <v>28</v>
          </cell>
          <cell r="I162">
            <v>79</v>
          </cell>
          <cell r="J162" t="str">
            <v>D</v>
          </cell>
          <cell r="K162">
            <v>5</v>
          </cell>
          <cell r="L162">
            <v>2</v>
          </cell>
          <cell r="M162">
            <v>9</v>
          </cell>
          <cell r="N162">
            <v>35</v>
          </cell>
          <cell r="O162">
            <v>79</v>
          </cell>
          <cell r="U162">
            <v>3</v>
          </cell>
          <cell r="V162">
            <v>0</v>
          </cell>
        </row>
        <row r="163">
          <cell r="C163">
            <v>24618</v>
          </cell>
          <cell r="D163">
            <v>46</v>
          </cell>
          <cell r="E163" t="str">
            <v>KAWIT2</v>
          </cell>
          <cell r="F163">
            <v>33284</v>
          </cell>
          <cell r="G163" t="str">
            <v>BACOOR1</v>
          </cell>
          <cell r="H163">
            <v>28</v>
          </cell>
          <cell r="I163">
            <v>80</v>
          </cell>
          <cell r="J163" t="str">
            <v>D</v>
          </cell>
          <cell r="K163">
            <v>5</v>
          </cell>
          <cell r="L163">
            <v>2</v>
          </cell>
          <cell r="M163">
            <v>31</v>
          </cell>
          <cell r="N163">
            <v>21</v>
          </cell>
          <cell r="O163">
            <v>11</v>
          </cell>
          <cell r="U163">
            <v>3</v>
          </cell>
          <cell r="V163">
            <v>0</v>
          </cell>
        </row>
        <row r="164">
          <cell r="C164">
            <v>34618</v>
          </cell>
          <cell r="D164">
            <v>46</v>
          </cell>
          <cell r="E164" t="str">
            <v>KAWIT3</v>
          </cell>
          <cell r="F164">
            <v>33284</v>
          </cell>
          <cell r="G164" t="str">
            <v>BACOOR1</v>
          </cell>
          <cell r="H164">
            <v>28</v>
          </cell>
          <cell r="I164">
            <v>81</v>
          </cell>
          <cell r="J164" t="str">
            <v>D</v>
          </cell>
          <cell r="K164">
            <v>5</v>
          </cell>
          <cell r="L164">
            <v>2</v>
          </cell>
          <cell r="M164">
            <v>27</v>
          </cell>
          <cell r="N164">
            <v>33</v>
          </cell>
          <cell r="O164">
            <v>37</v>
          </cell>
          <cell r="P164">
            <v>7</v>
          </cell>
          <cell r="U164">
            <v>4</v>
          </cell>
          <cell r="V164">
            <v>0</v>
          </cell>
        </row>
        <row r="165">
          <cell r="C165">
            <v>14615</v>
          </cell>
          <cell r="D165">
            <v>46</v>
          </cell>
          <cell r="E165" t="str">
            <v>CAVITECTY1</v>
          </cell>
          <cell r="F165">
            <v>33284</v>
          </cell>
          <cell r="G165" t="str">
            <v>BACOOR1</v>
          </cell>
          <cell r="H165">
            <v>29</v>
          </cell>
          <cell r="I165">
            <v>82</v>
          </cell>
          <cell r="J165" t="str">
            <v>D</v>
          </cell>
          <cell r="K165">
            <v>5</v>
          </cell>
          <cell r="L165">
            <v>0</v>
          </cell>
          <cell r="M165">
            <v>36</v>
          </cell>
          <cell r="N165">
            <v>27</v>
          </cell>
          <cell r="O165">
            <v>11</v>
          </cell>
          <cell r="U165">
            <v>3</v>
          </cell>
          <cell r="V165">
            <v>0</v>
          </cell>
        </row>
        <row r="166">
          <cell r="C166">
            <v>34615</v>
          </cell>
          <cell r="D166">
            <v>46</v>
          </cell>
          <cell r="E166" t="str">
            <v>CAVITECTY3</v>
          </cell>
          <cell r="F166">
            <v>33284</v>
          </cell>
          <cell r="G166" t="str">
            <v>BACOOR1</v>
          </cell>
          <cell r="H166">
            <v>29</v>
          </cell>
          <cell r="I166">
            <v>84</v>
          </cell>
          <cell r="J166" t="str">
            <v>D</v>
          </cell>
          <cell r="K166">
            <v>5</v>
          </cell>
          <cell r="L166">
            <v>0</v>
          </cell>
          <cell r="M166">
            <v>12</v>
          </cell>
          <cell r="N166">
            <v>77</v>
          </cell>
          <cell r="O166">
            <v>120</v>
          </cell>
          <cell r="U166">
            <v>3</v>
          </cell>
          <cell r="V166">
            <v>0</v>
          </cell>
        </row>
        <row r="167">
          <cell r="C167">
            <v>14704</v>
          </cell>
          <cell r="D167">
            <v>4711</v>
          </cell>
          <cell r="E167" t="str">
            <v>MARIVELES1</v>
          </cell>
          <cell r="F167">
            <v>33284</v>
          </cell>
          <cell r="G167" t="str">
            <v>BACOOR1</v>
          </cell>
          <cell r="H167">
            <v>30</v>
          </cell>
          <cell r="I167">
            <v>85</v>
          </cell>
          <cell r="J167" t="str">
            <v>D</v>
          </cell>
          <cell r="K167">
            <v>2</v>
          </cell>
          <cell r="L167">
            <v>2</v>
          </cell>
          <cell r="M167">
            <v>34</v>
          </cell>
          <cell r="N167">
            <v>16</v>
          </cell>
          <cell r="U167">
            <v>2</v>
          </cell>
          <cell r="V167">
            <v>0</v>
          </cell>
        </row>
        <row r="168">
          <cell r="C168">
            <v>34704</v>
          </cell>
          <cell r="D168">
            <v>4711</v>
          </cell>
          <cell r="E168" t="str">
            <v>MARIVELES3</v>
          </cell>
          <cell r="F168">
            <v>33284</v>
          </cell>
          <cell r="G168" t="str">
            <v>BACOOR1</v>
          </cell>
          <cell r="H168">
            <v>30</v>
          </cell>
          <cell r="I168">
            <v>87</v>
          </cell>
          <cell r="J168" t="str">
            <v>D</v>
          </cell>
          <cell r="K168">
            <v>2</v>
          </cell>
          <cell r="L168">
            <v>6</v>
          </cell>
          <cell r="M168">
            <v>10</v>
          </cell>
          <cell r="N168">
            <v>29</v>
          </cell>
          <cell r="O168">
            <v>5</v>
          </cell>
          <cell r="P168">
            <v>31</v>
          </cell>
          <cell r="U168">
            <v>4</v>
          </cell>
          <cell r="V168">
            <v>0</v>
          </cell>
        </row>
        <row r="169">
          <cell r="C169">
            <v>14314</v>
          </cell>
          <cell r="D169">
            <v>4311</v>
          </cell>
          <cell r="E169" t="str">
            <v>NASUGBU1</v>
          </cell>
          <cell r="F169">
            <v>33284</v>
          </cell>
          <cell r="G169" t="str">
            <v>BACOOR1</v>
          </cell>
          <cell r="H169">
            <v>31</v>
          </cell>
          <cell r="I169">
            <v>88</v>
          </cell>
          <cell r="J169" t="str">
            <v>D</v>
          </cell>
          <cell r="K169">
            <v>4</v>
          </cell>
          <cell r="L169">
            <v>5</v>
          </cell>
          <cell r="M169">
            <v>16</v>
          </cell>
          <cell r="N169">
            <v>4</v>
          </cell>
          <cell r="O169">
            <v>10</v>
          </cell>
          <cell r="P169">
            <v>14</v>
          </cell>
          <cell r="U169">
            <v>4</v>
          </cell>
          <cell r="V169">
            <v>0</v>
          </cell>
        </row>
        <row r="170">
          <cell r="C170">
            <v>24314</v>
          </cell>
          <cell r="D170">
            <v>4311</v>
          </cell>
          <cell r="E170" t="str">
            <v>NASUGBU2</v>
          </cell>
          <cell r="F170">
            <v>33284</v>
          </cell>
          <cell r="G170" t="str">
            <v>BACOOR1</v>
          </cell>
          <cell r="H170">
            <v>31</v>
          </cell>
          <cell r="I170">
            <v>89</v>
          </cell>
          <cell r="J170" t="str">
            <v>D</v>
          </cell>
          <cell r="K170">
            <v>4</v>
          </cell>
          <cell r="L170">
            <v>5</v>
          </cell>
          <cell r="M170">
            <v>22</v>
          </cell>
          <cell r="N170">
            <v>8</v>
          </cell>
          <cell r="U170">
            <v>2</v>
          </cell>
          <cell r="V170">
            <v>0</v>
          </cell>
        </row>
        <row r="171">
          <cell r="C171">
            <v>10330</v>
          </cell>
          <cell r="D171">
            <v>46</v>
          </cell>
          <cell r="E171" t="str">
            <v>ROBSNIMUS1</v>
          </cell>
          <cell r="F171">
            <v>33284</v>
          </cell>
          <cell r="G171" t="str">
            <v>BACOOR1</v>
          </cell>
          <cell r="H171">
            <v>36</v>
          </cell>
          <cell r="I171">
            <v>97</v>
          </cell>
          <cell r="J171" t="str">
            <v>D</v>
          </cell>
          <cell r="K171">
            <v>0</v>
          </cell>
          <cell r="L171">
            <v>4</v>
          </cell>
          <cell r="M171">
            <v>3</v>
          </cell>
          <cell r="N171">
            <v>6</v>
          </cell>
          <cell r="O171">
            <v>22</v>
          </cell>
          <cell r="U171">
            <v>3</v>
          </cell>
          <cell r="V171">
            <v>0</v>
          </cell>
        </row>
        <row r="172">
          <cell r="C172">
            <v>11728</v>
          </cell>
          <cell r="D172">
            <v>1400</v>
          </cell>
          <cell r="E172" t="str">
            <v>ALDANA1</v>
          </cell>
          <cell r="F172">
            <v>33284</v>
          </cell>
          <cell r="G172" t="str">
            <v>BACOOR1</v>
          </cell>
          <cell r="H172">
            <v>37</v>
          </cell>
          <cell r="I172">
            <v>98</v>
          </cell>
          <cell r="J172" t="str">
            <v>D</v>
          </cell>
          <cell r="K172">
            <v>2</v>
          </cell>
          <cell r="L172">
            <v>3</v>
          </cell>
          <cell r="M172">
            <v>11</v>
          </cell>
          <cell r="N172">
            <v>6</v>
          </cell>
          <cell r="U172">
            <v>2</v>
          </cell>
          <cell r="V172">
            <v>0</v>
          </cell>
        </row>
        <row r="173">
          <cell r="C173">
            <v>21728</v>
          </cell>
          <cell r="D173">
            <v>1400</v>
          </cell>
          <cell r="E173" t="str">
            <v>ALDANA2</v>
          </cell>
          <cell r="F173">
            <v>33284</v>
          </cell>
          <cell r="G173" t="str">
            <v>BACOOR1</v>
          </cell>
          <cell r="H173">
            <v>37</v>
          </cell>
          <cell r="I173">
            <v>99</v>
          </cell>
          <cell r="J173" t="str">
            <v>D</v>
          </cell>
          <cell r="K173">
            <v>2</v>
          </cell>
          <cell r="L173">
            <v>3</v>
          </cell>
          <cell r="M173">
            <v>27</v>
          </cell>
          <cell r="N173">
            <v>20</v>
          </cell>
          <cell r="U173">
            <v>2</v>
          </cell>
          <cell r="V173">
            <v>0</v>
          </cell>
        </row>
        <row r="174">
          <cell r="C174">
            <v>31728</v>
          </cell>
          <cell r="D174">
            <v>1400</v>
          </cell>
          <cell r="E174" t="str">
            <v>ALDANA3</v>
          </cell>
          <cell r="F174">
            <v>33284</v>
          </cell>
          <cell r="G174" t="str">
            <v>BACOOR1</v>
          </cell>
          <cell r="H174">
            <v>37</v>
          </cell>
          <cell r="I174">
            <v>100</v>
          </cell>
          <cell r="J174" t="str">
            <v>D</v>
          </cell>
          <cell r="K174">
            <v>2</v>
          </cell>
          <cell r="L174">
            <v>3</v>
          </cell>
          <cell r="M174">
            <v>35</v>
          </cell>
          <cell r="N174">
            <v>22</v>
          </cell>
          <cell r="U174">
            <v>2</v>
          </cell>
          <cell r="V174">
            <v>0</v>
          </cell>
        </row>
        <row r="175">
          <cell r="C175">
            <v>14322</v>
          </cell>
          <cell r="D175">
            <v>4311</v>
          </cell>
          <cell r="E175" t="str">
            <v>CALACA1</v>
          </cell>
          <cell r="F175">
            <v>33284</v>
          </cell>
          <cell r="G175" t="str">
            <v>BACOOR1</v>
          </cell>
          <cell r="H175">
            <v>40</v>
          </cell>
          <cell r="I175">
            <v>102</v>
          </cell>
          <cell r="J175" t="str">
            <v>B</v>
          </cell>
          <cell r="K175">
            <v>4</v>
          </cell>
          <cell r="L175">
            <v>1</v>
          </cell>
          <cell r="M175">
            <v>4</v>
          </cell>
          <cell r="N175">
            <v>11</v>
          </cell>
          <cell r="U175">
            <v>2</v>
          </cell>
          <cell r="V175">
            <v>0</v>
          </cell>
        </row>
        <row r="176">
          <cell r="C176">
            <v>24322</v>
          </cell>
          <cell r="D176">
            <v>4311</v>
          </cell>
          <cell r="E176" t="str">
            <v>CALACA2</v>
          </cell>
          <cell r="F176">
            <v>33284</v>
          </cell>
          <cell r="G176" t="str">
            <v>BACOOR1</v>
          </cell>
          <cell r="H176">
            <v>40</v>
          </cell>
          <cell r="I176">
            <v>103</v>
          </cell>
          <cell r="J176" t="str">
            <v>B</v>
          </cell>
          <cell r="K176">
            <v>4</v>
          </cell>
          <cell r="L176">
            <v>1</v>
          </cell>
          <cell r="M176">
            <v>26</v>
          </cell>
          <cell r="N176">
            <v>13</v>
          </cell>
          <cell r="U176">
            <v>2</v>
          </cell>
          <cell r="V176">
            <v>0</v>
          </cell>
        </row>
        <row r="177">
          <cell r="C177">
            <v>34322</v>
          </cell>
          <cell r="D177">
            <v>4311</v>
          </cell>
          <cell r="E177" t="str">
            <v>CALACA3</v>
          </cell>
          <cell r="F177">
            <v>33284</v>
          </cell>
          <cell r="G177" t="str">
            <v>BACOOR1</v>
          </cell>
          <cell r="H177">
            <v>40</v>
          </cell>
          <cell r="I177">
            <v>104</v>
          </cell>
          <cell r="J177" t="str">
            <v>B</v>
          </cell>
          <cell r="K177">
            <v>4</v>
          </cell>
          <cell r="L177">
            <v>1</v>
          </cell>
          <cell r="M177">
            <v>6</v>
          </cell>
          <cell r="N177">
            <v>17</v>
          </cell>
          <cell r="U177">
            <v>2</v>
          </cell>
          <cell r="V177">
            <v>0</v>
          </cell>
        </row>
        <row r="178">
          <cell r="C178">
            <v>14626</v>
          </cell>
          <cell r="D178">
            <v>46</v>
          </cell>
          <cell r="E178" t="str">
            <v>TANZA1</v>
          </cell>
          <cell r="F178">
            <v>33284</v>
          </cell>
          <cell r="G178" t="str">
            <v>BACOOR1</v>
          </cell>
          <cell r="H178">
            <v>41</v>
          </cell>
          <cell r="I178">
            <v>108</v>
          </cell>
          <cell r="J178" t="str">
            <v>D</v>
          </cell>
          <cell r="K178">
            <v>4</v>
          </cell>
          <cell r="L178">
            <v>1</v>
          </cell>
          <cell r="M178">
            <v>5</v>
          </cell>
          <cell r="N178">
            <v>13</v>
          </cell>
          <cell r="U178">
            <v>2</v>
          </cell>
          <cell r="V178">
            <v>0</v>
          </cell>
        </row>
        <row r="179">
          <cell r="C179">
            <v>24626</v>
          </cell>
          <cell r="D179">
            <v>46</v>
          </cell>
          <cell r="E179" t="str">
            <v>TANZA2</v>
          </cell>
          <cell r="F179">
            <v>33284</v>
          </cell>
          <cell r="G179" t="str">
            <v>BACOOR1</v>
          </cell>
          <cell r="H179">
            <v>41</v>
          </cell>
          <cell r="I179">
            <v>109</v>
          </cell>
          <cell r="J179" t="str">
            <v>D</v>
          </cell>
          <cell r="K179">
            <v>4</v>
          </cell>
          <cell r="L179">
            <v>1</v>
          </cell>
          <cell r="M179">
            <v>30</v>
          </cell>
          <cell r="U179">
            <v>1</v>
          </cell>
          <cell r="V179">
            <v>0</v>
          </cell>
        </row>
        <row r="180">
          <cell r="C180">
            <v>34626</v>
          </cell>
          <cell r="D180">
            <v>46</v>
          </cell>
          <cell r="E180" t="str">
            <v>TANZA3</v>
          </cell>
          <cell r="F180">
            <v>33284</v>
          </cell>
          <cell r="G180" t="str">
            <v>BACOOR1</v>
          </cell>
          <cell r="H180">
            <v>41</v>
          </cell>
          <cell r="I180">
            <v>110</v>
          </cell>
          <cell r="J180" t="str">
            <v>D</v>
          </cell>
          <cell r="K180">
            <v>4</v>
          </cell>
          <cell r="L180">
            <v>1</v>
          </cell>
          <cell r="M180">
            <v>35</v>
          </cell>
          <cell r="N180">
            <v>7</v>
          </cell>
          <cell r="U180">
            <v>2</v>
          </cell>
          <cell r="V180">
            <v>0</v>
          </cell>
        </row>
        <row r="181">
          <cell r="C181">
            <v>10301</v>
          </cell>
          <cell r="D181">
            <v>46</v>
          </cell>
          <cell r="E181" t="str">
            <v>SMBACOOR1</v>
          </cell>
          <cell r="F181">
            <v>33284</v>
          </cell>
          <cell r="G181" t="str">
            <v>BACOOR1</v>
          </cell>
          <cell r="H181">
            <v>42</v>
          </cell>
          <cell r="I181">
            <v>111</v>
          </cell>
          <cell r="J181" t="str">
            <v>D</v>
          </cell>
          <cell r="K181">
            <v>0</v>
          </cell>
          <cell r="L181">
            <v>3</v>
          </cell>
          <cell r="M181">
            <v>15</v>
          </cell>
          <cell r="N181">
            <v>3</v>
          </cell>
          <cell r="O181">
            <v>24</v>
          </cell>
          <cell r="U181">
            <v>3</v>
          </cell>
          <cell r="V181">
            <v>0</v>
          </cell>
        </row>
        <row r="182">
          <cell r="C182">
            <v>14622</v>
          </cell>
          <cell r="D182">
            <v>46</v>
          </cell>
          <cell r="E182" t="str">
            <v>ROYALORCH1</v>
          </cell>
          <cell r="F182">
            <v>33284</v>
          </cell>
          <cell r="G182" t="str">
            <v>BACOOR1</v>
          </cell>
          <cell r="H182">
            <v>43</v>
          </cell>
          <cell r="I182">
            <v>112</v>
          </cell>
          <cell r="J182" t="str">
            <v>B</v>
          </cell>
          <cell r="K182">
            <v>3</v>
          </cell>
          <cell r="L182">
            <v>2</v>
          </cell>
          <cell r="M182">
            <v>30</v>
          </cell>
          <cell r="N182">
            <v>17</v>
          </cell>
          <cell r="U182">
            <v>2</v>
          </cell>
          <cell r="V182">
            <v>0</v>
          </cell>
        </row>
        <row r="183">
          <cell r="C183">
            <v>24622</v>
          </cell>
          <cell r="D183">
            <v>46</v>
          </cell>
          <cell r="E183" t="str">
            <v>ROYALORCH2</v>
          </cell>
          <cell r="F183">
            <v>33284</v>
          </cell>
          <cell r="G183" t="str">
            <v>BACOOR1</v>
          </cell>
          <cell r="H183">
            <v>43</v>
          </cell>
          <cell r="I183">
            <v>113</v>
          </cell>
          <cell r="J183" t="str">
            <v>B</v>
          </cell>
          <cell r="K183">
            <v>3</v>
          </cell>
          <cell r="L183">
            <v>2</v>
          </cell>
          <cell r="M183">
            <v>35</v>
          </cell>
          <cell r="N183">
            <v>27</v>
          </cell>
          <cell r="U183">
            <v>2</v>
          </cell>
          <cell r="V183">
            <v>0</v>
          </cell>
        </row>
        <row r="184">
          <cell r="C184">
            <v>34622</v>
          </cell>
          <cell r="D184">
            <v>46</v>
          </cell>
          <cell r="E184" t="str">
            <v>ROYALORCH3</v>
          </cell>
          <cell r="F184">
            <v>33284</v>
          </cell>
          <cell r="G184" t="str">
            <v>BACOOR1</v>
          </cell>
          <cell r="H184">
            <v>43</v>
          </cell>
          <cell r="I184">
            <v>114</v>
          </cell>
          <cell r="J184" t="str">
            <v>B</v>
          </cell>
          <cell r="K184">
            <v>3</v>
          </cell>
          <cell r="L184">
            <v>2</v>
          </cell>
          <cell r="M184">
            <v>10</v>
          </cell>
          <cell r="N184">
            <v>13</v>
          </cell>
          <cell r="U184">
            <v>2</v>
          </cell>
          <cell r="V184">
            <v>0</v>
          </cell>
        </row>
        <row r="185">
          <cell r="C185">
            <v>14621</v>
          </cell>
          <cell r="D185">
            <v>46</v>
          </cell>
          <cell r="E185" t="str">
            <v>MANGGAHAN1</v>
          </cell>
          <cell r="F185">
            <v>33284</v>
          </cell>
          <cell r="G185" t="str">
            <v>BACOOR1</v>
          </cell>
          <cell r="H185">
            <v>46</v>
          </cell>
          <cell r="I185">
            <v>121</v>
          </cell>
          <cell r="J185" t="str">
            <v>B</v>
          </cell>
          <cell r="K185">
            <v>6</v>
          </cell>
          <cell r="L185">
            <v>3</v>
          </cell>
          <cell r="M185">
            <v>18</v>
          </cell>
          <cell r="N185">
            <v>15</v>
          </cell>
          <cell r="O185">
            <v>9</v>
          </cell>
          <cell r="U185">
            <v>3</v>
          </cell>
          <cell r="V185">
            <v>0</v>
          </cell>
        </row>
        <row r="186">
          <cell r="C186">
            <v>24621</v>
          </cell>
          <cell r="D186">
            <v>46</v>
          </cell>
          <cell r="E186" t="str">
            <v>MANGGAHAN2</v>
          </cell>
          <cell r="F186">
            <v>33284</v>
          </cell>
          <cell r="G186" t="str">
            <v>BACOOR1</v>
          </cell>
          <cell r="H186">
            <v>46</v>
          </cell>
          <cell r="I186">
            <v>122</v>
          </cell>
          <cell r="J186" t="str">
            <v>B</v>
          </cell>
          <cell r="K186">
            <v>6</v>
          </cell>
          <cell r="L186">
            <v>3</v>
          </cell>
          <cell r="M186">
            <v>4</v>
          </cell>
          <cell r="N186">
            <v>31</v>
          </cell>
          <cell r="O186">
            <v>7</v>
          </cell>
          <cell r="U186">
            <v>3</v>
          </cell>
          <cell r="V186">
            <v>0</v>
          </cell>
        </row>
        <row r="187">
          <cell r="C187">
            <v>34621</v>
          </cell>
          <cell r="D187">
            <v>46</v>
          </cell>
          <cell r="E187" t="str">
            <v>MANGGAHAN3</v>
          </cell>
          <cell r="F187">
            <v>33284</v>
          </cell>
          <cell r="G187" t="str">
            <v>BACOOR1</v>
          </cell>
          <cell r="H187">
            <v>46</v>
          </cell>
          <cell r="I187">
            <v>123</v>
          </cell>
          <cell r="J187" t="str">
            <v>B</v>
          </cell>
          <cell r="K187">
            <v>6</v>
          </cell>
          <cell r="L187">
            <v>3</v>
          </cell>
          <cell r="M187">
            <v>13</v>
          </cell>
          <cell r="N187">
            <v>37</v>
          </cell>
          <cell r="O187">
            <v>33</v>
          </cell>
          <cell r="U187">
            <v>3</v>
          </cell>
          <cell r="V187">
            <v>0</v>
          </cell>
        </row>
        <row r="188">
          <cell r="C188">
            <v>11404</v>
          </cell>
          <cell r="D188">
            <v>1700</v>
          </cell>
          <cell r="E188" t="str">
            <v>UGONGVALE1</v>
          </cell>
          <cell r="F188">
            <v>33286</v>
          </cell>
          <cell r="G188" t="str">
            <v>VALENZUELA</v>
          </cell>
          <cell r="H188">
            <v>1</v>
          </cell>
          <cell r="I188">
            <v>1</v>
          </cell>
          <cell r="J188" t="str">
            <v>D</v>
          </cell>
          <cell r="K188">
            <v>3</v>
          </cell>
          <cell r="L188">
            <v>4</v>
          </cell>
          <cell r="M188">
            <v>5</v>
          </cell>
          <cell r="N188">
            <v>12</v>
          </cell>
          <cell r="O188">
            <v>35</v>
          </cell>
          <cell r="U188">
            <v>3</v>
          </cell>
          <cell r="V188">
            <v>1</v>
          </cell>
        </row>
        <row r="189">
          <cell r="C189">
            <v>21404</v>
          </cell>
          <cell r="D189">
            <v>1700</v>
          </cell>
          <cell r="E189" t="str">
            <v>UGONGVALE2</v>
          </cell>
          <cell r="F189">
            <v>33286</v>
          </cell>
          <cell r="G189" t="str">
            <v>VALENZUELA</v>
          </cell>
          <cell r="H189">
            <v>1</v>
          </cell>
          <cell r="I189">
            <v>2</v>
          </cell>
          <cell r="J189" t="str">
            <v>D</v>
          </cell>
          <cell r="K189">
            <v>3</v>
          </cell>
          <cell r="L189">
            <v>4</v>
          </cell>
          <cell r="M189">
            <v>31</v>
          </cell>
          <cell r="N189">
            <v>16</v>
          </cell>
          <cell r="U189">
            <v>2</v>
          </cell>
          <cell r="V189">
            <v>1</v>
          </cell>
        </row>
        <row r="190">
          <cell r="C190">
            <v>31404</v>
          </cell>
          <cell r="D190">
            <v>1700</v>
          </cell>
          <cell r="E190" t="str">
            <v>UGONGVALE3</v>
          </cell>
          <cell r="F190">
            <v>33286</v>
          </cell>
          <cell r="G190" t="str">
            <v>VALENZUELA</v>
          </cell>
          <cell r="H190">
            <v>1</v>
          </cell>
          <cell r="I190">
            <v>3</v>
          </cell>
          <cell r="J190" t="str">
            <v>D</v>
          </cell>
          <cell r="K190">
            <v>3</v>
          </cell>
          <cell r="L190">
            <v>4</v>
          </cell>
          <cell r="M190">
            <v>29</v>
          </cell>
          <cell r="N190">
            <v>20</v>
          </cell>
          <cell r="O190">
            <v>33</v>
          </cell>
          <cell r="U190">
            <v>3</v>
          </cell>
          <cell r="V190">
            <v>1</v>
          </cell>
        </row>
        <row r="191">
          <cell r="C191">
            <v>11402</v>
          </cell>
          <cell r="D191">
            <v>1700</v>
          </cell>
          <cell r="E191" t="str">
            <v>DALANDANA1</v>
          </cell>
          <cell r="F191">
            <v>33286</v>
          </cell>
          <cell r="G191" t="str">
            <v>VALENZUELA</v>
          </cell>
          <cell r="H191">
            <v>2</v>
          </cell>
          <cell r="I191">
            <v>4</v>
          </cell>
          <cell r="J191" t="str">
            <v>D</v>
          </cell>
          <cell r="K191">
            <v>3</v>
          </cell>
          <cell r="L191">
            <v>1</v>
          </cell>
          <cell r="M191">
            <v>33</v>
          </cell>
          <cell r="N191">
            <v>8</v>
          </cell>
          <cell r="O191">
            <v>12</v>
          </cell>
          <cell r="P191">
            <v>36</v>
          </cell>
          <cell r="U191">
            <v>4</v>
          </cell>
          <cell r="V191">
            <v>1</v>
          </cell>
        </row>
        <row r="192">
          <cell r="C192">
            <v>21402</v>
          </cell>
          <cell r="D192">
            <v>1700</v>
          </cell>
          <cell r="E192" t="str">
            <v>DALANDANA2</v>
          </cell>
          <cell r="F192">
            <v>33286</v>
          </cell>
          <cell r="G192" t="str">
            <v>VALENZUELA</v>
          </cell>
          <cell r="H192">
            <v>2</v>
          </cell>
          <cell r="I192">
            <v>5</v>
          </cell>
          <cell r="J192" t="str">
            <v>D</v>
          </cell>
          <cell r="K192">
            <v>3</v>
          </cell>
          <cell r="L192">
            <v>1</v>
          </cell>
          <cell r="M192">
            <v>31</v>
          </cell>
          <cell r="N192">
            <v>10</v>
          </cell>
          <cell r="O192">
            <v>16</v>
          </cell>
          <cell r="U192">
            <v>3</v>
          </cell>
          <cell r="V192">
            <v>1</v>
          </cell>
        </row>
        <row r="193">
          <cell r="C193">
            <v>31402</v>
          </cell>
          <cell r="D193">
            <v>1700</v>
          </cell>
          <cell r="E193" t="str">
            <v>DALANDANA3</v>
          </cell>
          <cell r="F193">
            <v>33286</v>
          </cell>
          <cell r="G193" t="str">
            <v>VALENZUELA</v>
          </cell>
          <cell r="H193">
            <v>2</v>
          </cell>
          <cell r="I193">
            <v>6</v>
          </cell>
          <cell r="J193" t="str">
            <v>D</v>
          </cell>
          <cell r="K193">
            <v>3</v>
          </cell>
          <cell r="L193">
            <v>1</v>
          </cell>
          <cell r="M193">
            <v>27</v>
          </cell>
          <cell r="N193">
            <v>6</v>
          </cell>
          <cell r="O193">
            <v>20</v>
          </cell>
          <cell r="U193">
            <v>3</v>
          </cell>
          <cell r="V193">
            <v>1</v>
          </cell>
        </row>
        <row r="194">
          <cell r="C194">
            <v>11403</v>
          </cell>
          <cell r="D194">
            <v>1700</v>
          </cell>
          <cell r="E194" t="str">
            <v>BAGONGBAR1</v>
          </cell>
          <cell r="F194">
            <v>33286</v>
          </cell>
          <cell r="G194" t="str">
            <v>VALENZUELA</v>
          </cell>
          <cell r="H194">
            <v>3</v>
          </cell>
          <cell r="I194">
            <v>7</v>
          </cell>
          <cell r="J194" t="str">
            <v>D</v>
          </cell>
          <cell r="K194">
            <v>1</v>
          </cell>
          <cell r="L194">
            <v>0</v>
          </cell>
          <cell r="M194">
            <v>13</v>
          </cell>
          <cell r="N194">
            <v>8</v>
          </cell>
          <cell r="O194">
            <v>6</v>
          </cell>
          <cell r="P194">
            <v>32</v>
          </cell>
          <cell r="U194">
            <v>4</v>
          </cell>
          <cell r="V194">
            <v>1</v>
          </cell>
        </row>
        <row r="195">
          <cell r="C195">
            <v>21403</v>
          </cell>
          <cell r="D195">
            <v>1700</v>
          </cell>
          <cell r="E195" t="str">
            <v>BAGONGBAR2</v>
          </cell>
          <cell r="F195">
            <v>33286</v>
          </cell>
          <cell r="G195" t="str">
            <v>VALENZUELA</v>
          </cell>
          <cell r="H195">
            <v>3</v>
          </cell>
          <cell r="I195">
            <v>8</v>
          </cell>
          <cell r="J195" t="str">
            <v>D</v>
          </cell>
          <cell r="K195">
            <v>1</v>
          </cell>
          <cell r="L195">
            <v>0</v>
          </cell>
          <cell r="M195">
            <v>77</v>
          </cell>
          <cell r="N195">
            <v>34</v>
          </cell>
          <cell r="O195">
            <v>30</v>
          </cell>
          <cell r="U195">
            <v>3</v>
          </cell>
          <cell r="V195">
            <v>1</v>
          </cell>
        </row>
        <row r="196">
          <cell r="C196">
            <v>31403</v>
          </cell>
          <cell r="D196">
            <v>1700</v>
          </cell>
          <cell r="E196" t="str">
            <v>BAGONGBAR3</v>
          </cell>
          <cell r="F196">
            <v>33286</v>
          </cell>
          <cell r="G196" t="str">
            <v>VALENZUELA</v>
          </cell>
          <cell r="H196">
            <v>3</v>
          </cell>
          <cell r="I196">
            <v>9</v>
          </cell>
          <cell r="J196" t="str">
            <v>D</v>
          </cell>
          <cell r="K196">
            <v>1</v>
          </cell>
          <cell r="L196">
            <v>0</v>
          </cell>
          <cell r="M196">
            <v>15</v>
          </cell>
          <cell r="N196">
            <v>22</v>
          </cell>
          <cell r="O196">
            <v>79</v>
          </cell>
          <cell r="P196">
            <v>28</v>
          </cell>
          <cell r="U196">
            <v>4</v>
          </cell>
          <cell r="V196">
            <v>1</v>
          </cell>
        </row>
        <row r="197">
          <cell r="C197">
            <v>11401</v>
          </cell>
          <cell r="D197">
            <v>1700</v>
          </cell>
          <cell r="E197" t="str">
            <v>GRACEPARK1</v>
          </cell>
          <cell r="F197">
            <v>33286</v>
          </cell>
          <cell r="G197" t="str">
            <v>VALENZUELA</v>
          </cell>
          <cell r="H197">
            <v>4</v>
          </cell>
          <cell r="I197">
            <v>10</v>
          </cell>
          <cell r="J197" t="str">
            <v>D</v>
          </cell>
          <cell r="K197">
            <v>1</v>
          </cell>
          <cell r="L197">
            <v>2</v>
          </cell>
          <cell r="M197">
            <v>21</v>
          </cell>
          <cell r="N197">
            <v>122</v>
          </cell>
          <cell r="O197">
            <v>120</v>
          </cell>
          <cell r="P197">
            <v>124</v>
          </cell>
          <cell r="U197">
            <v>4</v>
          </cell>
          <cell r="V197">
            <v>1</v>
          </cell>
        </row>
        <row r="198">
          <cell r="C198">
            <v>21401</v>
          </cell>
          <cell r="D198">
            <v>1700</v>
          </cell>
          <cell r="E198" t="str">
            <v>GRACEPARK2</v>
          </cell>
          <cell r="F198">
            <v>33286</v>
          </cell>
          <cell r="G198" t="str">
            <v>VALENZUELA</v>
          </cell>
          <cell r="H198">
            <v>4</v>
          </cell>
          <cell r="I198">
            <v>11</v>
          </cell>
          <cell r="J198" t="str">
            <v>D</v>
          </cell>
          <cell r="K198">
            <v>1</v>
          </cell>
          <cell r="L198">
            <v>2</v>
          </cell>
          <cell r="M198">
            <v>27</v>
          </cell>
          <cell r="N198">
            <v>32</v>
          </cell>
          <cell r="O198">
            <v>16</v>
          </cell>
          <cell r="P198">
            <v>18</v>
          </cell>
          <cell r="U198">
            <v>4</v>
          </cell>
          <cell r="V198">
            <v>1</v>
          </cell>
        </row>
        <row r="199">
          <cell r="C199">
            <v>31401</v>
          </cell>
          <cell r="D199">
            <v>1700</v>
          </cell>
          <cell r="E199" t="str">
            <v>GRACEPARK3</v>
          </cell>
          <cell r="F199">
            <v>33286</v>
          </cell>
          <cell r="G199" t="str">
            <v>VALENZUELA</v>
          </cell>
          <cell r="H199">
            <v>4</v>
          </cell>
          <cell r="I199">
            <v>12</v>
          </cell>
          <cell r="J199" t="str">
            <v>D</v>
          </cell>
          <cell r="K199">
            <v>1</v>
          </cell>
          <cell r="L199">
            <v>2</v>
          </cell>
          <cell r="M199">
            <v>11</v>
          </cell>
          <cell r="N199">
            <v>8</v>
          </cell>
          <cell r="O199">
            <v>30</v>
          </cell>
          <cell r="U199">
            <v>3</v>
          </cell>
          <cell r="V199">
            <v>1</v>
          </cell>
        </row>
        <row r="200">
          <cell r="C200">
            <v>11405</v>
          </cell>
          <cell r="D200">
            <v>1700</v>
          </cell>
          <cell r="E200" t="str">
            <v>ACACIA1</v>
          </cell>
          <cell r="F200">
            <v>33286</v>
          </cell>
          <cell r="G200" t="str">
            <v>VALENZUELA</v>
          </cell>
          <cell r="H200">
            <v>5</v>
          </cell>
          <cell r="I200">
            <v>13</v>
          </cell>
          <cell r="J200" t="str">
            <v>D</v>
          </cell>
          <cell r="K200">
            <v>5</v>
          </cell>
          <cell r="L200">
            <v>5</v>
          </cell>
          <cell r="M200">
            <v>8</v>
          </cell>
          <cell r="N200">
            <v>33</v>
          </cell>
          <cell r="O200">
            <v>124</v>
          </cell>
          <cell r="U200">
            <v>3</v>
          </cell>
          <cell r="V200">
            <v>1</v>
          </cell>
        </row>
        <row r="201">
          <cell r="C201">
            <v>21405</v>
          </cell>
          <cell r="D201">
            <v>1700</v>
          </cell>
          <cell r="E201" t="str">
            <v>ACACIA2</v>
          </cell>
          <cell r="F201">
            <v>33286</v>
          </cell>
          <cell r="G201" t="str">
            <v>VALENZUELA</v>
          </cell>
          <cell r="H201">
            <v>5</v>
          </cell>
          <cell r="I201">
            <v>14</v>
          </cell>
          <cell r="J201" t="str">
            <v>D</v>
          </cell>
          <cell r="K201">
            <v>5</v>
          </cell>
          <cell r="L201">
            <v>5</v>
          </cell>
          <cell r="M201">
            <v>27</v>
          </cell>
          <cell r="N201">
            <v>37</v>
          </cell>
          <cell r="O201">
            <v>17</v>
          </cell>
          <cell r="U201">
            <v>3</v>
          </cell>
          <cell r="V201">
            <v>1</v>
          </cell>
        </row>
        <row r="202">
          <cell r="C202">
            <v>31405</v>
          </cell>
          <cell r="D202">
            <v>1700</v>
          </cell>
          <cell r="E202" t="str">
            <v>ACACIA3</v>
          </cell>
          <cell r="F202">
            <v>33286</v>
          </cell>
          <cell r="G202" t="str">
            <v>VALENZUELA</v>
          </cell>
          <cell r="H202">
            <v>5</v>
          </cell>
          <cell r="I202">
            <v>15</v>
          </cell>
          <cell r="J202" t="str">
            <v>D</v>
          </cell>
          <cell r="K202">
            <v>5</v>
          </cell>
          <cell r="L202">
            <v>5</v>
          </cell>
          <cell r="M202">
            <v>5</v>
          </cell>
          <cell r="N202">
            <v>122</v>
          </cell>
          <cell r="O202">
            <v>30</v>
          </cell>
          <cell r="P202">
            <v>120</v>
          </cell>
          <cell r="U202">
            <v>4</v>
          </cell>
          <cell r="V202">
            <v>0</v>
          </cell>
        </row>
        <row r="203">
          <cell r="C203">
            <v>11406</v>
          </cell>
          <cell r="D203">
            <v>1700</v>
          </cell>
          <cell r="E203" t="str">
            <v>MARULAS1</v>
          </cell>
          <cell r="F203">
            <v>33286</v>
          </cell>
          <cell r="G203" t="str">
            <v>VALENZUELA</v>
          </cell>
          <cell r="H203">
            <v>6</v>
          </cell>
          <cell r="I203">
            <v>16</v>
          </cell>
          <cell r="J203" t="str">
            <v>D</v>
          </cell>
          <cell r="K203">
            <v>5</v>
          </cell>
          <cell r="L203">
            <v>0</v>
          </cell>
          <cell r="M203">
            <v>19</v>
          </cell>
          <cell r="N203">
            <v>4</v>
          </cell>
          <cell r="O203">
            <v>77</v>
          </cell>
          <cell r="U203">
            <v>3</v>
          </cell>
          <cell r="V203">
            <v>1</v>
          </cell>
        </row>
        <row r="204">
          <cell r="C204">
            <v>21406</v>
          </cell>
          <cell r="D204">
            <v>1700</v>
          </cell>
          <cell r="E204" t="str">
            <v>MARULAS2</v>
          </cell>
          <cell r="F204">
            <v>33286</v>
          </cell>
          <cell r="G204" t="str">
            <v>VALENZUELA</v>
          </cell>
          <cell r="H204">
            <v>6</v>
          </cell>
          <cell r="I204">
            <v>17</v>
          </cell>
          <cell r="J204" t="str">
            <v>D</v>
          </cell>
          <cell r="K204">
            <v>5</v>
          </cell>
          <cell r="L204">
            <v>0</v>
          </cell>
          <cell r="M204">
            <v>31</v>
          </cell>
          <cell r="N204">
            <v>12</v>
          </cell>
          <cell r="O204">
            <v>88</v>
          </cell>
          <cell r="U204">
            <v>3</v>
          </cell>
          <cell r="V204">
            <v>1</v>
          </cell>
        </row>
        <row r="205">
          <cell r="C205">
            <v>31406</v>
          </cell>
          <cell r="D205">
            <v>1700</v>
          </cell>
          <cell r="E205" t="str">
            <v>MARULAS3</v>
          </cell>
          <cell r="F205">
            <v>33286</v>
          </cell>
          <cell r="G205" t="str">
            <v>VALENZUELA</v>
          </cell>
          <cell r="H205">
            <v>6</v>
          </cell>
          <cell r="I205">
            <v>18</v>
          </cell>
          <cell r="J205" t="str">
            <v>D</v>
          </cell>
          <cell r="K205">
            <v>5</v>
          </cell>
          <cell r="L205">
            <v>0</v>
          </cell>
          <cell r="M205">
            <v>15</v>
          </cell>
          <cell r="N205">
            <v>10</v>
          </cell>
          <cell r="O205">
            <v>99</v>
          </cell>
          <cell r="U205">
            <v>3</v>
          </cell>
          <cell r="V205">
            <v>1</v>
          </cell>
        </row>
        <row r="206">
          <cell r="C206">
            <v>12403</v>
          </cell>
          <cell r="D206">
            <v>1700</v>
          </cell>
          <cell r="E206" t="str">
            <v>BAGONGBARX1</v>
          </cell>
          <cell r="F206">
            <v>33286</v>
          </cell>
          <cell r="G206" t="str">
            <v>VALENZUELA</v>
          </cell>
          <cell r="H206">
            <v>8</v>
          </cell>
          <cell r="I206">
            <v>22</v>
          </cell>
          <cell r="J206" t="str">
            <v>D</v>
          </cell>
          <cell r="K206">
            <v>1</v>
          </cell>
          <cell r="L206">
            <v>0</v>
          </cell>
          <cell r="M206">
            <v>668</v>
          </cell>
          <cell r="U206">
            <v>1</v>
          </cell>
          <cell r="V206">
            <v>0</v>
          </cell>
        </row>
        <row r="207">
          <cell r="C207">
            <v>22403</v>
          </cell>
          <cell r="D207">
            <v>1700</v>
          </cell>
          <cell r="E207" t="str">
            <v>BAGONGBARX2</v>
          </cell>
          <cell r="F207">
            <v>33286</v>
          </cell>
          <cell r="G207" t="str">
            <v>VALENZUELA</v>
          </cell>
          <cell r="H207">
            <v>8</v>
          </cell>
          <cell r="I207">
            <v>23</v>
          </cell>
          <cell r="J207" t="str">
            <v>D</v>
          </cell>
          <cell r="K207">
            <v>1</v>
          </cell>
          <cell r="L207">
            <v>0</v>
          </cell>
          <cell r="M207">
            <v>678</v>
          </cell>
          <cell r="U207">
            <v>1</v>
          </cell>
          <cell r="V207">
            <v>0</v>
          </cell>
        </row>
        <row r="208">
          <cell r="C208">
            <v>32403</v>
          </cell>
          <cell r="D208">
            <v>1700</v>
          </cell>
          <cell r="E208" t="str">
            <v>BAGONGBARX3</v>
          </cell>
          <cell r="F208">
            <v>33286</v>
          </cell>
          <cell r="G208" t="str">
            <v>VALENZUELA</v>
          </cell>
          <cell r="H208">
            <v>8</v>
          </cell>
          <cell r="I208">
            <v>24</v>
          </cell>
          <cell r="J208" t="str">
            <v>D</v>
          </cell>
          <cell r="K208">
            <v>1</v>
          </cell>
          <cell r="L208">
            <v>0</v>
          </cell>
          <cell r="M208">
            <v>629</v>
          </cell>
          <cell r="U208">
            <v>1</v>
          </cell>
          <cell r="V208">
            <v>0</v>
          </cell>
        </row>
        <row r="209">
          <cell r="C209">
            <v>12402</v>
          </cell>
          <cell r="D209">
            <v>1700</v>
          </cell>
          <cell r="E209" t="str">
            <v>DALANDANAX1</v>
          </cell>
          <cell r="F209">
            <v>33286</v>
          </cell>
          <cell r="G209" t="str">
            <v>VALENZUELA</v>
          </cell>
          <cell r="H209">
            <v>12</v>
          </cell>
          <cell r="I209">
            <v>34</v>
          </cell>
          <cell r="J209" t="str">
            <v>D</v>
          </cell>
          <cell r="K209">
            <v>3</v>
          </cell>
          <cell r="L209">
            <v>2</v>
          </cell>
          <cell r="M209">
            <v>629</v>
          </cell>
          <cell r="U209">
            <v>1</v>
          </cell>
          <cell r="V209">
            <v>0</v>
          </cell>
        </row>
        <row r="210">
          <cell r="C210">
            <v>22402</v>
          </cell>
          <cell r="D210">
            <v>1700</v>
          </cell>
          <cell r="E210" t="str">
            <v>DALANDANAX2</v>
          </cell>
          <cell r="F210">
            <v>33286</v>
          </cell>
          <cell r="G210" t="str">
            <v>VALENZUELA</v>
          </cell>
          <cell r="H210">
            <v>12</v>
          </cell>
          <cell r="I210">
            <v>35</v>
          </cell>
          <cell r="J210" t="str">
            <v>D</v>
          </cell>
          <cell r="K210">
            <v>3</v>
          </cell>
          <cell r="L210">
            <v>2</v>
          </cell>
          <cell r="M210">
            <v>677</v>
          </cell>
          <cell r="U210">
            <v>1</v>
          </cell>
          <cell r="V210">
            <v>0</v>
          </cell>
        </row>
        <row r="211">
          <cell r="C211">
            <v>11414</v>
          </cell>
          <cell r="D211">
            <v>1700</v>
          </cell>
          <cell r="E211" t="str">
            <v>NORTHBAY1</v>
          </cell>
          <cell r="F211">
            <v>33286</v>
          </cell>
          <cell r="G211" t="str">
            <v>VALENZUELA</v>
          </cell>
          <cell r="H211">
            <v>17</v>
          </cell>
          <cell r="I211">
            <v>49</v>
          </cell>
          <cell r="J211" t="str">
            <v>D</v>
          </cell>
          <cell r="K211">
            <v>4</v>
          </cell>
          <cell r="L211">
            <v>2</v>
          </cell>
          <cell r="M211">
            <v>15</v>
          </cell>
          <cell r="N211">
            <v>26</v>
          </cell>
          <cell r="U211">
            <v>2</v>
          </cell>
          <cell r="V211">
            <v>1</v>
          </cell>
        </row>
        <row r="212">
          <cell r="C212">
            <v>21414</v>
          </cell>
          <cell r="D212">
            <v>1700</v>
          </cell>
          <cell r="E212" t="str">
            <v>NORTHBAY2</v>
          </cell>
          <cell r="F212">
            <v>33286</v>
          </cell>
          <cell r="G212" t="str">
            <v>VALENZUELA</v>
          </cell>
          <cell r="H212">
            <v>17</v>
          </cell>
          <cell r="I212">
            <v>50</v>
          </cell>
          <cell r="J212" t="str">
            <v>D</v>
          </cell>
          <cell r="K212">
            <v>4</v>
          </cell>
          <cell r="L212">
            <v>2</v>
          </cell>
          <cell r="M212">
            <v>29</v>
          </cell>
          <cell r="N212">
            <v>33</v>
          </cell>
          <cell r="U212">
            <v>2</v>
          </cell>
          <cell r="V212">
            <v>1</v>
          </cell>
        </row>
        <row r="213">
          <cell r="C213">
            <v>31414</v>
          </cell>
          <cell r="D213">
            <v>1700</v>
          </cell>
          <cell r="E213" t="str">
            <v>NORTHBAY3</v>
          </cell>
          <cell r="F213">
            <v>33286</v>
          </cell>
          <cell r="G213" t="str">
            <v>VALENZUELA</v>
          </cell>
          <cell r="H213">
            <v>17</v>
          </cell>
          <cell r="I213">
            <v>51</v>
          </cell>
          <cell r="J213" t="str">
            <v>D</v>
          </cell>
          <cell r="K213">
            <v>4</v>
          </cell>
          <cell r="L213">
            <v>2</v>
          </cell>
          <cell r="M213">
            <v>9</v>
          </cell>
          <cell r="N213">
            <v>18</v>
          </cell>
          <cell r="U213">
            <v>2</v>
          </cell>
          <cell r="V213">
            <v>1</v>
          </cell>
        </row>
        <row r="214">
          <cell r="C214">
            <v>11410</v>
          </cell>
          <cell r="D214">
            <v>1700</v>
          </cell>
          <cell r="E214" t="str">
            <v>DAMPALIT1</v>
          </cell>
          <cell r="F214">
            <v>33286</v>
          </cell>
          <cell r="G214" t="str">
            <v>VALENZUELA</v>
          </cell>
          <cell r="H214">
            <v>18</v>
          </cell>
          <cell r="I214">
            <v>52</v>
          </cell>
          <cell r="J214" t="str">
            <v>D</v>
          </cell>
          <cell r="K214">
            <v>5</v>
          </cell>
          <cell r="L214">
            <v>1</v>
          </cell>
          <cell r="M214">
            <v>29</v>
          </cell>
          <cell r="N214">
            <v>35</v>
          </cell>
          <cell r="U214">
            <v>2</v>
          </cell>
          <cell r="V214">
            <v>1</v>
          </cell>
        </row>
        <row r="215">
          <cell r="C215">
            <v>21410</v>
          </cell>
          <cell r="D215">
            <v>1700</v>
          </cell>
          <cell r="E215" t="str">
            <v>DAMPALIT2</v>
          </cell>
          <cell r="F215">
            <v>33286</v>
          </cell>
          <cell r="G215" t="str">
            <v>VALENZUELA</v>
          </cell>
          <cell r="H215">
            <v>18</v>
          </cell>
          <cell r="I215">
            <v>53</v>
          </cell>
          <cell r="J215" t="str">
            <v>D</v>
          </cell>
          <cell r="K215">
            <v>5</v>
          </cell>
          <cell r="L215">
            <v>1</v>
          </cell>
          <cell r="M215">
            <v>21</v>
          </cell>
          <cell r="N215">
            <v>37</v>
          </cell>
          <cell r="U215">
            <v>2</v>
          </cell>
          <cell r="V215">
            <v>1</v>
          </cell>
        </row>
        <row r="216">
          <cell r="C216">
            <v>31410</v>
          </cell>
          <cell r="D216">
            <v>1700</v>
          </cell>
          <cell r="E216" t="str">
            <v>DAMPALIT3</v>
          </cell>
          <cell r="F216">
            <v>33286</v>
          </cell>
          <cell r="G216" t="str">
            <v>VALENZUELA</v>
          </cell>
          <cell r="H216">
            <v>18</v>
          </cell>
          <cell r="I216">
            <v>54</v>
          </cell>
          <cell r="J216" t="str">
            <v>D</v>
          </cell>
          <cell r="K216">
            <v>5</v>
          </cell>
          <cell r="L216">
            <v>1</v>
          </cell>
          <cell r="M216">
            <v>15</v>
          </cell>
          <cell r="N216">
            <v>8</v>
          </cell>
          <cell r="O216">
            <v>17</v>
          </cell>
          <cell r="U216">
            <v>3</v>
          </cell>
          <cell r="V216">
            <v>0</v>
          </cell>
        </row>
        <row r="217">
          <cell r="C217">
            <v>11411</v>
          </cell>
          <cell r="D217">
            <v>1700</v>
          </cell>
          <cell r="E217" t="str">
            <v>CANUMAY1</v>
          </cell>
          <cell r="F217">
            <v>33286</v>
          </cell>
          <cell r="G217" t="str">
            <v>VALENZUELA</v>
          </cell>
          <cell r="H217">
            <v>19</v>
          </cell>
          <cell r="I217">
            <v>55</v>
          </cell>
          <cell r="J217" t="str">
            <v>D</v>
          </cell>
          <cell r="K217">
            <v>3</v>
          </cell>
          <cell r="L217">
            <v>0</v>
          </cell>
          <cell r="M217">
            <v>27</v>
          </cell>
          <cell r="N217">
            <v>124</v>
          </cell>
          <cell r="O217">
            <v>77</v>
          </cell>
          <cell r="U217">
            <v>3</v>
          </cell>
          <cell r="V217">
            <v>1</v>
          </cell>
        </row>
        <row r="218">
          <cell r="C218">
            <v>21411</v>
          </cell>
          <cell r="D218">
            <v>1700</v>
          </cell>
          <cell r="E218" t="str">
            <v>CANUMAY2</v>
          </cell>
          <cell r="F218">
            <v>33286</v>
          </cell>
          <cell r="G218" t="str">
            <v>VALENZUELA</v>
          </cell>
          <cell r="H218">
            <v>19</v>
          </cell>
          <cell r="I218">
            <v>56</v>
          </cell>
          <cell r="J218" t="str">
            <v>D</v>
          </cell>
          <cell r="K218">
            <v>3</v>
          </cell>
          <cell r="L218">
            <v>0</v>
          </cell>
          <cell r="M218">
            <v>17</v>
          </cell>
          <cell r="N218">
            <v>120</v>
          </cell>
          <cell r="O218">
            <v>88</v>
          </cell>
          <cell r="U218">
            <v>3</v>
          </cell>
          <cell r="V218">
            <v>1</v>
          </cell>
        </row>
        <row r="219">
          <cell r="C219">
            <v>31411</v>
          </cell>
          <cell r="D219">
            <v>1700</v>
          </cell>
          <cell r="E219" t="str">
            <v>CANUMAY3</v>
          </cell>
          <cell r="F219">
            <v>33286</v>
          </cell>
          <cell r="G219" t="str">
            <v>VALENZUELA</v>
          </cell>
          <cell r="H219">
            <v>19</v>
          </cell>
          <cell r="I219">
            <v>57</v>
          </cell>
          <cell r="J219" t="str">
            <v>D</v>
          </cell>
          <cell r="K219">
            <v>3</v>
          </cell>
          <cell r="L219">
            <v>0</v>
          </cell>
          <cell r="M219">
            <v>19</v>
          </cell>
          <cell r="N219">
            <v>122</v>
          </cell>
          <cell r="O219">
            <v>99</v>
          </cell>
          <cell r="U219">
            <v>3</v>
          </cell>
          <cell r="V219">
            <v>1</v>
          </cell>
        </row>
        <row r="220">
          <cell r="C220">
            <v>11416</v>
          </cell>
          <cell r="D220">
            <v>1700</v>
          </cell>
          <cell r="E220" t="str">
            <v>NAVAL1</v>
          </cell>
          <cell r="F220">
            <v>33286</v>
          </cell>
          <cell r="G220" t="str">
            <v>VALENZUELA</v>
          </cell>
          <cell r="H220">
            <v>20</v>
          </cell>
          <cell r="I220">
            <v>62</v>
          </cell>
          <cell r="J220" t="str">
            <v>D</v>
          </cell>
          <cell r="K220">
            <v>5</v>
          </cell>
          <cell r="L220">
            <v>4</v>
          </cell>
          <cell r="M220">
            <v>13</v>
          </cell>
          <cell r="N220">
            <v>32</v>
          </cell>
          <cell r="U220">
            <v>2</v>
          </cell>
          <cell r="V220">
            <v>1</v>
          </cell>
        </row>
        <row r="221">
          <cell r="C221">
            <v>21416</v>
          </cell>
          <cell r="D221">
            <v>1700</v>
          </cell>
          <cell r="E221" t="str">
            <v>NAVAL2</v>
          </cell>
          <cell r="F221">
            <v>33286</v>
          </cell>
          <cell r="G221" t="str">
            <v>VALENZUELA</v>
          </cell>
          <cell r="H221">
            <v>20</v>
          </cell>
          <cell r="I221">
            <v>63</v>
          </cell>
          <cell r="J221" t="str">
            <v>D</v>
          </cell>
          <cell r="K221">
            <v>5</v>
          </cell>
          <cell r="L221">
            <v>4</v>
          </cell>
          <cell r="M221">
            <v>17</v>
          </cell>
          <cell r="N221">
            <v>6</v>
          </cell>
          <cell r="U221">
            <v>2</v>
          </cell>
          <cell r="V221">
            <v>1</v>
          </cell>
        </row>
        <row r="222">
          <cell r="C222">
            <v>31416</v>
          </cell>
          <cell r="D222">
            <v>1700</v>
          </cell>
          <cell r="E222" t="str">
            <v>NAVAL3</v>
          </cell>
          <cell r="F222">
            <v>33286</v>
          </cell>
          <cell r="G222" t="str">
            <v>VALENZUELA</v>
          </cell>
          <cell r="H222">
            <v>20</v>
          </cell>
          <cell r="I222">
            <v>64</v>
          </cell>
          <cell r="J222" t="str">
            <v>D</v>
          </cell>
          <cell r="K222">
            <v>5</v>
          </cell>
          <cell r="L222">
            <v>4</v>
          </cell>
          <cell r="M222">
            <v>77</v>
          </cell>
          <cell r="N222">
            <v>28</v>
          </cell>
          <cell r="U222">
            <v>2</v>
          </cell>
          <cell r="V222">
            <v>1</v>
          </cell>
        </row>
        <row r="223">
          <cell r="C223">
            <v>11134</v>
          </cell>
          <cell r="D223">
            <v>1700</v>
          </cell>
          <cell r="E223" t="str">
            <v>BONIFACIO1</v>
          </cell>
          <cell r="F223">
            <v>33286</v>
          </cell>
          <cell r="G223" t="str">
            <v>VALENZUELA</v>
          </cell>
          <cell r="H223">
            <v>21</v>
          </cell>
          <cell r="I223">
            <v>65</v>
          </cell>
          <cell r="J223" t="str">
            <v>D</v>
          </cell>
          <cell r="K223">
            <v>1</v>
          </cell>
          <cell r="L223">
            <v>4</v>
          </cell>
          <cell r="M223">
            <v>19</v>
          </cell>
          <cell r="N223">
            <v>24</v>
          </cell>
          <cell r="U223">
            <v>2</v>
          </cell>
          <cell r="V223">
            <v>1</v>
          </cell>
        </row>
        <row r="224">
          <cell r="C224">
            <v>21134</v>
          </cell>
          <cell r="D224">
            <v>1700</v>
          </cell>
          <cell r="E224" t="str">
            <v>BONIFACIO2</v>
          </cell>
          <cell r="F224">
            <v>33286</v>
          </cell>
          <cell r="G224" t="str">
            <v>VALENZUELA</v>
          </cell>
          <cell r="H224">
            <v>21</v>
          </cell>
          <cell r="I224">
            <v>66</v>
          </cell>
          <cell r="J224" t="str">
            <v>D</v>
          </cell>
          <cell r="K224">
            <v>1</v>
          </cell>
          <cell r="L224">
            <v>4</v>
          </cell>
          <cell r="M224">
            <v>9</v>
          </cell>
          <cell r="N224">
            <v>21</v>
          </cell>
          <cell r="U224">
            <v>2</v>
          </cell>
          <cell r="V224">
            <v>1</v>
          </cell>
        </row>
        <row r="225">
          <cell r="C225">
            <v>31134</v>
          </cell>
          <cell r="D225">
            <v>1700</v>
          </cell>
          <cell r="E225" t="str">
            <v>BONIFACIO3</v>
          </cell>
          <cell r="F225">
            <v>33286</v>
          </cell>
          <cell r="G225" t="str">
            <v>VALENZUELA</v>
          </cell>
          <cell r="H225">
            <v>21</v>
          </cell>
          <cell r="I225">
            <v>67</v>
          </cell>
          <cell r="J225" t="str">
            <v>D</v>
          </cell>
          <cell r="K225">
            <v>1</v>
          </cell>
          <cell r="L225">
            <v>4</v>
          </cell>
          <cell r="M225">
            <v>31</v>
          </cell>
          <cell r="N225">
            <v>23</v>
          </cell>
          <cell r="U225">
            <v>2</v>
          </cell>
          <cell r="V225">
            <v>1</v>
          </cell>
        </row>
        <row r="226">
          <cell r="C226">
            <v>11137</v>
          </cell>
          <cell r="D226">
            <v>1700</v>
          </cell>
          <cell r="E226" t="str">
            <v>HOWMART1</v>
          </cell>
          <cell r="F226">
            <v>33286</v>
          </cell>
          <cell r="G226" t="str">
            <v>VALENZUELA</v>
          </cell>
          <cell r="H226">
            <v>22</v>
          </cell>
          <cell r="I226">
            <v>68</v>
          </cell>
          <cell r="J226" t="str">
            <v>D</v>
          </cell>
          <cell r="K226">
            <v>2</v>
          </cell>
          <cell r="L226">
            <v>0</v>
          </cell>
          <cell r="M226">
            <v>31</v>
          </cell>
          <cell r="N226">
            <v>20</v>
          </cell>
          <cell r="O226">
            <v>33</v>
          </cell>
          <cell r="U226">
            <v>3</v>
          </cell>
          <cell r="V226">
            <v>1</v>
          </cell>
        </row>
        <row r="227">
          <cell r="C227">
            <v>21137</v>
          </cell>
          <cell r="D227">
            <v>1700</v>
          </cell>
          <cell r="E227" t="str">
            <v>HOWMART2</v>
          </cell>
          <cell r="F227">
            <v>33286</v>
          </cell>
          <cell r="G227" t="str">
            <v>VALENZUELA</v>
          </cell>
          <cell r="H227">
            <v>22</v>
          </cell>
          <cell r="I227">
            <v>69</v>
          </cell>
          <cell r="J227" t="str">
            <v>D</v>
          </cell>
          <cell r="K227">
            <v>2</v>
          </cell>
          <cell r="L227">
            <v>0</v>
          </cell>
          <cell r="M227">
            <v>17</v>
          </cell>
          <cell r="N227">
            <v>12</v>
          </cell>
          <cell r="U227">
            <v>2</v>
          </cell>
          <cell r="V227">
            <v>1</v>
          </cell>
        </row>
        <row r="228">
          <cell r="C228">
            <v>31137</v>
          </cell>
          <cell r="D228">
            <v>1700</v>
          </cell>
          <cell r="E228" t="str">
            <v>HOWMART3</v>
          </cell>
          <cell r="F228">
            <v>33286</v>
          </cell>
          <cell r="G228" t="str">
            <v>VALENZUELA</v>
          </cell>
          <cell r="H228">
            <v>22</v>
          </cell>
          <cell r="I228">
            <v>70</v>
          </cell>
          <cell r="J228" t="str">
            <v>D</v>
          </cell>
          <cell r="K228">
            <v>2</v>
          </cell>
          <cell r="L228">
            <v>0</v>
          </cell>
          <cell r="M228">
            <v>27</v>
          </cell>
          <cell r="N228">
            <v>35</v>
          </cell>
          <cell r="U228">
            <v>2</v>
          </cell>
          <cell r="V228">
            <v>1</v>
          </cell>
        </row>
        <row r="229">
          <cell r="C229">
            <v>11415</v>
          </cell>
          <cell r="D229">
            <v>1700</v>
          </cell>
          <cell r="E229" t="str">
            <v>POTRERO1</v>
          </cell>
          <cell r="F229">
            <v>33286</v>
          </cell>
          <cell r="G229" t="str">
            <v>VALENZUELA</v>
          </cell>
          <cell r="H229">
            <v>23</v>
          </cell>
          <cell r="I229">
            <v>71</v>
          </cell>
          <cell r="J229" t="str">
            <v>D</v>
          </cell>
          <cell r="K229">
            <v>5</v>
          </cell>
          <cell r="L229">
            <v>3</v>
          </cell>
          <cell r="M229">
            <v>19</v>
          </cell>
          <cell r="N229">
            <v>14</v>
          </cell>
          <cell r="O229">
            <v>77</v>
          </cell>
          <cell r="U229">
            <v>3</v>
          </cell>
          <cell r="V229">
            <v>1</v>
          </cell>
        </row>
        <row r="230">
          <cell r="C230">
            <v>21415</v>
          </cell>
          <cell r="D230">
            <v>1700</v>
          </cell>
          <cell r="E230" t="str">
            <v>POTRERO2</v>
          </cell>
          <cell r="F230">
            <v>33286</v>
          </cell>
          <cell r="G230" t="str">
            <v>VALENZUELA</v>
          </cell>
          <cell r="H230">
            <v>23</v>
          </cell>
          <cell r="I230">
            <v>72</v>
          </cell>
          <cell r="J230" t="str">
            <v>D</v>
          </cell>
          <cell r="K230">
            <v>5</v>
          </cell>
          <cell r="L230">
            <v>3</v>
          </cell>
          <cell r="M230">
            <v>11</v>
          </cell>
          <cell r="N230">
            <v>26</v>
          </cell>
          <cell r="O230">
            <v>88</v>
          </cell>
          <cell r="U230">
            <v>3</v>
          </cell>
          <cell r="V230">
            <v>1</v>
          </cell>
        </row>
        <row r="231">
          <cell r="C231">
            <v>31415</v>
          </cell>
          <cell r="D231">
            <v>1700</v>
          </cell>
          <cell r="E231" t="str">
            <v>POTRERO3</v>
          </cell>
          <cell r="F231">
            <v>33286</v>
          </cell>
          <cell r="G231" t="str">
            <v>VALENZUELA</v>
          </cell>
          <cell r="H231">
            <v>23</v>
          </cell>
          <cell r="I231">
            <v>73</v>
          </cell>
          <cell r="J231" t="str">
            <v>D</v>
          </cell>
          <cell r="K231">
            <v>5</v>
          </cell>
          <cell r="L231">
            <v>3</v>
          </cell>
          <cell r="M231">
            <v>7</v>
          </cell>
          <cell r="N231">
            <v>24</v>
          </cell>
          <cell r="O231">
            <v>99</v>
          </cell>
          <cell r="U231">
            <v>3</v>
          </cell>
          <cell r="V231">
            <v>1</v>
          </cell>
        </row>
        <row r="232">
          <cell r="C232">
            <v>11196</v>
          </cell>
          <cell r="D232">
            <v>1700</v>
          </cell>
          <cell r="E232" t="str">
            <v>BALONBATO1</v>
          </cell>
          <cell r="F232">
            <v>33286</v>
          </cell>
          <cell r="G232" t="str">
            <v>VALENZUELA</v>
          </cell>
          <cell r="H232">
            <v>24</v>
          </cell>
          <cell r="I232">
            <v>83</v>
          </cell>
          <cell r="J232" t="str">
            <v>D</v>
          </cell>
          <cell r="K232">
            <v>1</v>
          </cell>
          <cell r="L232">
            <v>3</v>
          </cell>
          <cell r="M232">
            <v>23</v>
          </cell>
          <cell r="U232">
            <v>1</v>
          </cell>
          <cell r="V232">
            <v>0</v>
          </cell>
        </row>
        <row r="233">
          <cell r="C233">
            <v>21196</v>
          </cell>
          <cell r="D233">
            <v>1700</v>
          </cell>
          <cell r="E233" t="str">
            <v>BALONBATO2</v>
          </cell>
          <cell r="F233">
            <v>33286</v>
          </cell>
          <cell r="G233" t="str">
            <v>VALENZUELA</v>
          </cell>
          <cell r="H233">
            <v>24</v>
          </cell>
          <cell r="I233">
            <v>84</v>
          </cell>
          <cell r="J233" t="str">
            <v>D</v>
          </cell>
          <cell r="K233">
            <v>1</v>
          </cell>
          <cell r="L233">
            <v>3</v>
          </cell>
          <cell r="M233">
            <v>35</v>
          </cell>
          <cell r="U233">
            <v>1</v>
          </cell>
          <cell r="V233">
            <v>0</v>
          </cell>
        </row>
        <row r="234">
          <cell r="C234">
            <v>31196</v>
          </cell>
          <cell r="D234">
            <v>1700</v>
          </cell>
          <cell r="E234" t="str">
            <v>BALONBATO3</v>
          </cell>
          <cell r="F234">
            <v>33286</v>
          </cell>
          <cell r="G234" t="str">
            <v>VALENZUELA</v>
          </cell>
          <cell r="H234">
            <v>24</v>
          </cell>
          <cell r="I234">
            <v>85</v>
          </cell>
          <cell r="J234" t="str">
            <v>D</v>
          </cell>
          <cell r="K234">
            <v>1</v>
          </cell>
          <cell r="L234">
            <v>3</v>
          </cell>
          <cell r="M234">
            <v>121</v>
          </cell>
          <cell r="U234">
            <v>1</v>
          </cell>
          <cell r="V234">
            <v>0</v>
          </cell>
        </row>
        <row r="235">
          <cell r="C235">
            <v>11409</v>
          </cell>
          <cell r="D235">
            <v>1700</v>
          </cell>
          <cell r="E235" t="str">
            <v>SANGANDAA1</v>
          </cell>
          <cell r="F235">
            <v>33286</v>
          </cell>
          <cell r="G235" t="str">
            <v>VALENZUELA</v>
          </cell>
          <cell r="H235">
            <v>25</v>
          </cell>
          <cell r="I235">
            <v>77</v>
          </cell>
          <cell r="J235" t="str">
            <v>D</v>
          </cell>
          <cell r="K235">
            <v>1</v>
          </cell>
          <cell r="L235">
            <v>1</v>
          </cell>
          <cell r="M235">
            <v>29</v>
          </cell>
          <cell r="N235">
            <v>33</v>
          </cell>
          <cell r="O235">
            <v>77</v>
          </cell>
          <cell r="U235">
            <v>3</v>
          </cell>
          <cell r="V235">
            <v>1</v>
          </cell>
        </row>
        <row r="236">
          <cell r="C236">
            <v>21409</v>
          </cell>
          <cell r="D236">
            <v>1700</v>
          </cell>
          <cell r="E236" t="str">
            <v>SANGANDAA2</v>
          </cell>
          <cell r="F236">
            <v>33286</v>
          </cell>
          <cell r="G236" t="str">
            <v>VALENZUELA</v>
          </cell>
          <cell r="H236">
            <v>25</v>
          </cell>
          <cell r="I236">
            <v>78</v>
          </cell>
          <cell r="J236" t="str">
            <v>D</v>
          </cell>
          <cell r="K236">
            <v>1</v>
          </cell>
          <cell r="L236">
            <v>1</v>
          </cell>
          <cell r="M236">
            <v>19</v>
          </cell>
          <cell r="N236">
            <v>35</v>
          </cell>
          <cell r="O236">
            <v>88</v>
          </cell>
          <cell r="U236">
            <v>3</v>
          </cell>
          <cell r="V236">
            <v>1</v>
          </cell>
        </row>
        <row r="237">
          <cell r="C237">
            <v>31409</v>
          </cell>
          <cell r="D237">
            <v>1700</v>
          </cell>
          <cell r="E237" t="str">
            <v>SANGANDAA3</v>
          </cell>
          <cell r="F237">
            <v>33286</v>
          </cell>
          <cell r="G237" t="str">
            <v>VALENZUELA</v>
          </cell>
          <cell r="H237">
            <v>25</v>
          </cell>
          <cell r="I237">
            <v>79</v>
          </cell>
          <cell r="J237" t="str">
            <v>D</v>
          </cell>
          <cell r="K237">
            <v>1</v>
          </cell>
          <cell r="L237">
            <v>1</v>
          </cell>
          <cell r="M237">
            <v>7</v>
          </cell>
          <cell r="N237">
            <v>23</v>
          </cell>
          <cell r="O237">
            <v>99</v>
          </cell>
          <cell r="U237">
            <v>3</v>
          </cell>
          <cell r="V237">
            <v>1</v>
          </cell>
        </row>
        <row r="238">
          <cell r="C238">
            <v>14512</v>
          </cell>
          <cell r="D238">
            <v>4511</v>
          </cell>
          <cell r="E238" t="str">
            <v>LUBAO1</v>
          </cell>
          <cell r="F238">
            <v>33286</v>
          </cell>
          <cell r="G238" t="str">
            <v>VALENZUELA</v>
          </cell>
          <cell r="H238">
            <v>28</v>
          </cell>
          <cell r="I238">
            <v>86</v>
          </cell>
          <cell r="J238" t="str">
            <v>B</v>
          </cell>
          <cell r="K238">
            <v>1</v>
          </cell>
          <cell r="L238">
            <v>0</v>
          </cell>
          <cell r="M238">
            <v>14</v>
          </cell>
          <cell r="N238">
            <v>35</v>
          </cell>
          <cell r="U238">
            <v>2</v>
          </cell>
          <cell r="V238">
            <v>0</v>
          </cell>
        </row>
        <row r="239">
          <cell r="C239">
            <v>24512</v>
          </cell>
          <cell r="D239">
            <v>4511</v>
          </cell>
          <cell r="E239" t="str">
            <v>LUBAO2</v>
          </cell>
          <cell r="F239">
            <v>33286</v>
          </cell>
          <cell r="G239" t="str">
            <v>VALENZUELA</v>
          </cell>
          <cell r="H239">
            <v>28</v>
          </cell>
          <cell r="I239">
            <v>87</v>
          </cell>
          <cell r="J239" t="str">
            <v>B</v>
          </cell>
          <cell r="K239">
            <v>1</v>
          </cell>
          <cell r="L239">
            <v>0</v>
          </cell>
          <cell r="M239">
            <v>6</v>
          </cell>
          <cell r="N239">
            <v>77</v>
          </cell>
          <cell r="U239">
            <v>2</v>
          </cell>
          <cell r="V239">
            <v>0</v>
          </cell>
        </row>
        <row r="240">
          <cell r="C240">
            <v>34512</v>
          </cell>
          <cell r="D240">
            <v>4511</v>
          </cell>
          <cell r="E240" t="str">
            <v>LUBAO3</v>
          </cell>
          <cell r="F240">
            <v>33286</v>
          </cell>
          <cell r="G240" t="str">
            <v>VALENZUELA</v>
          </cell>
          <cell r="H240">
            <v>28</v>
          </cell>
          <cell r="I240">
            <v>88</v>
          </cell>
          <cell r="J240" t="str">
            <v>B</v>
          </cell>
          <cell r="K240">
            <v>1</v>
          </cell>
          <cell r="L240">
            <v>0</v>
          </cell>
          <cell r="M240">
            <v>10</v>
          </cell>
          <cell r="N240">
            <v>25</v>
          </cell>
          <cell r="U240">
            <v>2</v>
          </cell>
          <cell r="V240">
            <v>0</v>
          </cell>
        </row>
        <row r="241">
          <cell r="C241">
            <v>11413</v>
          </cell>
          <cell r="D241">
            <v>1700</v>
          </cell>
          <cell r="E241" t="str">
            <v>KARUHATAN1</v>
          </cell>
          <cell r="F241">
            <v>33286</v>
          </cell>
          <cell r="G241" t="str">
            <v>VALENZUELA</v>
          </cell>
          <cell r="H241">
            <v>31</v>
          </cell>
          <cell r="I241">
            <v>58</v>
          </cell>
          <cell r="J241" t="str">
            <v>D</v>
          </cell>
          <cell r="K241">
            <v>3</v>
          </cell>
          <cell r="L241">
            <v>3</v>
          </cell>
          <cell r="M241">
            <v>14</v>
          </cell>
          <cell r="N241">
            <v>7</v>
          </cell>
          <cell r="O241">
            <v>77</v>
          </cell>
          <cell r="U241">
            <v>3</v>
          </cell>
          <cell r="V241">
            <v>1</v>
          </cell>
        </row>
        <row r="242">
          <cell r="C242">
            <v>21413</v>
          </cell>
          <cell r="D242">
            <v>1700</v>
          </cell>
          <cell r="E242" t="str">
            <v>KARUHATAN2</v>
          </cell>
          <cell r="F242">
            <v>33286</v>
          </cell>
          <cell r="G242" t="str">
            <v>VALENZUELA</v>
          </cell>
          <cell r="H242">
            <v>31</v>
          </cell>
          <cell r="I242">
            <v>59</v>
          </cell>
          <cell r="J242" t="str">
            <v>D</v>
          </cell>
          <cell r="K242">
            <v>3</v>
          </cell>
          <cell r="L242">
            <v>3</v>
          </cell>
          <cell r="M242">
            <v>29</v>
          </cell>
          <cell r="N242">
            <v>12</v>
          </cell>
          <cell r="O242">
            <v>88</v>
          </cell>
          <cell r="U242">
            <v>3</v>
          </cell>
          <cell r="V242">
            <v>1</v>
          </cell>
        </row>
        <row r="243">
          <cell r="C243">
            <v>31413</v>
          </cell>
          <cell r="D243">
            <v>1700</v>
          </cell>
          <cell r="E243" t="str">
            <v>KARUHATAN3</v>
          </cell>
          <cell r="F243">
            <v>33286</v>
          </cell>
          <cell r="G243" t="str">
            <v>VALENZUELA</v>
          </cell>
          <cell r="H243">
            <v>31</v>
          </cell>
          <cell r="I243">
            <v>60</v>
          </cell>
          <cell r="J243" t="str">
            <v>D</v>
          </cell>
          <cell r="K243">
            <v>3</v>
          </cell>
          <cell r="L243">
            <v>3</v>
          </cell>
          <cell r="M243">
            <v>17</v>
          </cell>
          <cell r="N243">
            <v>36</v>
          </cell>
          <cell r="O243">
            <v>99</v>
          </cell>
          <cell r="U243">
            <v>3</v>
          </cell>
          <cell r="V243">
            <v>1</v>
          </cell>
        </row>
        <row r="244">
          <cell r="C244">
            <v>14514</v>
          </cell>
          <cell r="D244">
            <v>4511</v>
          </cell>
          <cell r="E244" t="str">
            <v>FLORIDABL1</v>
          </cell>
          <cell r="F244">
            <v>33286</v>
          </cell>
          <cell r="G244" t="str">
            <v>VALENZUELA</v>
          </cell>
          <cell r="H244">
            <v>117</v>
          </cell>
          <cell r="I244">
            <v>80</v>
          </cell>
          <cell r="J244" t="str">
            <v>B</v>
          </cell>
          <cell r="K244">
            <v>1</v>
          </cell>
          <cell r="L244">
            <v>2</v>
          </cell>
          <cell r="M244">
            <v>8</v>
          </cell>
          <cell r="N244">
            <v>122</v>
          </cell>
          <cell r="U244">
            <v>2</v>
          </cell>
          <cell r="V244">
            <v>0</v>
          </cell>
        </row>
        <row r="245">
          <cell r="C245">
            <v>24514</v>
          </cell>
          <cell r="D245">
            <v>4511</v>
          </cell>
          <cell r="E245" t="str">
            <v>FLORIDABL2</v>
          </cell>
          <cell r="F245">
            <v>33286</v>
          </cell>
          <cell r="G245" t="str">
            <v>VALENZUELA</v>
          </cell>
          <cell r="H245">
            <v>117</v>
          </cell>
          <cell r="I245">
            <v>81</v>
          </cell>
          <cell r="J245" t="str">
            <v>B</v>
          </cell>
          <cell r="K245">
            <v>1</v>
          </cell>
          <cell r="L245">
            <v>2</v>
          </cell>
          <cell r="M245">
            <v>12</v>
          </cell>
          <cell r="N245">
            <v>33</v>
          </cell>
          <cell r="U245">
            <v>2</v>
          </cell>
          <cell r="V245">
            <v>0</v>
          </cell>
        </row>
        <row r="246">
          <cell r="C246">
            <v>34514</v>
          </cell>
          <cell r="D246">
            <v>4511</v>
          </cell>
          <cell r="E246" t="str">
            <v>FLORIDABL3</v>
          </cell>
          <cell r="F246">
            <v>33286</v>
          </cell>
          <cell r="G246" t="str">
            <v>VALENZUELA</v>
          </cell>
          <cell r="H246">
            <v>117</v>
          </cell>
          <cell r="I246">
            <v>82</v>
          </cell>
          <cell r="J246" t="str">
            <v>B</v>
          </cell>
          <cell r="K246">
            <v>1</v>
          </cell>
          <cell r="L246">
            <v>2</v>
          </cell>
          <cell r="M246">
            <v>21</v>
          </cell>
          <cell r="N246">
            <v>5</v>
          </cell>
          <cell r="U246">
            <v>2</v>
          </cell>
          <cell r="V246">
            <v>0</v>
          </cell>
        </row>
        <row r="247">
          <cell r="C247">
            <v>14508</v>
          </cell>
          <cell r="D247">
            <v>4511</v>
          </cell>
          <cell r="E247" t="str">
            <v>SANFERNAN1</v>
          </cell>
          <cell r="F247">
            <v>33286</v>
          </cell>
          <cell r="G247" t="str">
            <v>VALENZUELA</v>
          </cell>
          <cell r="H247">
            <v>122</v>
          </cell>
          <cell r="I247">
            <v>110</v>
          </cell>
          <cell r="J247" t="str">
            <v>D</v>
          </cell>
          <cell r="K247">
            <v>1</v>
          </cell>
          <cell r="L247">
            <v>3</v>
          </cell>
          <cell r="M247">
            <v>6</v>
          </cell>
          <cell r="N247">
            <v>34</v>
          </cell>
          <cell r="O247">
            <v>16</v>
          </cell>
          <cell r="P247">
            <v>10</v>
          </cell>
          <cell r="U247">
            <v>4</v>
          </cell>
          <cell r="V247">
            <v>0</v>
          </cell>
        </row>
        <row r="248">
          <cell r="C248">
            <v>24508</v>
          </cell>
          <cell r="D248">
            <v>4511</v>
          </cell>
          <cell r="E248" t="str">
            <v>SANFERNAN2</v>
          </cell>
          <cell r="F248">
            <v>33286</v>
          </cell>
          <cell r="G248" t="str">
            <v>VALENZUELA</v>
          </cell>
          <cell r="H248">
            <v>122</v>
          </cell>
          <cell r="I248">
            <v>111</v>
          </cell>
          <cell r="J248" t="str">
            <v>D</v>
          </cell>
          <cell r="K248">
            <v>1</v>
          </cell>
          <cell r="L248">
            <v>3</v>
          </cell>
          <cell r="M248">
            <v>77</v>
          </cell>
          <cell r="N248">
            <v>122</v>
          </cell>
          <cell r="O248">
            <v>31</v>
          </cell>
          <cell r="P248">
            <v>8</v>
          </cell>
          <cell r="U248">
            <v>4</v>
          </cell>
          <cell r="V248">
            <v>0</v>
          </cell>
        </row>
        <row r="249">
          <cell r="C249">
            <v>34508</v>
          </cell>
          <cell r="D249">
            <v>4511</v>
          </cell>
          <cell r="E249" t="str">
            <v>SANFERNAN3</v>
          </cell>
          <cell r="F249">
            <v>33286</v>
          </cell>
          <cell r="G249" t="str">
            <v>VALENZUELA</v>
          </cell>
          <cell r="H249">
            <v>122</v>
          </cell>
          <cell r="I249">
            <v>112</v>
          </cell>
          <cell r="J249" t="str">
            <v>D</v>
          </cell>
          <cell r="K249">
            <v>1</v>
          </cell>
          <cell r="L249">
            <v>3</v>
          </cell>
          <cell r="M249">
            <v>20</v>
          </cell>
          <cell r="N249">
            <v>26</v>
          </cell>
          <cell r="O249">
            <v>18</v>
          </cell>
          <cell r="P249">
            <v>28</v>
          </cell>
          <cell r="U249">
            <v>4</v>
          </cell>
          <cell r="V249">
            <v>0</v>
          </cell>
        </row>
        <row r="250">
          <cell r="C250">
            <v>11407</v>
          </cell>
          <cell r="D250">
            <v>1700</v>
          </cell>
          <cell r="E250" t="str">
            <v>MAYPAJO1</v>
          </cell>
          <cell r="F250">
            <v>33286</v>
          </cell>
          <cell r="G250" t="str">
            <v>VALENZUELA</v>
          </cell>
          <cell r="H250">
            <v>123</v>
          </cell>
          <cell r="I250">
            <v>113</v>
          </cell>
          <cell r="J250" t="str">
            <v>D</v>
          </cell>
          <cell r="K250">
            <v>1</v>
          </cell>
          <cell r="L250">
            <v>3</v>
          </cell>
          <cell r="M250">
            <v>9</v>
          </cell>
          <cell r="N250">
            <v>37</v>
          </cell>
          <cell r="O250">
            <v>20</v>
          </cell>
          <cell r="P250">
            <v>79</v>
          </cell>
          <cell r="U250">
            <v>4</v>
          </cell>
          <cell r="V250">
            <v>1</v>
          </cell>
        </row>
        <row r="251">
          <cell r="C251">
            <v>21407</v>
          </cell>
          <cell r="D251">
            <v>1700</v>
          </cell>
          <cell r="E251" t="str">
            <v>MAYPAJO2</v>
          </cell>
          <cell r="F251">
            <v>33286</v>
          </cell>
          <cell r="G251" t="str">
            <v>VALENZUELA</v>
          </cell>
          <cell r="H251">
            <v>123</v>
          </cell>
          <cell r="I251">
            <v>114</v>
          </cell>
          <cell r="J251" t="str">
            <v>D</v>
          </cell>
          <cell r="K251">
            <v>1</v>
          </cell>
          <cell r="L251">
            <v>3</v>
          </cell>
          <cell r="M251">
            <v>17</v>
          </cell>
          <cell r="N251">
            <v>34</v>
          </cell>
          <cell r="O251">
            <v>22</v>
          </cell>
          <cell r="U251">
            <v>3</v>
          </cell>
          <cell r="V251">
            <v>1</v>
          </cell>
        </row>
        <row r="252">
          <cell r="C252">
            <v>31407</v>
          </cell>
          <cell r="D252">
            <v>1700</v>
          </cell>
          <cell r="E252" t="str">
            <v>MAYPAJO3</v>
          </cell>
          <cell r="F252">
            <v>33286</v>
          </cell>
          <cell r="G252" t="str">
            <v>VALENZUELA</v>
          </cell>
          <cell r="H252">
            <v>123</v>
          </cell>
          <cell r="I252">
            <v>115</v>
          </cell>
          <cell r="J252" t="str">
            <v>D</v>
          </cell>
          <cell r="K252">
            <v>1</v>
          </cell>
          <cell r="L252">
            <v>3</v>
          </cell>
          <cell r="M252">
            <v>27</v>
          </cell>
          <cell r="N252">
            <v>4</v>
          </cell>
          <cell r="O252">
            <v>14</v>
          </cell>
          <cell r="U252">
            <v>3</v>
          </cell>
          <cell r="V252">
            <v>1</v>
          </cell>
        </row>
        <row r="253">
          <cell r="C253">
            <v>14502</v>
          </cell>
          <cell r="D253">
            <v>4511</v>
          </cell>
          <cell r="E253" t="str">
            <v>SANSIMON1</v>
          </cell>
          <cell r="F253">
            <v>33286</v>
          </cell>
          <cell r="G253" t="str">
            <v>VALENZUELA</v>
          </cell>
          <cell r="H253">
            <v>127</v>
          </cell>
          <cell r="I253">
            <v>124</v>
          </cell>
          <cell r="J253" t="str">
            <v>B</v>
          </cell>
          <cell r="K253">
            <v>1</v>
          </cell>
          <cell r="L253">
            <v>1</v>
          </cell>
          <cell r="M253">
            <v>22</v>
          </cell>
          <cell r="U253">
            <v>1</v>
          </cell>
          <cell r="V253">
            <v>0</v>
          </cell>
        </row>
        <row r="254">
          <cell r="C254">
            <v>24502</v>
          </cell>
          <cell r="D254">
            <v>4511</v>
          </cell>
          <cell r="E254" t="str">
            <v>SANSIMON2</v>
          </cell>
          <cell r="F254">
            <v>33286</v>
          </cell>
          <cell r="G254" t="str">
            <v>VALENZUELA</v>
          </cell>
          <cell r="H254">
            <v>127</v>
          </cell>
          <cell r="I254">
            <v>125</v>
          </cell>
          <cell r="J254" t="str">
            <v>B</v>
          </cell>
          <cell r="K254">
            <v>1</v>
          </cell>
          <cell r="L254">
            <v>1</v>
          </cell>
          <cell r="M254">
            <v>36</v>
          </cell>
          <cell r="N254">
            <v>121</v>
          </cell>
          <cell r="U254">
            <v>2</v>
          </cell>
          <cell r="V254">
            <v>0</v>
          </cell>
        </row>
        <row r="255">
          <cell r="C255">
            <v>18808</v>
          </cell>
          <cell r="D255">
            <v>881</v>
          </cell>
          <cell r="E255" t="str">
            <v>MALAYBALA1</v>
          </cell>
          <cell r="F255">
            <v>37598</v>
          </cell>
          <cell r="G255" t="str">
            <v>SATELLITE</v>
          </cell>
          <cell r="H255">
            <v>2</v>
          </cell>
          <cell r="I255">
            <v>4</v>
          </cell>
          <cell r="J255" t="str">
            <v>D</v>
          </cell>
          <cell r="K255">
            <v>2</v>
          </cell>
          <cell r="L255">
            <v>1</v>
          </cell>
          <cell r="M255">
            <v>32</v>
          </cell>
          <cell r="N255">
            <v>30</v>
          </cell>
          <cell r="U255">
            <v>2</v>
          </cell>
          <cell r="V255">
            <v>0</v>
          </cell>
        </row>
        <row r="256">
          <cell r="C256">
            <v>28808</v>
          </cell>
          <cell r="D256">
            <v>881</v>
          </cell>
          <cell r="E256" t="str">
            <v>MALAYBALA2</v>
          </cell>
          <cell r="F256">
            <v>37598</v>
          </cell>
          <cell r="G256" t="str">
            <v>SATELLITE</v>
          </cell>
          <cell r="H256">
            <v>2</v>
          </cell>
          <cell r="I256">
            <v>5</v>
          </cell>
          <cell r="J256" t="str">
            <v>D</v>
          </cell>
          <cell r="K256">
            <v>2</v>
          </cell>
          <cell r="L256">
            <v>1</v>
          </cell>
          <cell r="M256">
            <v>22</v>
          </cell>
          <cell r="U256">
            <v>1</v>
          </cell>
          <cell r="V256">
            <v>0</v>
          </cell>
        </row>
        <row r="257">
          <cell r="C257">
            <v>38808</v>
          </cell>
          <cell r="D257">
            <v>881</v>
          </cell>
          <cell r="E257" t="str">
            <v>MALAYBALA3</v>
          </cell>
          <cell r="F257">
            <v>37598</v>
          </cell>
          <cell r="G257" t="str">
            <v>SATELLITE</v>
          </cell>
          <cell r="H257">
            <v>2</v>
          </cell>
          <cell r="I257">
            <v>6</v>
          </cell>
          <cell r="J257" t="str">
            <v>D</v>
          </cell>
          <cell r="K257">
            <v>2</v>
          </cell>
          <cell r="L257">
            <v>1</v>
          </cell>
          <cell r="M257">
            <v>26</v>
          </cell>
          <cell r="U257">
            <v>1</v>
          </cell>
          <cell r="V257">
            <v>0</v>
          </cell>
        </row>
        <row r="258">
          <cell r="C258">
            <v>16502</v>
          </cell>
          <cell r="D258">
            <v>65</v>
          </cell>
          <cell r="E258" t="str">
            <v>LINABO1</v>
          </cell>
          <cell r="F258">
            <v>37598</v>
          </cell>
          <cell r="G258" t="str">
            <v>SATELLITE</v>
          </cell>
          <cell r="H258">
            <v>3</v>
          </cell>
          <cell r="I258">
            <v>7</v>
          </cell>
          <cell r="J258" t="str">
            <v>D</v>
          </cell>
          <cell r="K258">
            <v>2</v>
          </cell>
          <cell r="L258">
            <v>6</v>
          </cell>
          <cell r="M258">
            <v>9</v>
          </cell>
          <cell r="U258">
            <v>1</v>
          </cell>
          <cell r="V258">
            <v>0</v>
          </cell>
        </row>
        <row r="259">
          <cell r="C259">
            <v>26502</v>
          </cell>
          <cell r="D259">
            <v>65</v>
          </cell>
          <cell r="E259" t="str">
            <v>LINABO2</v>
          </cell>
          <cell r="F259">
            <v>37598</v>
          </cell>
          <cell r="G259" t="str">
            <v>SATELLITE</v>
          </cell>
          <cell r="H259">
            <v>3</v>
          </cell>
          <cell r="I259">
            <v>8</v>
          </cell>
          <cell r="J259" t="str">
            <v>D</v>
          </cell>
          <cell r="K259">
            <v>2</v>
          </cell>
          <cell r="L259">
            <v>6</v>
          </cell>
          <cell r="M259">
            <v>35</v>
          </cell>
          <cell r="U259">
            <v>1</v>
          </cell>
          <cell r="V259">
            <v>0</v>
          </cell>
        </row>
        <row r="260">
          <cell r="C260">
            <v>28810</v>
          </cell>
          <cell r="D260">
            <v>882</v>
          </cell>
          <cell r="E260" t="str">
            <v>MAMBAJAO2</v>
          </cell>
          <cell r="F260">
            <v>37598</v>
          </cell>
          <cell r="G260" t="str">
            <v>SATELLITE</v>
          </cell>
          <cell r="H260">
            <v>4</v>
          </cell>
          <cell r="I260">
            <v>11</v>
          </cell>
          <cell r="J260" t="str">
            <v>D</v>
          </cell>
          <cell r="K260">
            <v>2</v>
          </cell>
          <cell r="L260">
            <v>4</v>
          </cell>
          <cell r="M260">
            <v>6</v>
          </cell>
          <cell r="N260">
            <v>22</v>
          </cell>
          <cell r="U260">
            <v>2</v>
          </cell>
          <cell r="V260">
            <v>0</v>
          </cell>
        </row>
        <row r="261">
          <cell r="C261">
            <v>38810</v>
          </cell>
          <cell r="D261">
            <v>882</v>
          </cell>
          <cell r="E261" t="str">
            <v>MAMBAJAO3</v>
          </cell>
          <cell r="F261">
            <v>37598</v>
          </cell>
          <cell r="G261" t="str">
            <v>SATELLITE</v>
          </cell>
          <cell r="H261">
            <v>4</v>
          </cell>
          <cell r="I261">
            <v>12</v>
          </cell>
          <cell r="J261" t="str">
            <v>D</v>
          </cell>
          <cell r="K261">
            <v>2</v>
          </cell>
          <cell r="L261">
            <v>4</v>
          </cell>
          <cell r="M261">
            <v>30</v>
          </cell>
          <cell r="U261">
            <v>1</v>
          </cell>
          <cell r="V261">
            <v>0</v>
          </cell>
        </row>
        <row r="262">
          <cell r="C262">
            <v>18807</v>
          </cell>
          <cell r="D262">
            <v>881</v>
          </cell>
          <cell r="E262" t="str">
            <v>CAMPPHILI1</v>
          </cell>
          <cell r="F262">
            <v>37598</v>
          </cell>
          <cell r="G262" t="str">
            <v>SATELLITE</v>
          </cell>
          <cell r="H262">
            <v>7</v>
          </cell>
          <cell r="I262">
            <v>19</v>
          </cell>
          <cell r="J262" t="str">
            <v>D</v>
          </cell>
          <cell r="K262">
            <v>2</v>
          </cell>
          <cell r="L262">
            <v>0</v>
          </cell>
          <cell r="M262">
            <v>22</v>
          </cell>
          <cell r="N262">
            <v>34</v>
          </cell>
          <cell r="U262">
            <v>2</v>
          </cell>
          <cell r="V262">
            <v>0</v>
          </cell>
        </row>
        <row r="263">
          <cell r="C263">
            <v>28807</v>
          </cell>
          <cell r="D263">
            <v>881</v>
          </cell>
          <cell r="E263" t="str">
            <v>CAMPPHILI2</v>
          </cell>
          <cell r="F263">
            <v>37598</v>
          </cell>
          <cell r="G263" t="str">
            <v>SATELLITE</v>
          </cell>
          <cell r="H263">
            <v>7</v>
          </cell>
          <cell r="I263">
            <v>20</v>
          </cell>
          <cell r="J263" t="str">
            <v>D</v>
          </cell>
          <cell r="K263">
            <v>2</v>
          </cell>
          <cell r="L263">
            <v>0</v>
          </cell>
          <cell r="M263">
            <v>36</v>
          </cell>
          <cell r="U263">
            <v>1</v>
          </cell>
          <cell r="V263">
            <v>0</v>
          </cell>
        </row>
        <row r="264">
          <cell r="C264">
            <v>38807</v>
          </cell>
          <cell r="D264">
            <v>881</v>
          </cell>
          <cell r="E264" t="str">
            <v>CAMPPHILI3</v>
          </cell>
          <cell r="F264">
            <v>37598</v>
          </cell>
          <cell r="G264" t="str">
            <v>SATELLITE</v>
          </cell>
          <cell r="H264">
            <v>7</v>
          </cell>
          <cell r="I264">
            <v>21</v>
          </cell>
          <cell r="J264" t="str">
            <v>D</v>
          </cell>
          <cell r="K264">
            <v>2</v>
          </cell>
          <cell r="L264">
            <v>0</v>
          </cell>
          <cell r="M264">
            <v>28</v>
          </cell>
          <cell r="U264">
            <v>1</v>
          </cell>
          <cell r="V264">
            <v>0</v>
          </cell>
        </row>
        <row r="265">
          <cell r="C265">
            <v>16304</v>
          </cell>
          <cell r="D265">
            <v>632</v>
          </cell>
          <cell r="E265" t="str">
            <v>MARAWI1</v>
          </cell>
          <cell r="F265">
            <v>37598</v>
          </cell>
          <cell r="G265" t="str">
            <v>SATELLITE</v>
          </cell>
          <cell r="H265">
            <v>8</v>
          </cell>
          <cell r="I265">
            <v>22</v>
          </cell>
          <cell r="J265" t="str">
            <v>D</v>
          </cell>
          <cell r="K265">
            <v>2</v>
          </cell>
          <cell r="L265">
            <v>2</v>
          </cell>
          <cell r="M265">
            <v>12</v>
          </cell>
          <cell r="N265">
            <v>14</v>
          </cell>
          <cell r="U265">
            <v>2</v>
          </cell>
          <cell r="V265">
            <v>0</v>
          </cell>
        </row>
        <row r="266">
          <cell r="C266">
            <v>26304</v>
          </cell>
          <cell r="D266">
            <v>632</v>
          </cell>
          <cell r="E266" t="str">
            <v>MARAWI2</v>
          </cell>
          <cell r="F266">
            <v>37598</v>
          </cell>
          <cell r="G266" t="str">
            <v>SATELLITE</v>
          </cell>
          <cell r="H266">
            <v>8</v>
          </cell>
          <cell r="I266">
            <v>23</v>
          </cell>
          <cell r="J266" t="str">
            <v>D</v>
          </cell>
          <cell r="K266">
            <v>2</v>
          </cell>
          <cell r="L266">
            <v>2</v>
          </cell>
          <cell r="M266">
            <v>22</v>
          </cell>
          <cell r="N266">
            <v>24</v>
          </cell>
          <cell r="U266">
            <v>2</v>
          </cell>
          <cell r="V266">
            <v>0</v>
          </cell>
        </row>
        <row r="267">
          <cell r="C267">
            <v>36304</v>
          </cell>
          <cell r="D267">
            <v>632</v>
          </cell>
          <cell r="E267" t="str">
            <v>MARAWI3</v>
          </cell>
          <cell r="F267">
            <v>37598</v>
          </cell>
          <cell r="G267" t="str">
            <v>SATELLITE</v>
          </cell>
          <cell r="H267">
            <v>8</v>
          </cell>
          <cell r="I267">
            <v>24</v>
          </cell>
          <cell r="J267" t="str">
            <v>D</v>
          </cell>
          <cell r="K267">
            <v>2</v>
          </cell>
          <cell r="L267">
            <v>2</v>
          </cell>
          <cell r="M267">
            <v>36</v>
          </cell>
          <cell r="N267">
            <v>34</v>
          </cell>
          <cell r="U267">
            <v>2</v>
          </cell>
          <cell r="V267">
            <v>0</v>
          </cell>
        </row>
        <row r="268">
          <cell r="C268">
            <v>16501</v>
          </cell>
          <cell r="D268">
            <v>65</v>
          </cell>
          <cell r="E268" t="str">
            <v>DIPOLOG1</v>
          </cell>
          <cell r="F268">
            <v>37598</v>
          </cell>
          <cell r="G268" t="str">
            <v>SATELLITE</v>
          </cell>
          <cell r="H268">
            <v>9</v>
          </cell>
          <cell r="I268">
            <v>25</v>
          </cell>
          <cell r="J268" t="str">
            <v>D</v>
          </cell>
          <cell r="K268">
            <v>2</v>
          </cell>
          <cell r="L268">
            <v>3</v>
          </cell>
          <cell r="M268">
            <v>12</v>
          </cell>
          <cell r="N268">
            <v>24</v>
          </cell>
          <cell r="U268">
            <v>2</v>
          </cell>
          <cell r="V268">
            <v>0</v>
          </cell>
        </row>
        <row r="269">
          <cell r="C269">
            <v>26501</v>
          </cell>
          <cell r="D269">
            <v>65</v>
          </cell>
          <cell r="E269" t="str">
            <v>DIPOLOG2</v>
          </cell>
          <cell r="F269">
            <v>37598</v>
          </cell>
          <cell r="G269" t="str">
            <v>SATELLITE</v>
          </cell>
          <cell r="H269">
            <v>9</v>
          </cell>
          <cell r="I269">
            <v>26</v>
          </cell>
          <cell r="J269" t="str">
            <v>D</v>
          </cell>
          <cell r="K269">
            <v>2</v>
          </cell>
          <cell r="L269">
            <v>3</v>
          </cell>
          <cell r="M269">
            <v>20</v>
          </cell>
          <cell r="N269">
            <v>32</v>
          </cell>
          <cell r="U269">
            <v>2</v>
          </cell>
          <cell r="V269">
            <v>0</v>
          </cell>
        </row>
        <row r="270">
          <cell r="C270">
            <v>36501</v>
          </cell>
          <cell r="D270">
            <v>65</v>
          </cell>
          <cell r="E270" t="str">
            <v>DIPOLOG3</v>
          </cell>
          <cell r="F270">
            <v>37598</v>
          </cell>
          <cell r="G270" t="str">
            <v>SATELLITE</v>
          </cell>
          <cell r="H270">
            <v>9</v>
          </cell>
          <cell r="I270">
            <v>27</v>
          </cell>
          <cell r="J270" t="str">
            <v>D</v>
          </cell>
          <cell r="K270">
            <v>2</v>
          </cell>
          <cell r="L270">
            <v>3</v>
          </cell>
          <cell r="M270">
            <v>30</v>
          </cell>
          <cell r="N270">
            <v>18</v>
          </cell>
          <cell r="U270">
            <v>2</v>
          </cell>
          <cell r="V270">
            <v>0</v>
          </cell>
        </row>
        <row r="271">
          <cell r="C271">
            <v>14413</v>
          </cell>
          <cell r="D271">
            <v>442</v>
          </cell>
          <cell r="E271" t="str">
            <v>PANTABANG1</v>
          </cell>
          <cell r="F271">
            <v>37598</v>
          </cell>
          <cell r="G271" t="str">
            <v>SATELLITE</v>
          </cell>
          <cell r="H271">
            <v>10</v>
          </cell>
          <cell r="I271">
            <v>28</v>
          </cell>
          <cell r="J271" t="str">
            <v>D</v>
          </cell>
          <cell r="K271">
            <v>2</v>
          </cell>
          <cell r="L271">
            <v>5</v>
          </cell>
          <cell r="M271">
            <v>37</v>
          </cell>
          <cell r="N271">
            <v>30</v>
          </cell>
          <cell r="U271">
            <v>2</v>
          </cell>
          <cell r="V271">
            <v>0</v>
          </cell>
        </row>
        <row r="272">
          <cell r="C272">
            <v>18809</v>
          </cell>
          <cell r="D272">
            <v>881</v>
          </cell>
          <cell r="E272" t="str">
            <v>MUSUAN1</v>
          </cell>
          <cell r="F272">
            <v>37598</v>
          </cell>
          <cell r="G272" t="str">
            <v>SATELLITE</v>
          </cell>
          <cell r="H272">
            <v>14</v>
          </cell>
          <cell r="I272">
            <v>38</v>
          </cell>
          <cell r="J272" t="str">
            <v>D</v>
          </cell>
          <cell r="K272">
            <v>2</v>
          </cell>
          <cell r="L272">
            <v>1</v>
          </cell>
          <cell r="M272">
            <v>15</v>
          </cell>
          <cell r="N272">
            <v>20</v>
          </cell>
          <cell r="U272">
            <v>2</v>
          </cell>
          <cell r="V272">
            <v>0</v>
          </cell>
        </row>
        <row r="273">
          <cell r="C273">
            <v>28809</v>
          </cell>
          <cell r="D273">
            <v>881</v>
          </cell>
          <cell r="E273" t="str">
            <v>MUSUAN2</v>
          </cell>
          <cell r="F273">
            <v>37598</v>
          </cell>
          <cell r="G273" t="str">
            <v>SATELLITE</v>
          </cell>
          <cell r="H273">
            <v>14</v>
          </cell>
          <cell r="I273">
            <v>39</v>
          </cell>
          <cell r="J273" t="str">
            <v>D</v>
          </cell>
          <cell r="K273">
            <v>2</v>
          </cell>
          <cell r="L273">
            <v>1</v>
          </cell>
          <cell r="M273">
            <v>33</v>
          </cell>
          <cell r="U273">
            <v>1</v>
          </cell>
          <cell r="V273">
            <v>0</v>
          </cell>
        </row>
        <row r="274">
          <cell r="C274">
            <v>38809</v>
          </cell>
          <cell r="D274">
            <v>881</v>
          </cell>
          <cell r="E274" t="str">
            <v>MUSUAN3</v>
          </cell>
          <cell r="F274">
            <v>37598</v>
          </cell>
          <cell r="G274" t="str">
            <v>SATELLITE</v>
          </cell>
          <cell r="H274">
            <v>14</v>
          </cell>
          <cell r="I274">
            <v>40</v>
          </cell>
          <cell r="J274" t="str">
            <v>D</v>
          </cell>
          <cell r="K274">
            <v>2</v>
          </cell>
          <cell r="L274">
            <v>1</v>
          </cell>
          <cell r="M274">
            <v>18</v>
          </cell>
          <cell r="U274">
            <v>1</v>
          </cell>
          <cell r="V274">
            <v>0</v>
          </cell>
        </row>
        <row r="275">
          <cell r="C275">
            <v>15301</v>
          </cell>
          <cell r="D275">
            <v>532</v>
          </cell>
          <cell r="E275" t="str">
            <v>ORMOC1</v>
          </cell>
          <cell r="F275">
            <v>37598</v>
          </cell>
          <cell r="G275" t="str">
            <v>SATELLITE</v>
          </cell>
          <cell r="H275">
            <v>15</v>
          </cell>
          <cell r="I275">
            <v>41</v>
          </cell>
          <cell r="J275" t="str">
            <v>D</v>
          </cell>
          <cell r="K275">
            <v>2</v>
          </cell>
          <cell r="L275">
            <v>7</v>
          </cell>
          <cell r="M275">
            <v>7</v>
          </cell>
          <cell r="N275">
            <v>20</v>
          </cell>
          <cell r="U275">
            <v>2</v>
          </cell>
          <cell r="V275">
            <v>0</v>
          </cell>
        </row>
        <row r="276">
          <cell r="C276">
            <v>25301</v>
          </cell>
          <cell r="D276">
            <v>532</v>
          </cell>
          <cell r="E276" t="str">
            <v>ORMOC2</v>
          </cell>
          <cell r="F276">
            <v>37598</v>
          </cell>
          <cell r="G276" t="str">
            <v>SATELLITE</v>
          </cell>
          <cell r="H276">
            <v>15</v>
          </cell>
          <cell r="I276">
            <v>42</v>
          </cell>
          <cell r="J276" t="str">
            <v>D</v>
          </cell>
          <cell r="K276">
            <v>2</v>
          </cell>
          <cell r="L276">
            <v>7</v>
          </cell>
          <cell r="M276">
            <v>17</v>
          </cell>
          <cell r="N276">
            <v>24</v>
          </cell>
          <cell r="U276">
            <v>2</v>
          </cell>
          <cell r="V276">
            <v>0</v>
          </cell>
        </row>
        <row r="277">
          <cell r="C277">
            <v>35301</v>
          </cell>
          <cell r="D277">
            <v>532</v>
          </cell>
          <cell r="E277" t="str">
            <v>ORMOC3</v>
          </cell>
          <cell r="F277">
            <v>37598</v>
          </cell>
          <cell r="G277" t="str">
            <v>SATELLITE</v>
          </cell>
          <cell r="H277">
            <v>15</v>
          </cell>
          <cell r="I277">
            <v>43</v>
          </cell>
          <cell r="J277" t="str">
            <v>D</v>
          </cell>
          <cell r="K277">
            <v>2</v>
          </cell>
          <cell r="L277">
            <v>7</v>
          </cell>
          <cell r="M277">
            <v>31</v>
          </cell>
          <cell r="U277">
            <v>1</v>
          </cell>
          <cell r="V277">
            <v>0</v>
          </cell>
        </row>
        <row r="278">
          <cell r="C278">
            <v>14414</v>
          </cell>
          <cell r="D278">
            <v>442</v>
          </cell>
          <cell r="E278" t="str">
            <v>PILAWAY1</v>
          </cell>
          <cell r="F278">
            <v>37598</v>
          </cell>
          <cell r="G278" t="str">
            <v>SATELLITE</v>
          </cell>
          <cell r="H278">
            <v>18</v>
          </cell>
          <cell r="I278">
            <v>50</v>
          </cell>
          <cell r="J278" t="str">
            <v>D</v>
          </cell>
          <cell r="K278">
            <v>0</v>
          </cell>
          <cell r="L278">
            <v>1</v>
          </cell>
          <cell r="M278">
            <v>15</v>
          </cell>
          <cell r="N278">
            <v>25</v>
          </cell>
          <cell r="U278">
            <v>2</v>
          </cell>
          <cell r="V278">
            <v>0</v>
          </cell>
        </row>
        <row r="279">
          <cell r="C279">
            <v>11134</v>
          </cell>
          <cell r="D279">
            <v>1001</v>
          </cell>
          <cell r="E279" t="str">
            <v>ARNETACOW1</v>
          </cell>
          <cell r="F279">
            <v>37598</v>
          </cell>
          <cell r="G279" t="str">
            <v>SATELLITE</v>
          </cell>
          <cell r="H279">
            <v>19</v>
          </cell>
          <cell r="I279">
            <v>51</v>
          </cell>
          <cell r="J279" t="str">
            <v>D</v>
          </cell>
          <cell r="K279">
            <v>7</v>
          </cell>
          <cell r="L279">
            <v>2</v>
          </cell>
          <cell r="M279">
            <v>80</v>
          </cell>
          <cell r="N279">
            <v>82</v>
          </cell>
          <cell r="U279">
            <v>2</v>
          </cell>
          <cell r="V279">
            <v>0</v>
          </cell>
        </row>
        <row r="280">
          <cell r="C280">
            <v>21134</v>
          </cell>
          <cell r="D280">
            <v>1001</v>
          </cell>
          <cell r="E280" t="str">
            <v>ARNETACOW2</v>
          </cell>
          <cell r="F280">
            <v>37598</v>
          </cell>
          <cell r="G280" t="str">
            <v>SATELLITE</v>
          </cell>
          <cell r="H280">
            <v>19</v>
          </cell>
          <cell r="I280">
            <v>52</v>
          </cell>
          <cell r="J280" t="str">
            <v>D</v>
          </cell>
          <cell r="K280">
            <v>7</v>
          </cell>
          <cell r="L280">
            <v>2</v>
          </cell>
          <cell r="M280">
            <v>84</v>
          </cell>
          <cell r="N280">
            <v>123</v>
          </cell>
          <cell r="U280">
            <v>2</v>
          </cell>
          <cell r="V280">
            <v>0</v>
          </cell>
        </row>
        <row r="281">
          <cell r="C281">
            <v>11210</v>
          </cell>
          <cell r="D281">
            <v>1300</v>
          </cell>
          <cell r="E281" t="str">
            <v>BOLANOS1</v>
          </cell>
          <cell r="F281">
            <v>38986</v>
          </cell>
          <cell r="G281" t="str">
            <v>MAKATI1</v>
          </cell>
          <cell r="H281">
            <v>8</v>
          </cell>
          <cell r="I281">
            <v>16</v>
          </cell>
          <cell r="J281" t="str">
            <v>D</v>
          </cell>
          <cell r="K281">
            <v>3</v>
          </cell>
          <cell r="L281">
            <v>0</v>
          </cell>
          <cell r="M281">
            <v>13</v>
          </cell>
          <cell r="N281">
            <v>18</v>
          </cell>
          <cell r="O281">
            <v>20</v>
          </cell>
          <cell r="P281">
            <v>24</v>
          </cell>
          <cell r="U281">
            <v>4</v>
          </cell>
          <cell r="V281">
            <v>1</v>
          </cell>
        </row>
        <row r="282">
          <cell r="C282">
            <v>21210</v>
          </cell>
          <cell r="D282">
            <v>1300</v>
          </cell>
          <cell r="E282" t="str">
            <v>BOLANOS2</v>
          </cell>
          <cell r="F282">
            <v>38986</v>
          </cell>
          <cell r="G282" t="str">
            <v>MAKATI1</v>
          </cell>
          <cell r="H282">
            <v>8</v>
          </cell>
          <cell r="I282">
            <v>17</v>
          </cell>
          <cell r="J282" t="str">
            <v>D</v>
          </cell>
          <cell r="K282">
            <v>3</v>
          </cell>
          <cell r="L282">
            <v>0</v>
          </cell>
          <cell r="M282">
            <v>37</v>
          </cell>
          <cell r="N282">
            <v>30</v>
          </cell>
          <cell r="O282">
            <v>34</v>
          </cell>
          <cell r="P282">
            <v>124</v>
          </cell>
          <cell r="U282">
            <v>4</v>
          </cell>
          <cell r="V282">
            <v>1</v>
          </cell>
        </row>
        <row r="283">
          <cell r="C283">
            <v>11239</v>
          </cell>
          <cell r="D283">
            <v>1300</v>
          </cell>
          <cell r="E283" t="str">
            <v>ESPERANZA1</v>
          </cell>
          <cell r="F283">
            <v>38986</v>
          </cell>
          <cell r="G283" t="str">
            <v>MAKATI1</v>
          </cell>
          <cell r="H283">
            <v>11</v>
          </cell>
          <cell r="I283">
            <v>20</v>
          </cell>
          <cell r="J283" t="str">
            <v>D</v>
          </cell>
          <cell r="K283">
            <v>7</v>
          </cell>
          <cell r="L283">
            <v>4</v>
          </cell>
          <cell r="M283">
            <v>17</v>
          </cell>
          <cell r="N283">
            <v>10</v>
          </cell>
          <cell r="O283">
            <v>6</v>
          </cell>
          <cell r="U283">
            <v>3</v>
          </cell>
          <cell r="V283">
            <v>1</v>
          </cell>
        </row>
        <row r="284">
          <cell r="C284">
            <v>11230</v>
          </cell>
          <cell r="D284">
            <v>1300</v>
          </cell>
          <cell r="E284" t="str">
            <v>GAMBOA1</v>
          </cell>
          <cell r="F284">
            <v>38986</v>
          </cell>
          <cell r="G284" t="str">
            <v>MAKATI1</v>
          </cell>
          <cell r="H284">
            <v>12</v>
          </cell>
          <cell r="I284">
            <v>21</v>
          </cell>
          <cell r="J284" t="str">
            <v>D</v>
          </cell>
          <cell r="K284">
            <v>7</v>
          </cell>
          <cell r="L284">
            <v>4</v>
          </cell>
          <cell r="M284">
            <v>15</v>
          </cell>
          <cell r="N284">
            <v>6</v>
          </cell>
          <cell r="O284">
            <v>36</v>
          </cell>
          <cell r="U284">
            <v>3</v>
          </cell>
          <cell r="V284">
            <v>1</v>
          </cell>
        </row>
        <row r="285">
          <cell r="C285">
            <v>31230</v>
          </cell>
          <cell r="D285">
            <v>1300</v>
          </cell>
          <cell r="E285" t="str">
            <v>GAMBOA3</v>
          </cell>
          <cell r="F285">
            <v>38986</v>
          </cell>
          <cell r="G285" t="str">
            <v>MAKATI1</v>
          </cell>
          <cell r="H285">
            <v>12</v>
          </cell>
          <cell r="I285">
            <v>22</v>
          </cell>
          <cell r="J285" t="str">
            <v>D</v>
          </cell>
          <cell r="K285">
            <v>7</v>
          </cell>
          <cell r="L285">
            <v>4</v>
          </cell>
          <cell r="M285">
            <v>9</v>
          </cell>
          <cell r="N285">
            <v>4</v>
          </cell>
          <cell r="O285">
            <v>30</v>
          </cell>
          <cell r="U285">
            <v>3</v>
          </cell>
          <cell r="V285">
            <v>1</v>
          </cell>
        </row>
        <row r="286">
          <cell r="C286">
            <v>11231</v>
          </cell>
          <cell r="D286">
            <v>1300</v>
          </cell>
          <cell r="E286" t="str">
            <v>TRASIERRA1</v>
          </cell>
          <cell r="F286">
            <v>38986</v>
          </cell>
          <cell r="G286" t="str">
            <v>MAKATI1</v>
          </cell>
          <cell r="H286">
            <v>13</v>
          </cell>
          <cell r="I286">
            <v>24</v>
          </cell>
          <cell r="J286" t="str">
            <v>D</v>
          </cell>
          <cell r="K286">
            <v>7</v>
          </cell>
          <cell r="L286">
            <v>7</v>
          </cell>
          <cell r="M286">
            <v>19</v>
          </cell>
          <cell r="N286">
            <v>4</v>
          </cell>
          <cell r="O286">
            <v>6</v>
          </cell>
          <cell r="U286">
            <v>3</v>
          </cell>
          <cell r="V286">
            <v>1</v>
          </cell>
        </row>
        <row r="287">
          <cell r="C287">
            <v>31231</v>
          </cell>
          <cell r="D287">
            <v>1300</v>
          </cell>
          <cell r="E287" t="str">
            <v>TRASIERRA3</v>
          </cell>
          <cell r="F287">
            <v>38986</v>
          </cell>
          <cell r="G287" t="str">
            <v>MAKATI1</v>
          </cell>
          <cell r="H287">
            <v>13</v>
          </cell>
          <cell r="I287">
            <v>26</v>
          </cell>
          <cell r="J287" t="str">
            <v>D</v>
          </cell>
          <cell r="K287">
            <v>7</v>
          </cell>
          <cell r="L287">
            <v>7</v>
          </cell>
          <cell r="M287">
            <v>15</v>
          </cell>
          <cell r="N287">
            <v>21</v>
          </cell>
          <cell r="O287">
            <v>36</v>
          </cell>
          <cell r="U287">
            <v>3</v>
          </cell>
          <cell r="V287">
            <v>1</v>
          </cell>
        </row>
        <row r="288">
          <cell r="C288">
            <v>11209</v>
          </cell>
          <cell r="D288">
            <v>1300</v>
          </cell>
          <cell r="E288" t="str">
            <v>PASEODERO1</v>
          </cell>
          <cell r="F288">
            <v>38986</v>
          </cell>
          <cell r="G288" t="str">
            <v>MAKATI1</v>
          </cell>
          <cell r="H288">
            <v>14</v>
          </cell>
          <cell r="I288">
            <v>27</v>
          </cell>
          <cell r="J288" t="str">
            <v>D</v>
          </cell>
          <cell r="K288">
            <v>3</v>
          </cell>
          <cell r="L288">
            <v>4</v>
          </cell>
          <cell r="M288">
            <v>11</v>
          </cell>
          <cell r="N288">
            <v>23</v>
          </cell>
          <cell r="O288">
            <v>8</v>
          </cell>
          <cell r="P288">
            <v>20</v>
          </cell>
          <cell r="U288">
            <v>4</v>
          </cell>
          <cell r="V288">
            <v>1</v>
          </cell>
        </row>
        <row r="289">
          <cell r="C289">
            <v>21209</v>
          </cell>
          <cell r="D289">
            <v>1300</v>
          </cell>
          <cell r="E289" t="str">
            <v>PASEODERO2</v>
          </cell>
          <cell r="F289">
            <v>38986</v>
          </cell>
          <cell r="G289" t="str">
            <v>MAKATI1</v>
          </cell>
          <cell r="H289">
            <v>14</v>
          </cell>
          <cell r="I289">
            <v>28</v>
          </cell>
          <cell r="J289" t="str">
            <v>D</v>
          </cell>
          <cell r="K289">
            <v>3</v>
          </cell>
          <cell r="L289">
            <v>4</v>
          </cell>
          <cell r="M289">
            <v>13</v>
          </cell>
          <cell r="N289">
            <v>30</v>
          </cell>
          <cell r="O289">
            <v>18</v>
          </cell>
          <cell r="P289">
            <v>34</v>
          </cell>
          <cell r="U289">
            <v>4</v>
          </cell>
          <cell r="V289">
            <v>1</v>
          </cell>
        </row>
        <row r="290">
          <cell r="C290">
            <v>12209</v>
          </cell>
          <cell r="D290">
            <v>1300</v>
          </cell>
          <cell r="E290" t="str">
            <v>PASEODERX1</v>
          </cell>
          <cell r="F290">
            <v>38986</v>
          </cell>
          <cell r="G290" t="str">
            <v>MAKATI1</v>
          </cell>
          <cell r="H290">
            <v>14</v>
          </cell>
          <cell r="I290">
            <v>29</v>
          </cell>
          <cell r="J290" t="str">
            <v>D</v>
          </cell>
          <cell r="K290">
            <v>3</v>
          </cell>
          <cell r="L290">
            <v>4</v>
          </cell>
          <cell r="M290">
            <v>673</v>
          </cell>
          <cell r="N290">
            <v>683</v>
          </cell>
          <cell r="U290">
            <v>2</v>
          </cell>
          <cell r="V290">
            <v>0</v>
          </cell>
        </row>
        <row r="291">
          <cell r="C291">
            <v>22209</v>
          </cell>
          <cell r="D291">
            <v>1300</v>
          </cell>
          <cell r="E291" t="str">
            <v>PASEODERX2</v>
          </cell>
          <cell r="F291">
            <v>38986</v>
          </cell>
          <cell r="G291" t="str">
            <v>MAKATI1</v>
          </cell>
          <cell r="H291">
            <v>14</v>
          </cell>
          <cell r="I291">
            <v>30</v>
          </cell>
          <cell r="J291" t="str">
            <v>D</v>
          </cell>
          <cell r="K291">
            <v>3</v>
          </cell>
          <cell r="L291">
            <v>4</v>
          </cell>
          <cell r="M291">
            <v>665</v>
          </cell>
          <cell r="N291">
            <v>669</v>
          </cell>
          <cell r="U291">
            <v>2</v>
          </cell>
          <cell r="V291">
            <v>0</v>
          </cell>
        </row>
        <row r="292">
          <cell r="C292">
            <v>21236</v>
          </cell>
          <cell r="D292">
            <v>1300</v>
          </cell>
          <cell r="E292" t="str">
            <v>ADELANTAD2</v>
          </cell>
          <cell r="F292">
            <v>38986</v>
          </cell>
          <cell r="G292" t="str">
            <v>MAKATI1</v>
          </cell>
          <cell r="H292">
            <v>16</v>
          </cell>
          <cell r="I292">
            <v>37</v>
          </cell>
          <cell r="J292" t="str">
            <v>D</v>
          </cell>
          <cell r="K292">
            <v>7</v>
          </cell>
          <cell r="L292">
            <v>3</v>
          </cell>
          <cell r="M292">
            <v>19</v>
          </cell>
          <cell r="N292">
            <v>8</v>
          </cell>
          <cell r="O292">
            <v>28</v>
          </cell>
          <cell r="U292">
            <v>3</v>
          </cell>
          <cell r="V292">
            <v>1</v>
          </cell>
        </row>
        <row r="293">
          <cell r="C293">
            <v>31236</v>
          </cell>
          <cell r="D293">
            <v>1300</v>
          </cell>
          <cell r="E293" t="str">
            <v>ADELANTAD3</v>
          </cell>
          <cell r="F293">
            <v>38986</v>
          </cell>
          <cell r="G293" t="str">
            <v>MAKATI1</v>
          </cell>
          <cell r="H293">
            <v>16</v>
          </cell>
          <cell r="I293">
            <v>38</v>
          </cell>
          <cell r="J293" t="str">
            <v>D</v>
          </cell>
          <cell r="K293">
            <v>7</v>
          </cell>
          <cell r="L293">
            <v>3</v>
          </cell>
          <cell r="M293">
            <v>15</v>
          </cell>
          <cell r="N293">
            <v>23</v>
          </cell>
          <cell r="O293">
            <v>30</v>
          </cell>
          <cell r="U293">
            <v>3</v>
          </cell>
          <cell r="V293">
            <v>1</v>
          </cell>
        </row>
        <row r="294">
          <cell r="C294">
            <v>11217</v>
          </cell>
          <cell r="D294">
            <v>1300</v>
          </cell>
          <cell r="E294" t="str">
            <v>PEREA1</v>
          </cell>
          <cell r="F294">
            <v>38986</v>
          </cell>
          <cell r="G294" t="str">
            <v>MAKATI1</v>
          </cell>
          <cell r="H294">
            <v>17</v>
          </cell>
          <cell r="I294">
            <v>25</v>
          </cell>
          <cell r="J294" t="str">
            <v>D</v>
          </cell>
          <cell r="K294">
            <v>3</v>
          </cell>
          <cell r="L294">
            <v>3</v>
          </cell>
          <cell r="M294">
            <v>5</v>
          </cell>
          <cell r="N294">
            <v>36</v>
          </cell>
          <cell r="O294">
            <v>121</v>
          </cell>
          <cell r="P294">
            <v>123</v>
          </cell>
          <cell r="U294">
            <v>4</v>
          </cell>
          <cell r="V294">
            <v>1</v>
          </cell>
        </row>
        <row r="295">
          <cell r="C295">
            <v>21217</v>
          </cell>
          <cell r="D295">
            <v>1300</v>
          </cell>
          <cell r="E295" t="str">
            <v>PEREA2</v>
          </cell>
          <cell r="F295">
            <v>38986</v>
          </cell>
          <cell r="G295" t="str">
            <v>MAKATI1</v>
          </cell>
          <cell r="H295">
            <v>17</v>
          </cell>
          <cell r="I295">
            <v>35</v>
          </cell>
          <cell r="J295" t="str">
            <v>D</v>
          </cell>
          <cell r="K295">
            <v>3</v>
          </cell>
          <cell r="L295">
            <v>3</v>
          </cell>
          <cell r="M295">
            <v>77</v>
          </cell>
          <cell r="N295">
            <v>20</v>
          </cell>
          <cell r="O295">
            <v>24</v>
          </cell>
          <cell r="U295">
            <v>3</v>
          </cell>
          <cell r="V295">
            <v>1</v>
          </cell>
        </row>
        <row r="296">
          <cell r="C296">
            <v>21235</v>
          </cell>
          <cell r="D296">
            <v>1300</v>
          </cell>
          <cell r="E296" t="str">
            <v>LEGASP2</v>
          </cell>
          <cell r="F296">
            <v>38986</v>
          </cell>
          <cell r="G296" t="str">
            <v>MAKATI1</v>
          </cell>
          <cell r="H296">
            <v>18</v>
          </cell>
          <cell r="I296">
            <v>39</v>
          </cell>
          <cell r="J296" t="str">
            <v>D</v>
          </cell>
          <cell r="K296">
            <v>7</v>
          </cell>
          <cell r="L296">
            <v>6</v>
          </cell>
          <cell r="M296">
            <v>11</v>
          </cell>
          <cell r="N296">
            <v>7</v>
          </cell>
          <cell r="O296">
            <v>18</v>
          </cell>
          <cell r="U296">
            <v>3</v>
          </cell>
          <cell r="V296">
            <v>1</v>
          </cell>
        </row>
        <row r="297">
          <cell r="C297">
            <v>31235</v>
          </cell>
          <cell r="D297">
            <v>1300</v>
          </cell>
          <cell r="E297" t="str">
            <v>LEGASP3</v>
          </cell>
          <cell r="F297">
            <v>38986</v>
          </cell>
          <cell r="G297" t="str">
            <v>MAKATI1</v>
          </cell>
          <cell r="H297">
            <v>18</v>
          </cell>
          <cell r="I297">
            <v>40</v>
          </cell>
          <cell r="J297" t="str">
            <v>D</v>
          </cell>
          <cell r="K297">
            <v>7</v>
          </cell>
          <cell r="L297">
            <v>6</v>
          </cell>
          <cell r="M297">
            <v>27</v>
          </cell>
          <cell r="N297">
            <v>16</v>
          </cell>
          <cell r="O297">
            <v>14</v>
          </cell>
          <cell r="U297">
            <v>3</v>
          </cell>
          <cell r="V297">
            <v>1</v>
          </cell>
        </row>
        <row r="298">
          <cell r="C298">
            <v>11237</v>
          </cell>
          <cell r="D298">
            <v>1300</v>
          </cell>
          <cell r="E298" t="str">
            <v>JIMENEZ1</v>
          </cell>
          <cell r="F298">
            <v>38986</v>
          </cell>
          <cell r="G298" t="str">
            <v>MAKATI1</v>
          </cell>
          <cell r="H298">
            <v>19</v>
          </cell>
          <cell r="I298">
            <v>32</v>
          </cell>
          <cell r="J298" t="str">
            <v>D</v>
          </cell>
          <cell r="K298">
            <v>2</v>
          </cell>
          <cell r="L298">
            <v>6</v>
          </cell>
          <cell r="M298">
            <v>27</v>
          </cell>
          <cell r="N298">
            <v>18</v>
          </cell>
          <cell r="O298">
            <v>12</v>
          </cell>
          <cell r="U298">
            <v>3</v>
          </cell>
          <cell r="V298">
            <v>1</v>
          </cell>
        </row>
        <row r="299">
          <cell r="C299">
            <v>21237</v>
          </cell>
          <cell r="D299">
            <v>1300</v>
          </cell>
          <cell r="E299" t="str">
            <v>JIMENEZ2</v>
          </cell>
          <cell r="F299">
            <v>38986</v>
          </cell>
          <cell r="G299" t="str">
            <v>MAKATI1</v>
          </cell>
          <cell r="H299">
            <v>19</v>
          </cell>
          <cell r="I299">
            <v>44</v>
          </cell>
          <cell r="J299" t="str">
            <v>D</v>
          </cell>
          <cell r="K299">
            <v>2</v>
          </cell>
          <cell r="L299">
            <v>6</v>
          </cell>
          <cell r="M299">
            <v>29</v>
          </cell>
          <cell r="N299">
            <v>31</v>
          </cell>
          <cell r="O299">
            <v>21</v>
          </cell>
          <cell r="U299">
            <v>3</v>
          </cell>
          <cell r="V299">
            <v>1</v>
          </cell>
        </row>
        <row r="300">
          <cell r="C300">
            <v>11238</v>
          </cell>
          <cell r="D300">
            <v>1300</v>
          </cell>
          <cell r="E300" t="str">
            <v>SORIA1</v>
          </cell>
          <cell r="F300">
            <v>38986</v>
          </cell>
          <cell r="G300" t="str">
            <v>MAKATI1</v>
          </cell>
          <cell r="H300">
            <v>20</v>
          </cell>
          <cell r="I300">
            <v>50</v>
          </cell>
          <cell r="J300" t="str">
            <v>D</v>
          </cell>
          <cell r="K300">
            <v>7</v>
          </cell>
          <cell r="L300">
            <v>5</v>
          </cell>
          <cell r="M300">
            <v>17</v>
          </cell>
          <cell r="N300">
            <v>3</v>
          </cell>
          <cell r="O300">
            <v>25</v>
          </cell>
          <cell r="U300">
            <v>3</v>
          </cell>
          <cell r="V300">
            <v>1</v>
          </cell>
        </row>
        <row r="301">
          <cell r="C301">
            <v>21238</v>
          </cell>
          <cell r="D301">
            <v>1300</v>
          </cell>
          <cell r="E301" t="str">
            <v>SORIA2</v>
          </cell>
          <cell r="F301">
            <v>38986</v>
          </cell>
          <cell r="G301" t="str">
            <v>MAKATI1</v>
          </cell>
          <cell r="H301">
            <v>20</v>
          </cell>
          <cell r="I301">
            <v>51</v>
          </cell>
          <cell r="J301" t="str">
            <v>D</v>
          </cell>
          <cell r="K301">
            <v>7</v>
          </cell>
          <cell r="L301">
            <v>5</v>
          </cell>
          <cell r="M301">
            <v>15</v>
          </cell>
          <cell r="N301">
            <v>22</v>
          </cell>
          <cell r="O301">
            <v>36</v>
          </cell>
          <cell r="U301">
            <v>3</v>
          </cell>
          <cell r="V301">
            <v>1</v>
          </cell>
        </row>
        <row r="302">
          <cell r="C302">
            <v>19207</v>
          </cell>
          <cell r="D302">
            <v>1300</v>
          </cell>
          <cell r="E302" t="str">
            <v>GREENBELT1</v>
          </cell>
          <cell r="F302">
            <v>38986</v>
          </cell>
          <cell r="G302" t="str">
            <v>MAKATI1</v>
          </cell>
          <cell r="H302">
            <v>21</v>
          </cell>
          <cell r="I302">
            <v>31</v>
          </cell>
          <cell r="J302" t="str">
            <v>D</v>
          </cell>
          <cell r="K302">
            <v>0</v>
          </cell>
          <cell r="L302">
            <v>4</v>
          </cell>
          <cell r="M302">
            <v>35</v>
          </cell>
          <cell r="N302">
            <v>15</v>
          </cell>
          <cell r="U302">
            <v>2</v>
          </cell>
          <cell r="V302">
            <v>1</v>
          </cell>
        </row>
        <row r="303">
          <cell r="C303">
            <v>11211</v>
          </cell>
          <cell r="D303">
            <v>1300</v>
          </cell>
          <cell r="E303" t="str">
            <v>ALVARADO1</v>
          </cell>
          <cell r="F303">
            <v>38986</v>
          </cell>
          <cell r="G303" t="str">
            <v>MAKATI1</v>
          </cell>
          <cell r="H303">
            <v>23</v>
          </cell>
          <cell r="I303">
            <v>33</v>
          </cell>
          <cell r="J303" t="str">
            <v>D</v>
          </cell>
          <cell r="K303">
            <v>3</v>
          </cell>
          <cell r="L303">
            <v>2</v>
          </cell>
          <cell r="M303">
            <v>29</v>
          </cell>
          <cell r="N303">
            <v>32</v>
          </cell>
          <cell r="O303">
            <v>14</v>
          </cell>
          <cell r="P303">
            <v>35</v>
          </cell>
          <cell r="U303">
            <v>4</v>
          </cell>
          <cell r="V303">
            <v>1</v>
          </cell>
        </row>
        <row r="304">
          <cell r="C304">
            <v>11228</v>
          </cell>
          <cell r="D304">
            <v>1300</v>
          </cell>
          <cell r="E304" t="str">
            <v>FERNANDO1</v>
          </cell>
          <cell r="F304">
            <v>38986</v>
          </cell>
          <cell r="G304" t="str">
            <v>MAKATI1</v>
          </cell>
          <cell r="H304">
            <v>25</v>
          </cell>
          <cell r="I304">
            <v>55</v>
          </cell>
          <cell r="J304" t="str">
            <v>D</v>
          </cell>
          <cell r="K304">
            <v>7</v>
          </cell>
          <cell r="L304">
            <v>0</v>
          </cell>
          <cell r="M304">
            <v>15</v>
          </cell>
          <cell r="N304">
            <v>8</v>
          </cell>
          <cell r="O304">
            <v>20</v>
          </cell>
          <cell r="U304">
            <v>3</v>
          </cell>
          <cell r="V304">
            <v>1</v>
          </cell>
        </row>
        <row r="305">
          <cell r="C305">
            <v>31228</v>
          </cell>
          <cell r="D305">
            <v>1300</v>
          </cell>
          <cell r="E305" t="str">
            <v>FERNANDO3</v>
          </cell>
          <cell r="F305">
            <v>38986</v>
          </cell>
          <cell r="G305" t="str">
            <v>MAKATI1</v>
          </cell>
          <cell r="H305">
            <v>25</v>
          </cell>
          <cell r="I305">
            <v>56</v>
          </cell>
          <cell r="J305" t="str">
            <v>D</v>
          </cell>
          <cell r="K305">
            <v>7</v>
          </cell>
          <cell r="L305">
            <v>0</v>
          </cell>
          <cell r="M305">
            <v>11</v>
          </cell>
          <cell r="N305">
            <v>4</v>
          </cell>
          <cell r="O305">
            <v>6</v>
          </cell>
          <cell r="U305">
            <v>3</v>
          </cell>
          <cell r="V305">
            <v>1</v>
          </cell>
        </row>
        <row r="306">
          <cell r="C306">
            <v>11223</v>
          </cell>
          <cell r="D306">
            <v>1300</v>
          </cell>
          <cell r="E306" t="str">
            <v>GRNPARK1</v>
          </cell>
          <cell r="F306">
            <v>38986</v>
          </cell>
          <cell r="G306" t="str">
            <v>MAKATI1</v>
          </cell>
          <cell r="H306">
            <v>27</v>
          </cell>
          <cell r="I306">
            <v>41</v>
          </cell>
          <cell r="J306" t="str">
            <v>D</v>
          </cell>
          <cell r="K306">
            <v>7</v>
          </cell>
          <cell r="L306">
            <v>1</v>
          </cell>
          <cell r="M306">
            <v>27</v>
          </cell>
          <cell r="N306">
            <v>12</v>
          </cell>
          <cell r="O306">
            <v>22</v>
          </cell>
          <cell r="U306">
            <v>3</v>
          </cell>
          <cell r="V306">
            <v>1</v>
          </cell>
        </row>
        <row r="307">
          <cell r="C307">
            <v>21223</v>
          </cell>
          <cell r="D307">
            <v>1300</v>
          </cell>
          <cell r="E307" t="str">
            <v>GRNPARK2</v>
          </cell>
          <cell r="F307">
            <v>38986</v>
          </cell>
          <cell r="G307" t="str">
            <v>MAKATI1</v>
          </cell>
          <cell r="H307">
            <v>27</v>
          </cell>
          <cell r="I307">
            <v>42</v>
          </cell>
          <cell r="J307" t="str">
            <v>D</v>
          </cell>
          <cell r="K307">
            <v>7</v>
          </cell>
          <cell r="L307">
            <v>1</v>
          </cell>
          <cell r="M307">
            <v>29</v>
          </cell>
          <cell r="N307">
            <v>6</v>
          </cell>
          <cell r="O307">
            <v>14</v>
          </cell>
          <cell r="U307">
            <v>3</v>
          </cell>
          <cell r="V307">
            <v>1</v>
          </cell>
        </row>
        <row r="308">
          <cell r="C308">
            <v>31223</v>
          </cell>
          <cell r="D308">
            <v>1300</v>
          </cell>
          <cell r="E308" t="str">
            <v>GRNPARK3</v>
          </cell>
          <cell r="F308">
            <v>38986</v>
          </cell>
          <cell r="G308" t="str">
            <v>MAKATI1</v>
          </cell>
          <cell r="H308">
            <v>27</v>
          </cell>
          <cell r="I308">
            <v>43</v>
          </cell>
          <cell r="J308" t="str">
            <v>D</v>
          </cell>
          <cell r="K308">
            <v>7</v>
          </cell>
          <cell r="L308">
            <v>1</v>
          </cell>
          <cell r="M308">
            <v>25</v>
          </cell>
          <cell r="N308">
            <v>8</v>
          </cell>
          <cell r="O308">
            <v>21</v>
          </cell>
          <cell r="P308">
            <v>36</v>
          </cell>
          <cell r="U308">
            <v>4</v>
          </cell>
          <cell r="V308">
            <v>1</v>
          </cell>
        </row>
        <row r="309">
          <cell r="C309">
            <v>11226</v>
          </cell>
          <cell r="D309">
            <v>1300</v>
          </cell>
          <cell r="E309" t="str">
            <v>RADA1</v>
          </cell>
          <cell r="F309">
            <v>38986</v>
          </cell>
          <cell r="G309" t="str">
            <v>MAKATI1</v>
          </cell>
          <cell r="H309">
            <v>28</v>
          </cell>
          <cell r="I309">
            <v>58</v>
          </cell>
          <cell r="J309" t="str">
            <v>D</v>
          </cell>
          <cell r="K309">
            <v>7</v>
          </cell>
          <cell r="L309">
            <v>0</v>
          </cell>
          <cell r="M309">
            <v>5</v>
          </cell>
          <cell r="N309">
            <v>10</v>
          </cell>
          <cell r="O309">
            <v>20</v>
          </cell>
          <cell r="U309">
            <v>3</v>
          </cell>
          <cell r="V309">
            <v>1</v>
          </cell>
        </row>
        <row r="310">
          <cell r="C310">
            <v>21226</v>
          </cell>
          <cell r="D310">
            <v>1300</v>
          </cell>
          <cell r="E310" t="str">
            <v>RADA2</v>
          </cell>
          <cell r="F310">
            <v>38986</v>
          </cell>
          <cell r="G310" t="str">
            <v>MAKATI1</v>
          </cell>
          <cell r="H310">
            <v>28</v>
          </cell>
          <cell r="I310">
            <v>59</v>
          </cell>
          <cell r="J310" t="str">
            <v>D</v>
          </cell>
          <cell r="K310">
            <v>7</v>
          </cell>
          <cell r="L310">
            <v>0</v>
          </cell>
          <cell r="M310">
            <v>13</v>
          </cell>
          <cell r="N310">
            <v>24</v>
          </cell>
          <cell r="O310">
            <v>26</v>
          </cell>
          <cell r="U310">
            <v>3</v>
          </cell>
          <cell r="V310">
            <v>1</v>
          </cell>
        </row>
        <row r="311">
          <cell r="C311">
            <v>11257</v>
          </cell>
          <cell r="D311">
            <v>1300</v>
          </cell>
          <cell r="E311" t="str">
            <v>URBANAVE1</v>
          </cell>
          <cell r="F311">
            <v>38986</v>
          </cell>
          <cell r="G311" t="str">
            <v>MAKATI1</v>
          </cell>
          <cell r="H311">
            <v>29</v>
          </cell>
          <cell r="I311">
            <v>63</v>
          </cell>
          <cell r="J311" t="str">
            <v>D</v>
          </cell>
          <cell r="K311">
            <v>7</v>
          </cell>
          <cell r="L311">
            <v>6</v>
          </cell>
          <cell r="M311">
            <v>15</v>
          </cell>
          <cell r="N311">
            <v>26</v>
          </cell>
          <cell r="O311">
            <v>12</v>
          </cell>
          <cell r="U311">
            <v>3</v>
          </cell>
          <cell r="V311">
            <v>1</v>
          </cell>
        </row>
        <row r="312">
          <cell r="C312">
            <v>31257</v>
          </cell>
          <cell r="D312">
            <v>1300</v>
          </cell>
          <cell r="E312" t="str">
            <v>URBANAVE3</v>
          </cell>
          <cell r="F312">
            <v>38986</v>
          </cell>
          <cell r="G312" t="str">
            <v>MAKATI1</v>
          </cell>
          <cell r="H312">
            <v>29</v>
          </cell>
          <cell r="I312">
            <v>64</v>
          </cell>
          <cell r="J312" t="str">
            <v>D</v>
          </cell>
          <cell r="K312">
            <v>7</v>
          </cell>
          <cell r="L312">
            <v>6</v>
          </cell>
          <cell r="M312">
            <v>29</v>
          </cell>
          <cell r="N312">
            <v>22</v>
          </cell>
          <cell r="O312">
            <v>36</v>
          </cell>
          <cell r="U312">
            <v>3</v>
          </cell>
          <cell r="V312">
            <v>1</v>
          </cell>
        </row>
        <row r="313">
          <cell r="C313">
            <v>12218</v>
          </cell>
          <cell r="D313">
            <v>1300</v>
          </cell>
          <cell r="E313" t="str">
            <v>PEREAX1</v>
          </cell>
          <cell r="F313">
            <v>38986</v>
          </cell>
          <cell r="G313" t="str">
            <v>MAKATI1</v>
          </cell>
          <cell r="H313">
            <v>30</v>
          </cell>
          <cell r="I313">
            <v>46</v>
          </cell>
          <cell r="J313" t="str">
            <v>D</v>
          </cell>
          <cell r="K313">
            <v>3</v>
          </cell>
          <cell r="L313">
            <v>3</v>
          </cell>
          <cell r="M313">
            <v>681</v>
          </cell>
          <cell r="U313">
            <v>1</v>
          </cell>
          <cell r="V313">
            <v>0</v>
          </cell>
        </row>
        <row r="314">
          <cell r="C314">
            <v>22218</v>
          </cell>
          <cell r="D314">
            <v>1300</v>
          </cell>
          <cell r="E314" t="str">
            <v>PEREAX2</v>
          </cell>
          <cell r="F314">
            <v>38986</v>
          </cell>
          <cell r="G314" t="str">
            <v>MAKATI1</v>
          </cell>
          <cell r="H314">
            <v>30</v>
          </cell>
          <cell r="I314">
            <v>47</v>
          </cell>
          <cell r="J314" t="str">
            <v>D</v>
          </cell>
          <cell r="K314">
            <v>3</v>
          </cell>
          <cell r="L314">
            <v>3</v>
          </cell>
          <cell r="M314">
            <v>677</v>
          </cell>
          <cell r="U314">
            <v>1</v>
          </cell>
          <cell r="V314">
            <v>0</v>
          </cell>
        </row>
        <row r="315">
          <cell r="C315">
            <v>31242</v>
          </cell>
          <cell r="D315">
            <v>1300</v>
          </cell>
          <cell r="E315" t="str">
            <v>AYALATRI3</v>
          </cell>
          <cell r="F315">
            <v>38986</v>
          </cell>
          <cell r="G315" t="str">
            <v>MAKATI1</v>
          </cell>
          <cell r="H315">
            <v>35</v>
          </cell>
          <cell r="I315">
            <v>60</v>
          </cell>
          <cell r="J315" t="str">
            <v>D</v>
          </cell>
          <cell r="K315">
            <v>7</v>
          </cell>
          <cell r="L315">
            <v>7</v>
          </cell>
          <cell r="M315">
            <v>11</v>
          </cell>
          <cell r="N315">
            <v>20</v>
          </cell>
          <cell r="O315">
            <v>8</v>
          </cell>
          <cell r="U315">
            <v>3</v>
          </cell>
          <cell r="V315">
            <v>1</v>
          </cell>
        </row>
        <row r="316">
          <cell r="C316">
            <v>32242</v>
          </cell>
          <cell r="D316">
            <v>1300</v>
          </cell>
          <cell r="E316" t="str">
            <v>AYALATRIX3</v>
          </cell>
          <cell r="F316">
            <v>38986</v>
          </cell>
          <cell r="G316" t="str">
            <v>MAKATI1</v>
          </cell>
          <cell r="H316">
            <v>35</v>
          </cell>
          <cell r="I316">
            <v>121</v>
          </cell>
          <cell r="J316" t="str">
            <v>D</v>
          </cell>
          <cell r="K316">
            <v>7</v>
          </cell>
          <cell r="L316">
            <v>7</v>
          </cell>
          <cell r="M316">
            <v>671</v>
          </cell>
          <cell r="N316">
            <v>662</v>
          </cell>
          <cell r="U316">
            <v>2</v>
          </cell>
          <cell r="V316">
            <v>0</v>
          </cell>
        </row>
        <row r="317">
          <cell r="C317">
            <v>11227</v>
          </cell>
          <cell r="D317">
            <v>1300</v>
          </cell>
          <cell r="E317" t="str">
            <v>SANTILLAN1</v>
          </cell>
          <cell r="F317">
            <v>38986</v>
          </cell>
          <cell r="G317" t="str">
            <v>MAKATI1</v>
          </cell>
          <cell r="H317">
            <v>36</v>
          </cell>
          <cell r="I317">
            <v>34</v>
          </cell>
          <cell r="J317" t="str">
            <v>D</v>
          </cell>
          <cell r="K317">
            <v>7</v>
          </cell>
          <cell r="L317">
            <v>5</v>
          </cell>
          <cell r="M317">
            <v>35</v>
          </cell>
          <cell r="U317">
            <v>1</v>
          </cell>
          <cell r="V317">
            <v>1</v>
          </cell>
        </row>
        <row r="318">
          <cell r="C318">
            <v>21227</v>
          </cell>
          <cell r="D318">
            <v>1300</v>
          </cell>
          <cell r="E318" t="str">
            <v>SANTILLAN2</v>
          </cell>
          <cell r="F318">
            <v>38986</v>
          </cell>
          <cell r="G318" t="str">
            <v>MAKATI1</v>
          </cell>
          <cell r="H318">
            <v>36</v>
          </cell>
          <cell r="I318">
            <v>61</v>
          </cell>
          <cell r="J318" t="str">
            <v>D</v>
          </cell>
          <cell r="K318">
            <v>7</v>
          </cell>
          <cell r="L318">
            <v>5</v>
          </cell>
          <cell r="M318">
            <v>19</v>
          </cell>
          <cell r="N318">
            <v>6</v>
          </cell>
          <cell r="O318">
            <v>14</v>
          </cell>
          <cell r="U318">
            <v>3</v>
          </cell>
          <cell r="V318">
            <v>1</v>
          </cell>
        </row>
        <row r="319">
          <cell r="C319">
            <v>31227</v>
          </cell>
          <cell r="D319">
            <v>1300</v>
          </cell>
          <cell r="E319" t="str">
            <v>SANTILLAN3</v>
          </cell>
          <cell r="F319">
            <v>38986</v>
          </cell>
          <cell r="G319" t="str">
            <v>MAKATI1</v>
          </cell>
          <cell r="H319">
            <v>36</v>
          </cell>
          <cell r="I319">
            <v>62</v>
          </cell>
          <cell r="J319" t="str">
            <v>D</v>
          </cell>
          <cell r="K319">
            <v>7</v>
          </cell>
          <cell r="L319">
            <v>5</v>
          </cell>
          <cell r="M319">
            <v>37</v>
          </cell>
          <cell r="N319">
            <v>78</v>
          </cell>
          <cell r="O319">
            <v>30</v>
          </cell>
          <cell r="U319">
            <v>3</v>
          </cell>
          <cell r="V319">
            <v>1</v>
          </cell>
        </row>
        <row r="320">
          <cell r="C320">
            <v>22227</v>
          </cell>
          <cell r="D320">
            <v>1300</v>
          </cell>
          <cell r="E320" t="str">
            <v>SANTILLAX2</v>
          </cell>
          <cell r="F320">
            <v>38986</v>
          </cell>
          <cell r="G320" t="str">
            <v>MAKATI1</v>
          </cell>
          <cell r="H320">
            <v>39</v>
          </cell>
          <cell r="I320">
            <v>77</v>
          </cell>
          <cell r="J320" t="str">
            <v>D</v>
          </cell>
          <cell r="K320">
            <v>7</v>
          </cell>
          <cell r="L320">
            <v>5</v>
          </cell>
          <cell r="M320">
            <v>624</v>
          </cell>
          <cell r="N320">
            <v>630</v>
          </cell>
          <cell r="U320">
            <v>2</v>
          </cell>
          <cell r="V320">
            <v>0</v>
          </cell>
        </row>
        <row r="321">
          <cell r="C321">
            <v>32227</v>
          </cell>
          <cell r="D321">
            <v>1300</v>
          </cell>
          <cell r="E321" t="str">
            <v>SANTILLAX3</v>
          </cell>
          <cell r="F321">
            <v>38986</v>
          </cell>
          <cell r="G321" t="str">
            <v>MAKATI1</v>
          </cell>
          <cell r="H321">
            <v>39</v>
          </cell>
          <cell r="I321">
            <v>78</v>
          </cell>
          <cell r="J321" t="str">
            <v>D</v>
          </cell>
          <cell r="K321">
            <v>7</v>
          </cell>
          <cell r="L321">
            <v>5</v>
          </cell>
          <cell r="M321">
            <v>627</v>
          </cell>
          <cell r="N321">
            <v>633</v>
          </cell>
          <cell r="U321">
            <v>2</v>
          </cell>
          <cell r="V321">
            <v>0</v>
          </cell>
        </row>
        <row r="322">
          <cell r="C322">
            <v>19230</v>
          </cell>
          <cell r="D322">
            <v>1300</v>
          </cell>
          <cell r="E322" t="str">
            <v>PSETOWER1</v>
          </cell>
          <cell r="F322">
            <v>38986</v>
          </cell>
          <cell r="G322" t="str">
            <v>MAKATI1</v>
          </cell>
          <cell r="H322">
            <v>40</v>
          </cell>
          <cell r="I322">
            <v>45</v>
          </cell>
          <cell r="J322" t="str">
            <v>D</v>
          </cell>
          <cell r="K322">
            <v>0</v>
          </cell>
          <cell r="L322">
            <v>2</v>
          </cell>
          <cell r="M322">
            <v>27</v>
          </cell>
          <cell r="N322">
            <v>7</v>
          </cell>
          <cell r="U322">
            <v>2</v>
          </cell>
          <cell r="V322">
            <v>1</v>
          </cell>
        </row>
        <row r="323">
          <cell r="C323">
            <v>19204</v>
          </cell>
          <cell r="D323">
            <v>1300</v>
          </cell>
          <cell r="E323" t="str">
            <v>TOWER11</v>
          </cell>
          <cell r="F323">
            <v>38986</v>
          </cell>
          <cell r="G323" t="str">
            <v>MAKATI1</v>
          </cell>
          <cell r="H323">
            <v>41</v>
          </cell>
          <cell r="I323">
            <v>67</v>
          </cell>
          <cell r="J323" t="str">
            <v>D</v>
          </cell>
          <cell r="K323">
            <v>0</v>
          </cell>
          <cell r="L323">
            <v>1</v>
          </cell>
          <cell r="M323">
            <v>75</v>
          </cell>
          <cell r="N323">
            <v>124</v>
          </cell>
          <cell r="U323">
            <v>2</v>
          </cell>
          <cell r="V323">
            <v>1</v>
          </cell>
        </row>
        <row r="324">
          <cell r="C324">
            <v>29204</v>
          </cell>
          <cell r="D324">
            <v>1300</v>
          </cell>
          <cell r="E324" t="str">
            <v>TOWER12</v>
          </cell>
          <cell r="F324">
            <v>38986</v>
          </cell>
          <cell r="G324" t="str">
            <v>MAKATI1</v>
          </cell>
          <cell r="H324">
            <v>41</v>
          </cell>
          <cell r="I324">
            <v>68</v>
          </cell>
          <cell r="J324" t="str">
            <v>D</v>
          </cell>
          <cell r="K324">
            <v>0</v>
          </cell>
          <cell r="L324">
            <v>1</v>
          </cell>
          <cell r="M324">
            <v>77</v>
          </cell>
          <cell r="N324">
            <v>122</v>
          </cell>
          <cell r="U324">
            <v>2</v>
          </cell>
          <cell r="V324">
            <v>1</v>
          </cell>
        </row>
        <row r="325">
          <cell r="C325">
            <v>21255</v>
          </cell>
          <cell r="D325">
            <v>1300</v>
          </cell>
          <cell r="E325" t="str">
            <v>SALCEDOST2</v>
          </cell>
          <cell r="F325">
            <v>38986</v>
          </cell>
          <cell r="G325" t="str">
            <v>MAKATI1</v>
          </cell>
          <cell r="H325">
            <v>44</v>
          </cell>
          <cell r="I325">
            <v>53</v>
          </cell>
          <cell r="J325" t="str">
            <v>D</v>
          </cell>
          <cell r="K325">
            <v>7</v>
          </cell>
          <cell r="L325">
            <v>1</v>
          </cell>
          <cell r="M325">
            <v>35</v>
          </cell>
          <cell r="N325">
            <v>6</v>
          </cell>
          <cell r="O325">
            <v>20</v>
          </cell>
          <cell r="U325">
            <v>3</v>
          </cell>
          <cell r="V325">
            <v>1</v>
          </cell>
        </row>
        <row r="326">
          <cell r="C326">
            <v>31255</v>
          </cell>
          <cell r="D326">
            <v>1300</v>
          </cell>
          <cell r="E326" t="str">
            <v>SALCEDOST3</v>
          </cell>
          <cell r="F326">
            <v>38986</v>
          </cell>
          <cell r="G326" t="str">
            <v>MAKATI1</v>
          </cell>
          <cell r="H326">
            <v>44</v>
          </cell>
          <cell r="I326">
            <v>54</v>
          </cell>
          <cell r="J326" t="str">
            <v>D</v>
          </cell>
          <cell r="K326">
            <v>7</v>
          </cell>
          <cell r="L326">
            <v>1</v>
          </cell>
          <cell r="M326">
            <v>77</v>
          </cell>
          <cell r="N326">
            <v>4</v>
          </cell>
          <cell r="O326">
            <v>22</v>
          </cell>
          <cell r="U326">
            <v>3</v>
          </cell>
          <cell r="V326">
            <v>1</v>
          </cell>
        </row>
        <row r="327">
          <cell r="C327">
            <v>11253</v>
          </cell>
          <cell r="D327">
            <v>1300</v>
          </cell>
          <cell r="E327" t="str">
            <v>PALANCA1</v>
          </cell>
          <cell r="F327">
            <v>38986</v>
          </cell>
          <cell r="G327" t="str">
            <v>MAKATI1</v>
          </cell>
          <cell r="H327">
            <v>48</v>
          </cell>
          <cell r="I327">
            <v>80</v>
          </cell>
          <cell r="J327" t="str">
            <v>D</v>
          </cell>
          <cell r="K327">
            <v>7</v>
          </cell>
          <cell r="L327">
            <v>2</v>
          </cell>
          <cell r="M327">
            <v>9</v>
          </cell>
          <cell r="N327">
            <v>16</v>
          </cell>
          <cell r="O327">
            <v>24</v>
          </cell>
          <cell r="U327">
            <v>3</v>
          </cell>
          <cell r="V327">
            <v>1</v>
          </cell>
        </row>
        <row r="328">
          <cell r="C328">
            <v>21253</v>
          </cell>
          <cell r="D328">
            <v>1300</v>
          </cell>
          <cell r="E328" t="str">
            <v>PALANCA2</v>
          </cell>
          <cell r="F328">
            <v>38986</v>
          </cell>
          <cell r="G328" t="str">
            <v>MAKATI1</v>
          </cell>
          <cell r="H328">
            <v>48</v>
          </cell>
          <cell r="I328">
            <v>81</v>
          </cell>
          <cell r="J328" t="str">
            <v>D</v>
          </cell>
          <cell r="K328">
            <v>7</v>
          </cell>
          <cell r="L328">
            <v>2</v>
          </cell>
          <cell r="M328">
            <v>7</v>
          </cell>
          <cell r="N328">
            <v>30</v>
          </cell>
          <cell r="O328">
            <v>18</v>
          </cell>
          <cell r="U328">
            <v>3</v>
          </cell>
          <cell r="V328">
            <v>1</v>
          </cell>
        </row>
        <row r="329">
          <cell r="C329">
            <v>11252</v>
          </cell>
          <cell r="D329">
            <v>1300</v>
          </cell>
          <cell r="E329" t="str">
            <v>NIEVA1</v>
          </cell>
          <cell r="F329">
            <v>38986</v>
          </cell>
          <cell r="G329" t="str">
            <v>MAKATI1</v>
          </cell>
          <cell r="H329">
            <v>49</v>
          </cell>
          <cell r="I329">
            <v>85</v>
          </cell>
          <cell r="J329" t="str">
            <v>D</v>
          </cell>
          <cell r="K329">
            <v>7</v>
          </cell>
          <cell r="L329">
            <v>3</v>
          </cell>
          <cell r="M329">
            <v>17</v>
          </cell>
          <cell r="N329">
            <v>22</v>
          </cell>
          <cell r="O329">
            <v>26</v>
          </cell>
          <cell r="U329">
            <v>3</v>
          </cell>
          <cell r="V329">
            <v>1</v>
          </cell>
        </row>
        <row r="330">
          <cell r="C330">
            <v>21252</v>
          </cell>
          <cell r="D330">
            <v>1300</v>
          </cell>
          <cell r="E330" t="str">
            <v>NIEVA2</v>
          </cell>
          <cell r="F330">
            <v>38986</v>
          </cell>
          <cell r="G330" t="str">
            <v>MAKATI1</v>
          </cell>
          <cell r="H330">
            <v>49</v>
          </cell>
          <cell r="I330">
            <v>86</v>
          </cell>
          <cell r="J330" t="str">
            <v>D</v>
          </cell>
          <cell r="K330">
            <v>7</v>
          </cell>
          <cell r="L330">
            <v>3</v>
          </cell>
          <cell r="M330">
            <v>7</v>
          </cell>
          <cell r="N330">
            <v>4</v>
          </cell>
          <cell r="O330">
            <v>28</v>
          </cell>
          <cell r="U330">
            <v>3</v>
          </cell>
          <cell r="V330">
            <v>1</v>
          </cell>
        </row>
        <row r="331">
          <cell r="C331">
            <v>12230</v>
          </cell>
          <cell r="D331">
            <v>1300</v>
          </cell>
          <cell r="E331" t="str">
            <v>GAMBOAX1</v>
          </cell>
          <cell r="F331">
            <v>38986</v>
          </cell>
          <cell r="G331" t="str">
            <v>MAKATI1</v>
          </cell>
          <cell r="H331">
            <v>50</v>
          </cell>
          <cell r="I331">
            <v>69</v>
          </cell>
          <cell r="J331" t="str">
            <v>D</v>
          </cell>
          <cell r="K331">
            <v>7</v>
          </cell>
          <cell r="L331">
            <v>4</v>
          </cell>
          <cell r="M331">
            <v>626</v>
          </cell>
          <cell r="N331">
            <v>632</v>
          </cell>
          <cell r="U331">
            <v>2</v>
          </cell>
          <cell r="V331">
            <v>0</v>
          </cell>
        </row>
        <row r="332">
          <cell r="C332">
            <v>32230</v>
          </cell>
          <cell r="D332">
            <v>1300</v>
          </cell>
          <cell r="E332" t="str">
            <v>GAMBOAX3</v>
          </cell>
          <cell r="F332">
            <v>38986</v>
          </cell>
          <cell r="G332" t="str">
            <v>MAKATI1</v>
          </cell>
          <cell r="H332">
            <v>50</v>
          </cell>
          <cell r="I332">
            <v>70</v>
          </cell>
          <cell r="J332" t="str">
            <v>D</v>
          </cell>
          <cell r="K332">
            <v>7</v>
          </cell>
          <cell r="L332">
            <v>4</v>
          </cell>
          <cell r="M332">
            <v>629</v>
          </cell>
          <cell r="N332">
            <v>635</v>
          </cell>
          <cell r="U332">
            <v>2</v>
          </cell>
          <cell r="V332">
            <v>0</v>
          </cell>
        </row>
        <row r="333">
          <cell r="C333">
            <v>12237</v>
          </cell>
          <cell r="D333">
            <v>1300</v>
          </cell>
          <cell r="E333" t="str">
            <v>JIMENEZX1</v>
          </cell>
          <cell r="F333">
            <v>38986</v>
          </cell>
          <cell r="G333" t="str">
            <v>MAKATI1</v>
          </cell>
          <cell r="H333">
            <v>51</v>
          </cell>
          <cell r="I333">
            <v>71</v>
          </cell>
          <cell r="J333" t="str">
            <v>D</v>
          </cell>
          <cell r="K333">
            <v>2</v>
          </cell>
          <cell r="L333">
            <v>6</v>
          </cell>
          <cell r="M333">
            <v>625</v>
          </cell>
          <cell r="N333">
            <v>631</v>
          </cell>
          <cell r="U333">
            <v>2</v>
          </cell>
          <cell r="V333">
            <v>0</v>
          </cell>
        </row>
        <row r="334">
          <cell r="C334">
            <v>22237</v>
          </cell>
          <cell r="D334">
            <v>1300</v>
          </cell>
          <cell r="E334" t="str">
            <v>JIMENEZX2</v>
          </cell>
          <cell r="F334">
            <v>38986</v>
          </cell>
          <cell r="G334" t="str">
            <v>MAKATI1</v>
          </cell>
          <cell r="H334">
            <v>51</v>
          </cell>
          <cell r="I334">
            <v>72</v>
          </cell>
          <cell r="J334" t="str">
            <v>D</v>
          </cell>
          <cell r="K334">
            <v>2</v>
          </cell>
          <cell r="L334">
            <v>6</v>
          </cell>
          <cell r="M334">
            <v>628</v>
          </cell>
          <cell r="N334">
            <v>634</v>
          </cell>
          <cell r="U334">
            <v>2</v>
          </cell>
          <cell r="V334">
            <v>0</v>
          </cell>
        </row>
        <row r="335">
          <cell r="C335">
            <v>12238</v>
          </cell>
          <cell r="D335">
            <v>1300</v>
          </cell>
          <cell r="E335" t="str">
            <v>SORIAX1</v>
          </cell>
          <cell r="F335">
            <v>38986</v>
          </cell>
          <cell r="G335" t="str">
            <v>MAKATI1</v>
          </cell>
          <cell r="H335">
            <v>52</v>
          </cell>
          <cell r="I335">
            <v>73</v>
          </cell>
          <cell r="J335" t="str">
            <v>D</v>
          </cell>
          <cell r="K335">
            <v>7</v>
          </cell>
          <cell r="L335">
            <v>5</v>
          </cell>
          <cell r="M335">
            <v>624</v>
          </cell>
          <cell r="N335">
            <v>630</v>
          </cell>
          <cell r="U335">
            <v>2</v>
          </cell>
          <cell r="V335">
            <v>0</v>
          </cell>
        </row>
        <row r="336">
          <cell r="C336">
            <v>22238</v>
          </cell>
          <cell r="D336">
            <v>1300</v>
          </cell>
          <cell r="E336" t="str">
            <v>SORIAX2</v>
          </cell>
          <cell r="F336">
            <v>38986</v>
          </cell>
          <cell r="G336" t="str">
            <v>MAKATI1</v>
          </cell>
          <cell r="H336">
            <v>52</v>
          </cell>
          <cell r="I336">
            <v>74</v>
          </cell>
          <cell r="J336" t="str">
            <v>D</v>
          </cell>
          <cell r="K336">
            <v>7</v>
          </cell>
          <cell r="L336">
            <v>5</v>
          </cell>
          <cell r="M336">
            <v>627</v>
          </cell>
          <cell r="N336">
            <v>633</v>
          </cell>
          <cell r="U336">
            <v>2</v>
          </cell>
          <cell r="V336">
            <v>0</v>
          </cell>
        </row>
        <row r="337">
          <cell r="C337">
            <v>12226</v>
          </cell>
          <cell r="D337">
            <v>1300</v>
          </cell>
          <cell r="E337" t="str">
            <v>RADAX1</v>
          </cell>
          <cell r="F337">
            <v>38986</v>
          </cell>
          <cell r="G337" t="str">
            <v>MAKATI1</v>
          </cell>
          <cell r="H337">
            <v>53</v>
          </cell>
          <cell r="I337">
            <v>75</v>
          </cell>
          <cell r="J337" t="str">
            <v>D</v>
          </cell>
          <cell r="K337">
            <v>7</v>
          </cell>
          <cell r="L337">
            <v>0</v>
          </cell>
          <cell r="M337">
            <v>625</v>
          </cell>
          <cell r="N337">
            <v>631</v>
          </cell>
          <cell r="U337">
            <v>2</v>
          </cell>
          <cell r="V337">
            <v>0</v>
          </cell>
        </row>
        <row r="338">
          <cell r="C338">
            <v>22226</v>
          </cell>
          <cell r="D338">
            <v>1300</v>
          </cell>
          <cell r="E338" t="str">
            <v>RADAX2</v>
          </cell>
          <cell r="F338">
            <v>38986</v>
          </cell>
          <cell r="G338" t="str">
            <v>MAKATI1</v>
          </cell>
          <cell r="H338">
            <v>53</v>
          </cell>
          <cell r="I338">
            <v>76</v>
          </cell>
          <cell r="J338" t="str">
            <v>D</v>
          </cell>
          <cell r="K338">
            <v>7</v>
          </cell>
          <cell r="L338">
            <v>0</v>
          </cell>
          <cell r="M338">
            <v>628</v>
          </cell>
          <cell r="N338">
            <v>634</v>
          </cell>
          <cell r="U338">
            <v>2</v>
          </cell>
          <cell r="V338">
            <v>0</v>
          </cell>
        </row>
        <row r="339">
          <cell r="C339">
            <v>11245</v>
          </cell>
          <cell r="D339">
            <v>1300</v>
          </cell>
          <cell r="E339" t="str">
            <v>SOTTO1</v>
          </cell>
          <cell r="F339">
            <v>38986</v>
          </cell>
          <cell r="G339" t="str">
            <v>MAKATI1</v>
          </cell>
          <cell r="H339">
            <v>127</v>
          </cell>
          <cell r="I339">
            <v>125</v>
          </cell>
          <cell r="J339" t="str">
            <v>D</v>
          </cell>
          <cell r="K339">
            <v>7</v>
          </cell>
          <cell r="L339">
            <v>2</v>
          </cell>
          <cell r="M339">
            <v>122</v>
          </cell>
          <cell r="N339">
            <v>21</v>
          </cell>
          <cell r="O339">
            <v>24</v>
          </cell>
          <cell r="U339">
            <v>3</v>
          </cell>
          <cell r="V339">
            <v>1</v>
          </cell>
        </row>
        <row r="340">
          <cell r="C340">
            <v>31245</v>
          </cell>
          <cell r="D340">
            <v>1300</v>
          </cell>
          <cell r="E340" t="str">
            <v>SOTTO3</v>
          </cell>
          <cell r="F340">
            <v>38986</v>
          </cell>
          <cell r="G340" t="str">
            <v>MAKATI1</v>
          </cell>
          <cell r="H340">
            <v>127</v>
          </cell>
          <cell r="I340">
            <v>126</v>
          </cell>
          <cell r="J340" t="str">
            <v>D</v>
          </cell>
          <cell r="K340">
            <v>7</v>
          </cell>
          <cell r="L340">
            <v>2</v>
          </cell>
          <cell r="M340">
            <v>15</v>
          </cell>
          <cell r="N340">
            <v>33</v>
          </cell>
          <cell r="O340">
            <v>18</v>
          </cell>
          <cell r="U340">
            <v>3</v>
          </cell>
          <cell r="V340">
            <v>1</v>
          </cell>
        </row>
        <row r="341">
          <cell r="C341">
            <v>11244</v>
          </cell>
          <cell r="D341">
            <v>1300</v>
          </cell>
          <cell r="E341" t="str">
            <v>ESTEBAN1</v>
          </cell>
          <cell r="F341">
            <v>38986</v>
          </cell>
          <cell r="G341" t="str">
            <v>MAKATI1</v>
          </cell>
          <cell r="H341">
            <v>128</v>
          </cell>
          <cell r="I341">
            <v>127</v>
          </cell>
          <cell r="J341" t="str">
            <v>D</v>
          </cell>
          <cell r="K341">
            <v>7</v>
          </cell>
          <cell r="L341">
            <v>7</v>
          </cell>
          <cell r="M341">
            <v>9</v>
          </cell>
          <cell r="N341">
            <v>4</v>
          </cell>
          <cell r="O341">
            <v>21</v>
          </cell>
          <cell r="U341">
            <v>3</v>
          </cell>
          <cell r="V341">
            <v>1</v>
          </cell>
        </row>
        <row r="342">
          <cell r="C342">
            <v>31244</v>
          </cell>
          <cell r="D342">
            <v>1300</v>
          </cell>
          <cell r="E342" t="str">
            <v>ESTEBAN3</v>
          </cell>
          <cell r="F342">
            <v>38986</v>
          </cell>
          <cell r="G342" t="str">
            <v>MAKATI1</v>
          </cell>
          <cell r="H342">
            <v>128</v>
          </cell>
          <cell r="I342">
            <v>128</v>
          </cell>
          <cell r="J342" t="str">
            <v>D</v>
          </cell>
          <cell r="K342">
            <v>7</v>
          </cell>
          <cell r="L342">
            <v>7</v>
          </cell>
          <cell r="M342">
            <v>33</v>
          </cell>
          <cell r="N342">
            <v>30</v>
          </cell>
          <cell r="O342">
            <v>23</v>
          </cell>
          <cell r="U342">
            <v>3</v>
          </cell>
          <cell r="V342">
            <v>1</v>
          </cell>
        </row>
        <row r="343">
          <cell r="C343">
            <v>11302</v>
          </cell>
          <cell r="D343">
            <v>1301</v>
          </cell>
          <cell r="E343" t="str">
            <v>CCPCOMPLE1</v>
          </cell>
          <cell r="F343">
            <v>38987</v>
          </cell>
          <cell r="G343" t="str">
            <v>MAKATI2</v>
          </cell>
          <cell r="H343">
            <v>1</v>
          </cell>
          <cell r="I343">
            <v>1</v>
          </cell>
          <cell r="J343" t="str">
            <v>D</v>
          </cell>
          <cell r="K343">
            <v>2</v>
          </cell>
          <cell r="L343">
            <v>4</v>
          </cell>
          <cell r="M343">
            <v>77</v>
          </cell>
          <cell r="N343">
            <v>120</v>
          </cell>
          <cell r="O343">
            <v>12</v>
          </cell>
          <cell r="P343">
            <v>14</v>
          </cell>
          <cell r="U343">
            <v>4</v>
          </cell>
          <cell r="V343">
            <v>2</v>
          </cell>
        </row>
        <row r="344">
          <cell r="C344">
            <v>21302</v>
          </cell>
          <cell r="D344">
            <v>1301</v>
          </cell>
          <cell r="E344" t="str">
            <v>CCPCOMPLE2</v>
          </cell>
          <cell r="F344">
            <v>38987</v>
          </cell>
          <cell r="G344" t="str">
            <v>MAKATI2</v>
          </cell>
          <cell r="H344">
            <v>1</v>
          </cell>
          <cell r="I344">
            <v>2</v>
          </cell>
          <cell r="J344" t="str">
            <v>D</v>
          </cell>
          <cell r="K344">
            <v>2</v>
          </cell>
          <cell r="L344">
            <v>4</v>
          </cell>
          <cell r="M344">
            <v>35</v>
          </cell>
          <cell r="N344">
            <v>10</v>
          </cell>
          <cell r="O344">
            <v>22</v>
          </cell>
          <cell r="U344">
            <v>3</v>
          </cell>
          <cell r="V344">
            <v>2</v>
          </cell>
        </row>
        <row r="345">
          <cell r="C345">
            <v>11232</v>
          </cell>
          <cell r="D345">
            <v>1301</v>
          </cell>
          <cell r="E345" t="str">
            <v>GILPUYAT1</v>
          </cell>
          <cell r="F345">
            <v>38987</v>
          </cell>
          <cell r="G345" t="str">
            <v>MAKATI2</v>
          </cell>
          <cell r="H345">
            <v>2</v>
          </cell>
          <cell r="I345">
            <v>53</v>
          </cell>
          <cell r="J345" t="str">
            <v>D</v>
          </cell>
          <cell r="K345">
            <v>1</v>
          </cell>
          <cell r="L345">
            <v>0</v>
          </cell>
          <cell r="M345">
            <v>5</v>
          </cell>
          <cell r="N345">
            <v>79</v>
          </cell>
          <cell r="O345">
            <v>34</v>
          </cell>
          <cell r="P345">
            <v>24</v>
          </cell>
          <cell r="U345">
            <v>4</v>
          </cell>
          <cell r="V345">
            <v>2</v>
          </cell>
        </row>
        <row r="346">
          <cell r="C346">
            <v>21232</v>
          </cell>
          <cell r="D346">
            <v>1301</v>
          </cell>
          <cell r="E346" t="str">
            <v>GILPUYAT2</v>
          </cell>
          <cell r="F346">
            <v>38987</v>
          </cell>
          <cell r="G346" t="str">
            <v>MAKATI2</v>
          </cell>
          <cell r="H346">
            <v>2</v>
          </cell>
          <cell r="I346">
            <v>54</v>
          </cell>
          <cell r="J346" t="str">
            <v>D</v>
          </cell>
          <cell r="K346">
            <v>1</v>
          </cell>
          <cell r="L346">
            <v>0</v>
          </cell>
          <cell r="M346">
            <v>31</v>
          </cell>
          <cell r="N346">
            <v>26</v>
          </cell>
          <cell r="O346">
            <v>124</v>
          </cell>
          <cell r="U346">
            <v>3</v>
          </cell>
          <cell r="V346">
            <v>2</v>
          </cell>
        </row>
        <row r="347">
          <cell r="C347">
            <v>31232</v>
          </cell>
          <cell r="D347">
            <v>1301</v>
          </cell>
          <cell r="E347" t="str">
            <v>GILPUYAT3</v>
          </cell>
          <cell r="F347">
            <v>38987</v>
          </cell>
          <cell r="G347" t="str">
            <v>MAKATI2</v>
          </cell>
          <cell r="H347">
            <v>2</v>
          </cell>
          <cell r="I347">
            <v>55</v>
          </cell>
          <cell r="J347" t="str">
            <v>D</v>
          </cell>
          <cell r="K347">
            <v>1</v>
          </cell>
          <cell r="L347">
            <v>0</v>
          </cell>
          <cell r="M347">
            <v>15</v>
          </cell>
          <cell r="N347">
            <v>22</v>
          </cell>
          <cell r="O347">
            <v>28</v>
          </cell>
          <cell r="P347">
            <v>78</v>
          </cell>
          <cell r="U347">
            <v>4</v>
          </cell>
          <cell r="V347">
            <v>2</v>
          </cell>
        </row>
        <row r="348">
          <cell r="C348">
            <v>11202</v>
          </cell>
          <cell r="D348">
            <v>1301</v>
          </cell>
          <cell r="E348" t="str">
            <v>PIODELPIL1</v>
          </cell>
          <cell r="F348">
            <v>38987</v>
          </cell>
          <cell r="G348" t="str">
            <v>MAKATI2</v>
          </cell>
          <cell r="H348">
            <v>6</v>
          </cell>
          <cell r="I348">
            <v>12</v>
          </cell>
          <cell r="J348" t="str">
            <v>D</v>
          </cell>
          <cell r="K348">
            <v>1</v>
          </cell>
          <cell r="L348">
            <v>2</v>
          </cell>
          <cell r="M348">
            <v>7</v>
          </cell>
          <cell r="N348">
            <v>32</v>
          </cell>
          <cell r="O348">
            <v>10</v>
          </cell>
          <cell r="P348">
            <v>16</v>
          </cell>
          <cell r="U348">
            <v>4</v>
          </cell>
          <cell r="V348">
            <v>2</v>
          </cell>
        </row>
        <row r="349">
          <cell r="C349">
            <v>21202</v>
          </cell>
          <cell r="D349">
            <v>1301</v>
          </cell>
          <cell r="E349" t="str">
            <v>PIODELPIL2</v>
          </cell>
          <cell r="F349">
            <v>38987</v>
          </cell>
          <cell r="G349" t="str">
            <v>MAKATI2</v>
          </cell>
          <cell r="H349">
            <v>6</v>
          </cell>
          <cell r="I349">
            <v>13</v>
          </cell>
          <cell r="J349" t="str">
            <v>D</v>
          </cell>
          <cell r="K349">
            <v>1</v>
          </cell>
          <cell r="L349">
            <v>2</v>
          </cell>
          <cell r="M349">
            <v>5</v>
          </cell>
          <cell r="N349">
            <v>24</v>
          </cell>
          <cell r="O349">
            <v>26</v>
          </cell>
          <cell r="P349">
            <v>28</v>
          </cell>
          <cell r="U349">
            <v>4</v>
          </cell>
          <cell r="V349">
            <v>2</v>
          </cell>
        </row>
        <row r="350">
          <cell r="C350">
            <v>31202</v>
          </cell>
          <cell r="D350">
            <v>1301</v>
          </cell>
          <cell r="E350" t="str">
            <v>PIODELPIL3</v>
          </cell>
          <cell r="F350">
            <v>38987</v>
          </cell>
          <cell r="G350" t="str">
            <v>MAKATI2</v>
          </cell>
          <cell r="H350">
            <v>6</v>
          </cell>
          <cell r="I350">
            <v>14</v>
          </cell>
          <cell r="J350" t="str">
            <v>D</v>
          </cell>
          <cell r="K350">
            <v>1</v>
          </cell>
          <cell r="L350">
            <v>2</v>
          </cell>
          <cell r="M350">
            <v>35</v>
          </cell>
          <cell r="N350">
            <v>121</v>
          </cell>
          <cell r="O350">
            <v>123</v>
          </cell>
          <cell r="P350">
            <v>20</v>
          </cell>
          <cell r="U350">
            <v>4</v>
          </cell>
          <cell r="V350">
            <v>2</v>
          </cell>
        </row>
        <row r="351">
          <cell r="C351">
            <v>12202</v>
          </cell>
          <cell r="D351">
            <v>1301</v>
          </cell>
          <cell r="E351" t="str">
            <v>PIODELPIX1</v>
          </cell>
          <cell r="F351">
            <v>38987</v>
          </cell>
          <cell r="G351" t="str">
            <v>MAKATI2</v>
          </cell>
          <cell r="H351">
            <v>7</v>
          </cell>
          <cell r="I351">
            <v>15</v>
          </cell>
          <cell r="J351" t="str">
            <v>D</v>
          </cell>
          <cell r="K351">
            <v>1</v>
          </cell>
          <cell r="L351">
            <v>2</v>
          </cell>
          <cell r="M351">
            <v>671</v>
          </cell>
          <cell r="U351">
            <v>1</v>
          </cell>
          <cell r="V351">
            <v>0</v>
          </cell>
        </row>
        <row r="352">
          <cell r="C352">
            <v>22202</v>
          </cell>
          <cell r="D352">
            <v>1301</v>
          </cell>
          <cell r="E352" t="str">
            <v>PIODELPIX2</v>
          </cell>
          <cell r="F352">
            <v>38987</v>
          </cell>
          <cell r="G352" t="str">
            <v>MAKATI2</v>
          </cell>
          <cell r="H352">
            <v>7</v>
          </cell>
          <cell r="I352">
            <v>16</v>
          </cell>
          <cell r="J352" t="str">
            <v>D</v>
          </cell>
          <cell r="K352">
            <v>1</v>
          </cell>
          <cell r="L352">
            <v>2</v>
          </cell>
          <cell r="M352">
            <v>675</v>
          </cell>
          <cell r="U352">
            <v>1</v>
          </cell>
          <cell r="V352">
            <v>0</v>
          </cell>
        </row>
        <row r="353">
          <cell r="C353">
            <v>32202</v>
          </cell>
          <cell r="D353">
            <v>1301</v>
          </cell>
          <cell r="E353" t="str">
            <v>PIODELPIX3</v>
          </cell>
          <cell r="F353">
            <v>38987</v>
          </cell>
          <cell r="G353" t="str">
            <v>MAKATI2</v>
          </cell>
          <cell r="H353">
            <v>7</v>
          </cell>
          <cell r="I353">
            <v>17</v>
          </cell>
          <cell r="J353" t="str">
            <v>D</v>
          </cell>
          <cell r="K353">
            <v>1</v>
          </cell>
          <cell r="L353">
            <v>2</v>
          </cell>
          <cell r="M353">
            <v>679</v>
          </cell>
          <cell r="U353">
            <v>1</v>
          </cell>
          <cell r="V353">
            <v>0</v>
          </cell>
        </row>
        <row r="354">
          <cell r="C354">
            <v>19707</v>
          </cell>
          <cell r="D354">
            <v>1301</v>
          </cell>
          <cell r="E354" t="str">
            <v>COASTAL1</v>
          </cell>
          <cell r="F354">
            <v>38987</v>
          </cell>
          <cell r="G354" t="str">
            <v>MAKATI2</v>
          </cell>
          <cell r="H354">
            <v>8</v>
          </cell>
          <cell r="I354">
            <v>18</v>
          </cell>
          <cell r="J354" t="str">
            <v>D</v>
          </cell>
          <cell r="K354">
            <v>0</v>
          </cell>
          <cell r="L354">
            <v>6</v>
          </cell>
          <cell r="M354">
            <v>3</v>
          </cell>
          <cell r="N354">
            <v>24</v>
          </cell>
          <cell r="U354">
            <v>2</v>
          </cell>
          <cell r="V354">
            <v>1</v>
          </cell>
        </row>
        <row r="355">
          <cell r="C355">
            <v>19015</v>
          </cell>
          <cell r="D355">
            <v>1301</v>
          </cell>
          <cell r="E355" t="str">
            <v>WESTIN1</v>
          </cell>
          <cell r="F355">
            <v>38987</v>
          </cell>
          <cell r="G355" t="str">
            <v>MAKATI2</v>
          </cell>
          <cell r="H355">
            <v>9</v>
          </cell>
          <cell r="I355">
            <v>19</v>
          </cell>
          <cell r="J355" t="str">
            <v>D</v>
          </cell>
          <cell r="K355">
            <v>0</v>
          </cell>
          <cell r="L355">
            <v>5</v>
          </cell>
          <cell r="M355">
            <v>3</v>
          </cell>
          <cell r="N355">
            <v>24</v>
          </cell>
          <cell r="O355">
            <v>16</v>
          </cell>
          <cell r="U355">
            <v>3</v>
          </cell>
          <cell r="V355">
            <v>1</v>
          </cell>
        </row>
        <row r="356">
          <cell r="C356">
            <v>11303</v>
          </cell>
          <cell r="D356">
            <v>1301</v>
          </cell>
          <cell r="E356" t="str">
            <v>SANISIDRO1</v>
          </cell>
          <cell r="F356">
            <v>38987</v>
          </cell>
          <cell r="G356" t="str">
            <v>MAKATI2</v>
          </cell>
          <cell r="H356">
            <v>10</v>
          </cell>
          <cell r="I356">
            <v>20</v>
          </cell>
          <cell r="J356" t="str">
            <v>D</v>
          </cell>
          <cell r="K356">
            <v>2</v>
          </cell>
          <cell r="L356">
            <v>3</v>
          </cell>
          <cell r="M356">
            <v>17</v>
          </cell>
          <cell r="N356">
            <v>14</v>
          </cell>
          <cell r="O356">
            <v>23</v>
          </cell>
          <cell r="P356">
            <v>124</v>
          </cell>
          <cell r="U356">
            <v>4</v>
          </cell>
          <cell r="V356">
            <v>2</v>
          </cell>
        </row>
        <row r="357">
          <cell r="C357">
            <v>21303</v>
          </cell>
          <cell r="D357">
            <v>1301</v>
          </cell>
          <cell r="E357" t="str">
            <v>SANISIDRO2</v>
          </cell>
          <cell r="F357">
            <v>38987</v>
          </cell>
          <cell r="G357" t="str">
            <v>MAKATI2</v>
          </cell>
          <cell r="H357">
            <v>10</v>
          </cell>
          <cell r="I357">
            <v>21</v>
          </cell>
          <cell r="J357" t="str">
            <v>D</v>
          </cell>
          <cell r="K357">
            <v>2</v>
          </cell>
          <cell r="L357">
            <v>3</v>
          </cell>
          <cell r="M357">
            <v>11</v>
          </cell>
          <cell r="N357">
            <v>6</v>
          </cell>
          <cell r="O357">
            <v>26</v>
          </cell>
          <cell r="U357">
            <v>3</v>
          </cell>
          <cell r="V357">
            <v>2</v>
          </cell>
        </row>
        <row r="358">
          <cell r="C358">
            <v>31303</v>
          </cell>
          <cell r="D358">
            <v>1301</v>
          </cell>
          <cell r="E358" t="str">
            <v>SANISIDRO3</v>
          </cell>
          <cell r="F358">
            <v>38987</v>
          </cell>
          <cell r="G358" t="str">
            <v>MAKATI2</v>
          </cell>
          <cell r="H358">
            <v>10</v>
          </cell>
          <cell r="I358">
            <v>22</v>
          </cell>
          <cell r="J358" t="str">
            <v>D</v>
          </cell>
          <cell r="K358">
            <v>2</v>
          </cell>
          <cell r="L358">
            <v>3</v>
          </cell>
          <cell r="M358">
            <v>9</v>
          </cell>
          <cell r="N358">
            <v>20</v>
          </cell>
          <cell r="O358">
            <v>32</v>
          </cell>
          <cell r="U358">
            <v>3</v>
          </cell>
          <cell r="V358">
            <v>2</v>
          </cell>
        </row>
        <row r="359">
          <cell r="C359">
            <v>19303</v>
          </cell>
          <cell r="D359">
            <v>1301</v>
          </cell>
          <cell r="E359" t="str">
            <v>HYATT1</v>
          </cell>
          <cell r="F359">
            <v>38987</v>
          </cell>
          <cell r="G359" t="str">
            <v>MAKATI2</v>
          </cell>
          <cell r="H359">
            <v>12</v>
          </cell>
          <cell r="I359">
            <v>26</v>
          </cell>
          <cell r="J359" t="str">
            <v>D</v>
          </cell>
          <cell r="K359">
            <v>0</v>
          </cell>
          <cell r="L359">
            <v>7</v>
          </cell>
          <cell r="M359">
            <v>37</v>
          </cell>
          <cell r="N359">
            <v>3</v>
          </cell>
          <cell r="O359">
            <v>34</v>
          </cell>
          <cell r="U359">
            <v>3</v>
          </cell>
          <cell r="V359">
            <v>1</v>
          </cell>
        </row>
        <row r="360">
          <cell r="C360">
            <v>11251</v>
          </cell>
          <cell r="D360">
            <v>1301</v>
          </cell>
          <cell r="E360" t="str">
            <v>JAVIER1</v>
          </cell>
          <cell r="F360">
            <v>38987</v>
          </cell>
          <cell r="G360" t="str">
            <v>MAKATI2</v>
          </cell>
          <cell r="H360">
            <v>13</v>
          </cell>
          <cell r="I360">
            <v>27</v>
          </cell>
          <cell r="J360" t="str">
            <v>D</v>
          </cell>
          <cell r="K360">
            <v>7</v>
          </cell>
          <cell r="L360">
            <v>2</v>
          </cell>
          <cell r="M360">
            <v>11</v>
          </cell>
          <cell r="N360">
            <v>34</v>
          </cell>
          <cell r="O360">
            <v>4</v>
          </cell>
          <cell r="U360">
            <v>3</v>
          </cell>
          <cell r="V360">
            <v>2</v>
          </cell>
        </row>
        <row r="361">
          <cell r="C361">
            <v>21251</v>
          </cell>
          <cell r="D361">
            <v>1301</v>
          </cell>
          <cell r="E361" t="str">
            <v>JAVIER2</v>
          </cell>
          <cell r="F361">
            <v>38987</v>
          </cell>
          <cell r="G361" t="str">
            <v>MAKATI2</v>
          </cell>
          <cell r="H361">
            <v>13</v>
          </cell>
          <cell r="I361">
            <v>28</v>
          </cell>
          <cell r="J361" t="str">
            <v>D</v>
          </cell>
          <cell r="K361">
            <v>7</v>
          </cell>
          <cell r="L361">
            <v>2</v>
          </cell>
          <cell r="M361">
            <v>13</v>
          </cell>
          <cell r="N361">
            <v>36</v>
          </cell>
          <cell r="O361">
            <v>26</v>
          </cell>
          <cell r="U361">
            <v>3</v>
          </cell>
          <cell r="V361">
            <v>2</v>
          </cell>
        </row>
        <row r="362">
          <cell r="C362">
            <v>11032</v>
          </cell>
          <cell r="D362">
            <v>1301</v>
          </cell>
          <cell r="E362" t="str">
            <v>FBHARRISO1</v>
          </cell>
          <cell r="F362">
            <v>38987</v>
          </cell>
          <cell r="G362" t="str">
            <v>MAKATI2</v>
          </cell>
          <cell r="H362">
            <v>16</v>
          </cell>
          <cell r="I362">
            <v>87</v>
          </cell>
          <cell r="J362" t="str">
            <v>D</v>
          </cell>
          <cell r="K362">
            <v>2</v>
          </cell>
          <cell r="L362">
            <v>2</v>
          </cell>
          <cell r="M362">
            <v>15</v>
          </cell>
          <cell r="N362">
            <v>32</v>
          </cell>
          <cell r="O362">
            <v>19</v>
          </cell>
          <cell r="U362">
            <v>3</v>
          </cell>
          <cell r="V362">
            <v>2</v>
          </cell>
        </row>
        <row r="363">
          <cell r="C363">
            <v>21032</v>
          </cell>
          <cell r="D363">
            <v>1301</v>
          </cell>
          <cell r="E363" t="str">
            <v>FBHARRISO2</v>
          </cell>
          <cell r="F363">
            <v>38987</v>
          </cell>
          <cell r="G363" t="str">
            <v>MAKATI2</v>
          </cell>
          <cell r="H363">
            <v>16</v>
          </cell>
          <cell r="I363">
            <v>88</v>
          </cell>
          <cell r="J363" t="str">
            <v>D</v>
          </cell>
          <cell r="K363">
            <v>2</v>
          </cell>
          <cell r="L363">
            <v>2</v>
          </cell>
          <cell r="M363">
            <v>13</v>
          </cell>
          <cell r="N363">
            <v>34</v>
          </cell>
          <cell r="O363">
            <v>10</v>
          </cell>
          <cell r="P363">
            <v>4</v>
          </cell>
          <cell r="U363">
            <v>4</v>
          </cell>
          <cell r="V363">
            <v>2</v>
          </cell>
        </row>
        <row r="364">
          <cell r="C364">
            <v>31032</v>
          </cell>
          <cell r="D364">
            <v>1301</v>
          </cell>
          <cell r="E364" t="str">
            <v>FBHARRISO3</v>
          </cell>
          <cell r="F364">
            <v>38987</v>
          </cell>
          <cell r="G364" t="str">
            <v>MAKATI2</v>
          </cell>
          <cell r="H364">
            <v>16</v>
          </cell>
          <cell r="I364">
            <v>89</v>
          </cell>
          <cell r="J364" t="str">
            <v>D</v>
          </cell>
          <cell r="K364">
            <v>2</v>
          </cell>
          <cell r="L364">
            <v>2</v>
          </cell>
          <cell r="M364">
            <v>7</v>
          </cell>
          <cell r="N364">
            <v>28</v>
          </cell>
          <cell r="O364">
            <v>36</v>
          </cell>
          <cell r="U364">
            <v>3</v>
          </cell>
          <cell r="V364">
            <v>2</v>
          </cell>
        </row>
        <row r="365">
          <cell r="C365">
            <v>31234</v>
          </cell>
          <cell r="D365">
            <v>1301</v>
          </cell>
          <cell r="E365" t="str">
            <v>SABIO3</v>
          </cell>
          <cell r="F365">
            <v>38987</v>
          </cell>
          <cell r="G365" t="str">
            <v>MAKATI2</v>
          </cell>
          <cell r="H365">
            <v>18</v>
          </cell>
          <cell r="I365">
            <v>38</v>
          </cell>
          <cell r="J365" t="str">
            <v>D</v>
          </cell>
          <cell r="K365">
            <v>7</v>
          </cell>
          <cell r="L365">
            <v>3</v>
          </cell>
          <cell r="M365">
            <v>11</v>
          </cell>
          <cell r="N365">
            <v>34</v>
          </cell>
          <cell r="O365">
            <v>16</v>
          </cell>
          <cell r="U365">
            <v>3</v>
          </cell>
          <cell r="V365">
            <v>2</v>
          </cell>
        </row>
        <row r="366">
          <cell r="C366">
            <v>11234</v>
          </cell>
          <cell r="D366">
            <v>1301</v>
          </cell>
          <cell r="E366" t="str">
            <v>SABIO1</v>
          </cell>
          <cell r="F366">
            <v>38987</v>
          </cell>
          <cell r="G366" t="str">
            <v>MAKATI2</v>
          </cell>
          <cell r="H366">
            <v>18</v>
          </cell>
          <cell r="I366">
            <v>39</v>
          </cell>
          <cell r="J366" t="str">
            <v>D</v>
          </cell>
          <cell r="K366">
            <v>7</v>
          </cell>
          <cell r="L366">
            <v>3</v>
          </cell>
          <cell r="M366">
            <v>37</v>
          </cell>
          <cell r="N366">
            <v>30</v>
          </cell>
          <cell r="O366">
            <v>22</v>
          </cell>
          <cell r="U366">
            <v>3</v>
          </cell>
          <cell r="V366">
            <v>2</v>
          </cell>
        </row>
        <row r="367">
          <cell r="C367">
            <v>19004</v>
          </cell>
          <cell r="D367">
            <v>1301</v>
          </cell>
          <cell r="E367" t="str">
            <v>BSP1</v>
          </cell>
          <cell r="F367">
            <v>38987</v>
          </cell>
          <cell r="G367" t="str">
            <v>MAKATI2</v>
          </cell>
          <cell r="H367">
            <v>19</v>
          </cell>
          <cell r="I367">
            <v>23</v>
          </cell>
          <cell r="J367" t="str">
            <v>D</v>
          </cell>
          <cell r="K367">
            <v>0</v>
          </cell>
          <cell r="L367">
            <v>6</v>
          </cell>
          <cell r="M367">
            <v>23</v>
          </cell>
          <cell r="N367">
            <v>25</v>
          </cell>
          <cell r="U367">
            <v>2</v>
          </cell>
          <cell r="V367">
            <v>1</v>
          </cell>
        </row>
        <row r="368">
          <cell r="C368">
            <v>29004</v>
          </cell>
          <cell r="D368">
            <v>1301</v>
          </cell>
          <cell r="E368" t="str">
            <v>BSP2</v>
          </cell>
          <cell r="F368">
            <v>38987</v>
          </cell>
          <cell r="G368" t="str">
            <v>MAKATI2</v>
          </cell>
          <cell r="H368">
            <v>19</v>
          </cell>
          <cell r="I368">
            <v>24</v>
          </cell>
          <cell r="J368" t="str">
            <v>D</v>
          </cell>
          <cell r="K368">
            <v>0</v>
          </cell>
          <cell r="L368">
            <v>6</v>
          </cell>
          <cell r="M368">
            <v>3</v>
          </cell>
          <cell r="N368">
            <v>10</v>
          </cell>
          <cell r="O368">
            <v>20</v>
          </cell>
          <cell r="U368">
            <v>3</v>
          </cell>
          <cell r="V368">
            <v>1</v>
          </cell>
        </row>
        <row r="369">
          <cell r="C369">
            <v>12302</v>
          </cell>
          <cell r="D369">
            <v>1301</v>
          </cell>
          <cell r="E369" t="str">
            <v>CCPCOMPLX1</v>
          </cell>
          <cell r="F369">
            <v>38987</v>
          </cell>
          <cell r="G369" t="str">
            <v>MAKATI2</v>
          </cell>
          <cell r="H369">
            <v>21</v>
          </cell>
          <cell r="I369">
            <v>49</v>
          </cell>
          <cell r="J369" t="str">
            <v>D</v>
          </cell>
          <cell r="K369">
            <v>2</v>
          </cell>
          <cell r="L369">
            <v>4</v>
          </cell>
          <cell r="M369">
            <v>633</v>
          </cell>
          <cell r="U369">
            <v>1</v>
          </cell>
          <cell r="V369">
            <v>0</v>
          </cell>
        </row>
        <row r="370">
          <cell r="C370">
            <v>22302</v>
          </cell>
          <cell r="D370">
            <v>1301</v>
          </cell>
          <cell r="E370" t="str">
            <v>CCPCOMPLX2</v>
          </cell>
          <cell r="F370">
            <v>38987</v>
          </cell>
          <cell r="G370" t="str">
            <v>MAKATI2</v>
          </cell>
          <cell r="H370">
            <v>21</v>
          </cell>
          <cell r="I370">
            <v>50</v>
          </cell>
          <cell r="J370" t="str">
            <v>D</v>
          </cell>
          <cell r="K370">
            <v>2</v>
          </cell>
          <cell r="L370">
            <v>4</v>
          </cell>
          <cell r="M370">
            <v>627</v>
          </cell>
          <cell r="U370">
            <v>1</v>
          </cell>
          <cell r="V370">
            <v>0</v>
          </cell>
        </row>
        <row r="371">
          <cell r="C371">
            <v>12018</v>
          </cell>
          <cell r="D371">
            <v>1301</v>
          </cell>
          <cell r="E371" t="str">
            <v>VITOCRUZX1</v>
          </cell>
          <cell r="F371">
            <v>38987</v>
          </cell>
          <cell r="G371" t="str">
            <v>MAKATI2</v>
          </cell>
          <cell r="H371">
            <v>23</v>
          </cell>
          <cell r="I371">
            <v>59</v>
          </cell>
          <cell r="J371" t="str">
            <v>D</v>
          </cell>
          <cell r="K371">
            <v>2</v>
          </cell>
          <cell r="L371">
            <v>1</v>
          </cell>
          <cell r="M371">
            <v>625</v>
          </cell>
          <cell r="U371">
            <v>1</v>
          </cell>
          <cell r="V371">
            <v>0</v>
          </cell>
        </row>
        <row r="372">
          <cell r="C372">
            <v>22018</v>
          </cell>
          <cell r="D372">
            <v>1301</v>
          </cell>
          <cell r="E372" t="str">
            <v>VITOCRUZX2</v>
          </cell>
          <cell r="F372">
            <v>38987</v>
          </cell>
          <cell r="G372" t="str">
            <v>MAKATI2</v>
          </cell>
          <cell r="H372">
            <v>23</v>
          </cell>
          <cell r="I372">
            <v>60</v>
          </cell>
          <cell r="J372" t="str">
            <v>D</v>
          </cell>
          <cell r="K372">
            <v>2</v>
          </cell>
          <cell r="L372">
            <v>1</v>
          </cell>
          <cell r="M372">
            <v>667</v>
          </cell>
          <cell r="U372">
            <v>1</v>
          </cell>
          <cell r="V372">
            <v>0</v>
          </cell>
        </row>
        <row r="373">
          <cell r="C373">
            <v>32018</v>
          </cell>
          <cell r="D373">
            <v>1301</v>
          </cell>
          <cell r="E373" t="str">
            <v>VITOCRUZX3</v>
          </cell>
          <cell r="F373">
            <v>38987</v>
          </cell>
          <cell r="G373" t="str">
            <v>MAKATI2</v>
          </cell>
          <cell r="H373">
            <v>23</v>
          </cell>
          <cell r="I373">
            <v>61</v>
          </cell>
          <cell r="J373" t="str">
            <v>D</v>
          </cell>
          <cell r="K373">
            <v>2</v>
          </cell>
          <cell r="L373">
            <v>1</v>
          </cell>
          <cell r="M373">
            <v>631</v>
          </cell>
          <cell r="U373">
            <v>1</v>
          </cell>
          <cell r="V373">
            <v>0</v>
          </cell>
        </row>
        <row r="374">
          <cell r="C374">
            <v>19304</v>
          </cell>
          <cell r="D374">
            <v>1301</v>
          </cell>
          <cell r="E374" t="str">
            <v>PICC1</v>
          </cell>
          <cell r="F374">
            <v>38987</v>
          </cell>
          <cell r="G374" t="str">
            <v>MAKATI2</v>
          </cell>
          <cell r="H374">
            <v>24</v>
          </cell>
          <cell r="I374">
            <v>62</v>
          </cell>
          <cell r="J374" t="str">
            <v>D</v>
          </cell>
          <cell r="K374">
            <v>0</v>
          </cell>
          <cell r="L374">
            <v>6</v>
          </cell>
          <cell r="M374">
            <v>21</v>
          </cell>
          <cell r="N374">
            <v>18</v>
          </cell>
          <cell r="O374">
            <v>33</v>
          </cell>
          <cell r="U374">
            <v>3</v>
          </cell>
          <cell r="V374">
            <v>0</v>
          </cell>
        </row>
        <row r="375">
          <cell r="C375">
            <v>19216</v>
          </cell>
          <cell r="D375">
            <v>1301</v>
          </cell>
          <cell r="E375" t="str">
            <v>PCPD1</v>
          </cell>
          <cell r="F375">
            <v>38987</v>
          </cell>
          <cell r="G375" t="str">
            <v>MAKATI2</v>
          </cell>
          <cell r="H375">
            <v>38</v>
          </cell>
          <cell r="I375">
            <v>77</v>
          </cell>
          <cell r="J375" t="str">
            <v>D</v>
          </cell>
          <cell r="K375">
            <v>0</v>
          </cell>
          <cell r="L375">
            <v>4</v>
          </cell>
          <cell r="M375">
            <v>3</v>
          </cell>
          <cell r="N375">
            <v>20</v>
          </cell>
          <cell r="U375">
            <v>2</v>
          </cell>
          <cell r="V375">
            <v>1</v>
          </cell>
        </row>
        <row r="376">
          <cell r="C376">
            <v>11260</v>
          </cell>
          <cell r="D376">
            <v>1301</v>
          </cell>
          <cell r="E376" t="str">
            <v>WASHINGTO1</v>
          </cell>
          <cell r="F376">
            <v>38987</v>
          </cell>
          <cell r="G376" t="str">
            <v>MAKATI2</v>
          </cell>
          <cell r="H376">
            <v>40</v>
          </cell>
          <cell r="I376">
            <v>81</v>
          </cell>
          <cell r="J376" t="str">
            <v>D</v>
          </cell>
          <cell r="K376">
            <v>1</v>
          </cell>
          <cell r="L376">
            <v>1</v>
          </cell>
          <cell r="M376">
            <v>9</v>
          </cell>
          <cell r="N376">
            <v>6</v>
          </cell>
          <cell r="O376">
            <v>21</v>
          </cell>
          <cell r="U376">
            <v>3</v>
          </cell>
          <cell r="V376">
            <v>2</v>
          </cell>
        </row>
        <row r="377">
          <cell r="C377">
            <v>21260</v>
          </cell>
          <cell r="D377">
            <v>1301</v>
          </cell>
          <cell r="E377" t="str">
            <v>WASHINGTO2</v>
          </cell>
          <cell r="F377">
            <v>38987</v>
          </cell>
          <cell r="G377" t="str">
            <v>MAKATI2</v>
          </cell>
          <cell r="H377">
            <v>40</v>
          </cell>
          <cell r="I377">
            <v>82</v>
          </cell>
          <cell r="J377" t="str">
            <v>D</v>
          </cell>
          <cell r="K377">
            <v>1</v>
          </cell>
          <cell r="L377">
            <v>1</v>
          </cell>
          <cell r="M377">
            <v>33</v>
          </cell>
          <cell r="N377">
            <v>23</v>
          </cell>
          <cell r="O377">
            <v>18</v>
          </cell>
          <cell r="U377">
            <v>3</v>
          </cell>
          <cell r="V377">
            <v>2</v>
          </cell>
        </row>
        <row r="378">
          <cell r="C378">
            <v>31260</v>
          </cell>
          <cell r="D378">
            <v>1301</v>
          </cell>
          <cell r="E378" t="str">
            <v>WASHINGTO3</v>
          </cell>
          <cell r="F378">
            <v>38987</v>
          </cell>
          <cell r="G378" t="str">
            <v>MAKATI2</v>
          </cell>
          <cell r="H378">
            <v>40</v>
          </cell>
          <cell r="I378">
            <v>83</v>
          </cell>
          <cell r="J378" t="str">
            <v>D</v>
          </cell>
          <cell r="K378">
            <v>1</v>
          </cell>
          <cell r="L378">
            <v>1</v>
          </cell>
          <cell r="M378">
            <v>13</v>
          </cell>
          <cell r="N378">
            <v>4</v>
          </cell>
          <cell r="O378">
            <v>36</v>
          </cell>
          <cell r="U378">
            <v>3</v>
          </cell>
          <cell r="V378">
            <v>2</v>
          </cell>
        </row>
        <row r="379">
          <cell r="C379">
            <v>11279</v>
          </cell>
          <cell r="D379">
            <v>1301</v>
          </cell>
          <cell r="E379" t="str">
            <v>MARCONI1</v>
          </cell>
          <cell r="F379">
            <v>38987</v>
          </cell>
          <cell r="G379" t="str">
            <v>MAKATI2</v>
          </cell>
          <cell r="H379">
            <v>41</v>
          </cell>
          <cell r="I379">
            <v>95</v>
          </cell>
          <cell r="J379" t="str">
            <v>D</v>
          </cell>
          <cell r="K379">
            <v>1</v>
          </cell>
          <cell r="L379">
            <v>5</v>
          </cell>
          <cell r="M379">
            <v>29</v>
          </cell>
          <cell r="U379">
            <v>1</v>
          </cell>
          <cell r="V379">
            <v>0</v>
          </cell>
        </row>
        <row r="380">
          <cell r="C380">
            <v>21279</v>
          </cell>
          <cell r="D380">
            <v>1301</v>
          </cell>
          <cell r="E380" t="str">
            <v>MARCONI2</v>
          </cell>
          <cell r="F380">
            <v>38987</v>
          </cell>
          <cell r="G380" t="str">
            <v>MAKATI2</v>
          </cell>
          <cell r="H380">
            <v>41</v>
          </cell>
          <cell r="I380">
            <v>96</v>
          </cell>
          <cell r="J380" t="str">
            <v>D</v>
          </cell>
          <cell r="K380">
            <v>1</v>
          </cell>
          <cell r="L380">
            <v>5</v>
          </cell>
          <cell r="M380">
            <v>27</v>
          </cell>
          <cell r="U380">
            <v>1</v>
          </cell>
          <cell r="V380">
            <v>0</v>
          </cell>
        </row>
        <row r="381">
          <cell r="C381">
            <v>31279</v>
          </cell>
          <cell r="D381">
            <v>1301</v>
          </cell>
          <cell r="E381" t="str">
            <v>MARCONI3</v>
          </cell>
          <cell r="F381">
            <v>38987</v>
          </cell>
          <cell r="G381" t="str">
            <v>MAKATI2</v>
          </cell>
          <cell r="H381">
            <v>41</v>
          </cell>
          <cell r="I381">
            <v>97</v>
          </cell>
          <cell r="J381" t="str">
            <v>D</v>
          </cell>
          <cell r="K381">
            <v>1</v>
          </cell>
          <cell r="L381">
            <v>5</v>
          </cell>
          <cell r="M381">
            <v>7</v>
          </cell>
          <cell r="U381">
            <v>1</v>
          </cell>
          <cell r="V381">
            <v>0</v>
          </cell>
        </row>
        <row r="382">
          <cell r="C382">
            <v>12279</v>
          </cell>
          <cell r="D382">
            <v>1301</v>
          </cell>
          <cell r="E382" t="str">
            <v>MARCONIX1</v>
          </cell>
          <cell r="F382">
            <v>38987</v>
          </cell>
          <cell r="G382" t="str">
            <v>MAKATI2</v>
          </cell>
          <cell r="H382">
            <v>42</v>
          </cell>
          <cell r="I382">
            <v>98</v>
          </cell>
          <cell r="J382" t="str">
            <v>D</v>
          </cell>
          <cell r="K382">
            <v>1</v>
          </cell>
          <cell r="L382">
            <v>5</v>
          </cell>
          <cell r="M382">
            <v>628</v>
          </cell>
          <cell r="U382">
            <v>1</v>
          </cell>
          <cell r="V382">
            <v>0</v>
          </cell>
        </row>
        <row r="383">
          <cell r="C383">
            <v>22279</v>
          </cell>
          <cell r="D383">
            <v>1301</v>
          </cell>
          <cell r="E383" t="str">
            <v>MARCONIX2</v>
          </cell>
          <cell r="F383">
            <v>38987</v>
          </cell>
          <cell r="G383" t="str">
            <v>MAKATI2</v>
          </cell>
          <cell r="H383">
            <v>42</v>
          </cell>
          <cell r="I383">
            <v>99</v>
          </cell>
          <cell r="J383" t="str">
            <v>D</v>
          </cell>
          <cell r="K383">
            <v>1</v>
          </cell>
          <cell r="L383">
            <v>5</v>
          </cell>
          <cell r="M383">
            <v>681</v>
          </cell>
          <cell r="U383">
            <v>1</v>
          </cell>
          <cell r="V383">
            <v>0</v>
          </cell>
        </row>
        <row r="384">
          <cell r="C384">
            <v>32279</v>
          </cell>
          <cell r="D384">
            <v>1301</v>
          </cell>
          <cell r="E384" t="str">
            <v>MARCONIX3</v>
          </cell>
          <cell r="F384">
            <v>38987</v>
          </cell>
          <cell r="G384" t="str">
            <v>MAKATI2</v>
          </cell>
          <cell r="H384">
            <v>42</v>
          </cell>
          <cell r="I384">
            <v>100</v>
          </cell>
          <cell r="J384" t="str">
            <v>D</v>
          </cell>
          <cell r="K384">
            <v>1</v>
          </cell>
          <cell r="L384">
            <v>5</v>
          </cell>
          <cell r="M384">
            <v>630</v>
          </cell>
          <cell r="U384">
            <v>1</v>
          </cell>
          <cell r="V384">
            <v>0</v>
          </cell>
        </row>
        <row r="385">
          <cell r="C385">
            <v>19302</v>
          </cell>
          <cell r="D385">
            <v>1301</v>
          </cell>
          <cell r="E385" t="str">
            <v>HERITAGE1</v>
          </cell>
          <cell r="F385">
            <v>38987</v>
          </cell>
          <cell r="G385" t="str">
            <v>MAKATI2</v>
          </cell>
          <cell r="H385">
            <v>51</v>
          </cell>
          <cell r="I385">
            <v>94</v>
          </cell>
          <cell r="J385" t="str">
            <v>D</v>
          </cell>
          <cell r="K385">
            <v>0</v>
          </cell>
          <cell r="L385">
            <v>3</v>
          </cell>
          <cell r="M385">
            <v>3</v>
          </cell>
          <cell r="N385">
            <v>33</v>
          </cell>
          <cell r="U385">
            <v>2</v>
          </cell>
          <cell r="V385">
            <v>1</v>
          </cell>
        </row>
        <row r="386">
          <cell r="C386">
            <v>12033</v>
          </cell>
          <cell r="D386">
            <v>1301</v>
          </cell>
          <cell r="E386" t="str">
            <v>PEDROGILX1</v>
          </cell>
          <cell r="F386">
            <v>38987</v>
          </cell>
          <cell r="G386" t="str">
            <v>MAKATI2</v>
          </cell>
          <cell r="H386">
            <v>110</v>
          </cell>
          <cell r="I386">
            <v>70</v>
          </cell>
          <cell r="J386" t="str">
            <v>D</v>
          </cell>
          <cell r="K386">
            <v>6</v>
          </cell>
          <cell r="L386">
            <v>2</v>
          </cell>
          <cell r="M386">
            <v>663</v>
          </cell>
          <cell r="U386">
            <v>1</v>
          </cell>
          <cell r="V386">
            <v>0</v>
          </cell>
        </row>
        <row r="387">
          <cell r="C387">
            <v>22033</v>
          </cell>
          <cell r="D387">
            <v>1301</v>
          </cell>
          <cell r="E387" t="str">
            <v>PEDROGILX2</v>
          </cell>
          <cell r="F387">
            <v>38987</v>
          </cell>
          <cell r="G387" t="str">
            <v>MAKATI2</v>
          </cell>
          <cell r="H387">
            <v>110</v>
          </cell>
          <cell r="I387">
            <v>71</v>
          </cell>
          <cell r="J387" t="str">
            <v>D</v>
          </cell>
          <cell r="K387">
            <v>6</v>
          </cell>
          <cell r="L387">
            <v>2</v>
          </cell>
          <cell r="M387">
            <v>669</v>
          </cell>
          <cell r="U387">
            <v>1</v>
          </cell>
          <cell r="V387">
            <v>0</v>
          </cell>
        </row>
        <row r="388">
          <cell r="C388">
            <v>32033</v>
          </cell>
          <cell r="D388">
            <v>1301</v>
          </cell>
          <cell r="E388" t="str">
            <v>PEDROGILX3</v>
          </cell>
          <cell r="F388">
            <v>38987</v>
          </cell>
          <cell r="G388" t="str">
            <v>MAKATI2</v>
          </cell>
          <cell r="H388">
            <v>110</v>
          </cell>
          <cell r="I388">
            <v>72</v>
          </cell>
          <cell r="J388" t="str">
            <v>D</v>
          </cell>
          <cell r="K388">
            <v>6</v>
          </cell>
          <cell r="L388">
            <v>2</v>
          </cell>
          <cell r="M388">
            <v>671</v>
          </cell>
          <cell r="U388">
            <v>1</v>
          </cell>
          <cell r="V388">
            <v>0</v>
          </cell>
        </row>
        <row r="389">
          <cell r="C389">
            <v>11033</v>
          </cell>
          <cell r="D389">
            <v>1301</v>
          </cell>
          <cell r="E389" t="str">
            <v>PEDROGIL1</v>
          </cell>
          <cell r="F389">
            <v>38987</v>
          </cell>
          <cell r="G389" t="str">
            <v>MAKATI2</v>
          </cell>
          <cell r="H389">
            <v>111</v>
          </cell>
          <cell r="I389">
            <v>108</v>
          </cell>
          <cell r="J389" t="str">
            <v>D</v>
          </cell>
          <cell r="K389">
            <v>6</v>
          </cell>
          <cell r="L389">
            <v>2</v>
          </cell>
          <cell r="M389">
            <v>5</v>
          </cell>
          <cell r="N389">
            <v>10</v>
          </cell>
          <cell r="O389">
            <v>17</v>
          </cell>
          <cell r="U389">
            <v>3</v>
          </cell>
          <cell r="V389">
            <v>2</v>
          </cell>
        </row>
        <row r="390">
          <cell r="C390">
            <v>21033</v>
          </cell>
          <cell r="D390">
            <v>1301</v>
          </cell>
          <cell r="E390" t="str">
            <v>PEDROGIL2</v>
          </cell>
          <cell r="F390">
            <v>38987</v>
          </cell>
          <cell r="G390" t="str">
            <v>MAKATI2</v>
          </cell>
          <cell r="H390">
            <v>111</v>
          </cell>
          <cell r="I390">
            <v>109</v>
          </cell>
          <cell r="J390" t="str">
            <v>D</v>
          </cell>
          <cell r="K390">
            <v>6</v>
          </cell>
          <cell r="L390">
            <v>2</v>
          </cell>
          <cell r="M390">
            <v>122</v>
          </cell>
          <cell r="N390">
            <v>19</v>
          </cell>
          <cell r="O390">
            <v>75</v>
          </cell>
          <cell r="U390">
            <v>3</v>
          </cell>
          <cell r="V390">
            <v>2</v>
          </cell>
        </row>
        <row r="391">
          <cell r="C391">
            <v>31033</v>
          </cell>
          <cell r="D391">
            <v>1301</v>
          </cell>
          <cell r="E391" t="str">
            <v>PEDROGIL3</v>
          </cell>
          <cell r="F391">
            <v>38987</v>
          </cell>
          <cell r="G391" t="str">
            <v>MAKATI2</v>
          </cell>
          <cell r="H391">
            <v>111</v>
          </cell>
          <cell r="I391">
            <v>110</v>
          </cell>
          <cell r="J391" t="str">
            <v>D</v>
          </cell>
          <cell r="K391">
            <v>6</v>
          </cell>
          <cell r="L391">
            <v>2</v>
          </cell>
          <cell r="M391">
            <v>7</v>
          </cell>
          <cell r="N391">
            <v>24</v>
          </cell>
          <cell r="O391">
            <v>29</v>
          </cell>
          <cell r="U391">
            <v>3</v>
          </cell>
          <cell r="V391">
            <v>2</v>
          </cell>
        </row>
        <row r="392">
          <cell r="C392">
            <v>11004</v>
          </cell>
          <cell r="D392">
            <v>1301</v>
          </cell>
          <cell r="E392" t="str">
            <v>PACO1</v>
          </cell>
          <cell r="F392">
            <v>38987</v>
          </cell>
          <cell r="G392" t="str">
            <v>MAKATI2</v>
          </cell>
          <cell r="H392">
            <v>112</v>
          </cell>
          <cell r="I392">
            <v>111</v>
          </cell>
          <cell r="J392" t="str">
            <v>D</v>
          </cell>
          <cell r="K392">
            <v>6</v>
          </cell>
          <cell r="L392">
            <v>0</v>
          </cell>
          <cell r="M392">
            <v>7</v>
          </cell>
          <cell r="N392">
            <v>24</v>
          </cell>
          <cell r="O392">
            <v>10</v>
          </cell>
          <cell r="P392">
            <v>34</v>
          </cell>
          <cell r="U392">
            <v>4</v>
          </cell>
          <cell r="V392">
            <v>2</v>
          </cell>
        </row>
        <row r="393">
          <cell r="C393">
            <v>21004</v>
          </cell>
          <cell r="D393">
            <v>1301</v>
          </cell>
          <cell r="E393" t="str">
            <v>PACO2</v>
          </cell>
          <cell r="F393">
            <v>38987</v>
          </cell>
          <cell r="G393" t="str">
            <v>MAKATI2</v>
          </cell>
          <cell r="H393">
            <v>112</v>
          </cell>
          <cell r="I393">
            <v>112</v>
          </cell>
          <cell r="J393" t="str">
            <v>D</v>
          </cell>
          <cell r="K393">
            <v>6</v>
          </cell>
          <cell r="L393">
            <v>0</v>
          </cell>
          <cell r="M393">
            <v>19</v>
          </cell>
          <cell r="N393">
            <v>26</v>
          </cell>
          <cell r="O393">
            <v>12</v>
          </cell>
          <cell r="P393">
            <v>16</v>
          </cell>
          <cell r="U393">
            <v>4</v>
          </cell>
          <cell r="V393">
            <v>2</v>
          </cell>
        </row>
        <row r="394">
          <cell r="C394">
            <v>31004</v>
          </cell>
          <cell r="D394">
            <v>1301</v>
          </cell>
          <cell r="E394" t="str">
            <v>PACO3</v>
          </cell>
          <cell r="F394">
            <v>38987</v>
          </cell>
          <cell r="G394" t="str">
            <v>MAKATI2</v>
          </cell>
          <cell r="H394">
            <v>112</v>
          </cell>
          <cell r="I394">
            <v>113</v>
          </cell>
          <cell r="J394" t="str">
            <v>D</v>
          </cell>
          <cell r="K394">
            <v>6</v>
          </cell>
          <cell r="L394">
            <v>0</v>
          </cell>
          <cell r="M394">
            <v>77</v>
          </cell>
          <cell r="N394">
            <v>22</v>
          </cell>
          <cell r="O394">
            <v>30</v>
          </cell>
          <cell r="P394">
            <v>28</v>
          </cell>
          <cell r="U394">
            <v>4</v>
          </cell>
          <cell r="V394">
            <v>2</v>
          </cell>
        </row>
        <row r="395">
          <cell r="C395">
            <v>49004</v>
          </cell>
          <cell r="D395">
            <v>1301</v>
          </cell>
          <cell r="E395" t="str">
            <v>DIAMOND1</v>
          </cell>
          <cell r="F395">
            <v>38987</v>
          </cell>
          <cell r="G395" t="str">
            <v>MAKATI2</v>
          </cell>
          <cell r="H395">
            <v>113</v>
          </cell>
          <cell r="I395">
            <v>114</v>
          </cell>
          <cell r="J395" t="str">
            <v>D</v>
          </cell>
          <cell r="K395">
            <v>0</v>
          </cell>
          <cell r="L395">
            <v>7</v>
          </cell>
          <cell r="M395">
            <v>3</v>
          </cell>
          <cell r="N395">
            <v>28</v>
          </cell>
          <cell r="U395">
            <v>2</v>
          </cell>
          <cell r="V395">
            <v>1</v>
          </cell>
        </row>
        <row r="396">
          <cell r="C396">
            <v>19017</v>
          </cell>
          <cell r="D396">
            <v>1301</v>
          </cell>
          <cell r="E396" t="str">
            <v>PANPACIFI1</v>
          </cell>
          <cell r="F396">
            <v>38987</v>
          </cell>
          <cell r="G396" t="str">
            <v>MAKATI2</v>
          </cell>
          <cell r="H396">
            <v>114</v>
          </cell>
          <cell r="I396">
            <v>115</v>
          </cell>
          <cell r="J396" t="str">
            <v>D</v>
          </cell>
          <cell r="K396">
            <v>0</v>
          </cell>
          <cell r="L396">
            <v>5</v>
          </cell>
          <cell r="M396">
            <v>37</v>
          </cell>
          <cell r="N396">
            <v>25</v>
          </cell>
          <cell r="O396">
            <v>20</v>
          </cell>
          <cell r="U396">
            <v>3</v>
          </cell>
          <cell r="V396">
            <v>1</v>
          </cell>
        </row>
        <row r="397">
          <cell r="C397">
            <v>11009</v>
          </cell>
          <cell r="D397">
            <v>1301</v>
          </cell>
          <cell r="E397" t="str">
            <v>MALATE1</v>
          </cell>
          <cell r="F397">
            <v>38987</v>
          </cell>
          <cell r="G397" t="str">
            <v>MAKATI2</v>
          </cell>
          <cell r="H397">
            <v>115</v>
          </cell>
          <cell r="I397">
            <v>116</v>
          </cell>
          <cell r="J397" t="str">
            <v>D</v>
          </cell>
          <cell r="K397">
            <v>6</v>
          </cell>
          <cell r="L397">
            <v>3</v>
          </cell>
          <cell r="M397">
            <v>13</v>
          </cell>
          <cell r="N397">
            <v>33</v>
          </cell>
          <cell r="O397">
            <v>8</v>
          </cell>
          <cell r="P397">
            <v>4</v>
          </cell>
          <cell r="U397">
            <v>4</v>
          </cell>
          <cell r="V397">
            <v>2</v>
          </cell>
        </row>
        <row r="398">
          <cell r="C398">
            <v>21009</v>
          </cell>
          <cell r="D398">
            <v>1301</v>
          </cell>
          <cell r="E398" t="str">
            <v>MALATE2</v>
          </cell>
          <cell r="F398">
            <v>38987</v>
          </cell>
          <cell r="G398" t="str">
            <v>MAKATI2</v>
          </cell>
          <cell r="H398">
            <v>115</v>
          </cell>
          <cell r="I398">
            <v>117</v>
          </cell>
          <cell r="J398" t="str">
            <v>D</v>
          </cell>
          <cell r="K398">
            <v>6</v>
          </cell>
          <cell r="L398">
            <v>3</v>
          </cell>
          <cell r="M398">
            <v>11</v>
          </cell>
          <cell r="N398">
            <v>26</v>
          </cell>
          <cell r="O398">
            <v>76</v>
          </cell>
          <cell r="P398">
            <v>22</v>
          </cell>
          <cell r="U398">
            <v>4</v>
          </cell>
          <cell r="V398">
            <v>2</v>
          </cell>
        </row>
        <row r="399">
          <cell r="C399">
            <v>31009</v>
          </cell>
          <cell r="D399">
            <v>1301</v>
          </cell>
          <cell r="E399" t="str">
            <v>MALATE3</v>
          </cell>
          <cell r="F399">
            <v>38987</v>
          </cell>
          <cell r="G399" t="str">
            <v>MAKATI2</v>
          </cell>
          <cell r="H399">
            <v>115</v>
          </cell>
          <cell r="I399">
            <v>118</v>
          </cell>
          <cell r="J399" t="str">
            <v>D</v>
          </cell>
          <cell r="K399">
            <v>6</v>
          </cell>
          <cell r="L399">
            <v>3</v>
          </cell>
          <cell r="M399">
            <v>122</v>
          </cell>
          <cell r="N399">
            <v>6</v>
          </cell>
          <cell r="O399">
            <v>36</v>
          </cell>
          <cell r="P399">
            <v>21</v>
          </cell>
          <cell r="U399">
            <v>4</v>
          </cell>
          <cell r="V399">
            <v>2</v>
          </cell>
        </row>
        <row r="400">
          <cell r="C400">
            <v>12009</v>
          </cell>
          <cell r="D400">
            <v>1301</v>
          </cell>
          <cell r="E400" t="str">
            <v>MALATEX1</v>
          </cell>
          <cell r="F400">
            <v>38987</v>
          </cell>
          <cell r="G400" t="str">
            <v>MAKATI2</v>
          </cell>
          <cell r="H400">
            <v>116</v>
          </cell>
          <cell r="I400">
            <v>73</v>
          </cell>
          <cell r="J400" t="str">
            <v>D</v>
          </cell>
          <cell r="K400">
            <v>6</v>
          </cell>
          <cell r="L400">
            <v>3</v>
          </cell>
          <cell r="M400">
            <v>661</v>
          </cell>
          <cell r="U400">
            <v>1</v>
          </cell>
          <cell r="V400">
            <v>0</v>
          </cell>
        </row>
        <row r="401">
          <cell r="C401">
            <v>22009</v>
          </cell>
          <cell r="D401">
            <v>1301</v>
          </cell>
          <cell r="E401" t="str">
            <v>MALATEX2</v>
          </cell>
          <cell r="F401">
            <v>38987</v>
          </cell>
          <cell r="G401" t="str">
            <v>MAKATI2</v>
          </cell>
          <cell r="H401">
            <v>116</v>
          </cell>
          <cell r="I401">
            <v>74</v>
          </cell>
          <cell r="J401" t="str">
            <v>D</v>
          </cell>
          <cell r="K401">
            <v>6</v>
          </cell>
          <cell r="L401">
            <v>3</v>
          </cell>
          <cell r="M401">
            <v>683</v>
          </cell>
          <cell r="U401">
            <v>1</v>
          </cell>
          <cell r="V401">
            <v>0</v>
          </cell>
        </row>
        <row r="402">
          <cell r="C402">
            <v>32009</v>
          </cell>
          <cell r="D402">
            <v>1301</v>
          </cell>
          <cell r="E402" t="str">
            <v>MALATEX3</v>
          </cell>
          <cell r="F402">
            <v>38987</v>
          </cell>
          <cell r="G402" t="str">
            <v>MAKATI2</v>
          </cell>
          <cell r="H402">
            <v>116</v>
          </cell>
          <cell r="I402">
            <v>75</v>
          </cell>
          <cell r="J402" t="str">
            <v>D</v>
          </cell>
          <cell r="K402">
            <v>6</v>
          </cell>
          <cell r="L402">
            <v>3</v>
          </cell>
          <cell r="M402">
            <v>673</v>
          </cell>
          <cell r="U402">
            <v>1</v>
          </cell>
          <cell r="V402">
            <v>0</v>
          </cell>
        </row>
        <row r="403">
          <cell r="C403">
            <v>11018</v>
          </cell>
          <cell r="D403">
            <v>1301</v>
          </cell>
          <cell r="E403" t="str">
            <v>VITOCRUZ1</v>
          </cell>
          <cell r="F403">
            <v>38987</v>
          </cell>
          <cell r="G403" t="str">
            <v>MAKATI2</v>
          </cell>
          <cell r="H403">
            <v>117</v>
          </cell>
          <cell r="I403">
            <v>120</v>
          </cell>
          <cell r="J403" t="str">
            <v>D</v>
          </cell>
          <cell r="K403">
            <v>2</v>
          </cell>
          <cell r="L403">
            <v>1</v>
          </cell>
          <cell r="M403">
            <v>7</v>
          </cell>
          <cell r="N403">
            <v>9</v>
          </cell>
          <cell r="O403">
            <v>18</v>
          </cell>
          <cell r="P403">
            <v>24</v>
          </cell>
          <cell r="U403">
            <v>4</v>
          </cell>
          <cell r="V403">
            <v>2</v>
          </cell>
        </row>
        <row r="404">
          <cell r="C404">
            <v>21018</v>
          </cell>
          <cell r="D404">
            <v>1301</v>
          </cell>
          <cell r="E404" t="str">
            <v>VITOCRUZ2</v>
          </cell>
          <cell r="F404">
            <v>38987</v>
          </cell>
          <cell r="G404" t="str">
            <v>MAKATI2</v>
          </cell>
          <cell r="H404">
            <v>117</v>
          </cell>
          <cell r="I404">
            <v>121</v>
          </cell>
          <cell r="J404" t="str">
            <v>D</v>
          </cell>
          <cell r="K404">
            <v>2</v>
          </cell>
          <cell r="L404">
            <v>1</v>
          </cell>
          <cell r="M404">
            <v>35</v>
          </cell>
          <cell r="N404">
            <v>120</v>
          </cell>
          <cell r="O404">
            <v>76</v>
          </cell>
          <cell r="P404">
            <v>32</v>
          </cell>
          <cell r="U404">
            <v>4</v>
          </cell>
          <cell r="V404">
            <v>2</v>
          </cell>
        </row>
        <row r="405">
          <cell r="C405">
            <v>31018</v>
          </cell>
          <cell r="D405">
            <v>1301</v>
          </cell>
          <cell r="E405" t="str">
            <v>VITOCRUZ3</v>
          </cell>
          <cell r="F405">
            <v>38987</v>
          </cell>
          <cell r="G405" t="str">
            <v>MAKATI2</v>
          </cell>
          <cell r="H405">
            <v>117</v>
          </cell>
          <cell r="I405">
            <v>122</v>
          </cell>
          <cell r="J405" t="str">
            <v>D</v>
          </cell>
          <cell r="K405">
            <v>2</v>
          </cell>
          <cell r="L405">
            <v>1</v>
          </cell>
          <cell r="M405">
            <v>27</v>
          </cell>
          <cell r="N405">
            <v>30</v>
          </cell>
          <cell r="O405">
            <v>37</v>
          </cell>
          <cell r="P405">
            <v>16</v>
          </cell>
          <cell r="U405">
            <v>4</v>
          </cell>
          <cell r="V405">
            <v>2</v>
          </cell>
        </row>
        <row r="406">
          <cell r="C406">
            <v>11031</v>
          </cell>
          <cell r="D406">
            <v>1301</v>
          </cell>
          <cell r="E406" t="str">
            <v>DLSUTAFT1</v>
          </cell>
          <cell r="F406">
            <v>38987</v>
          </cell>
          <cell r="G406" t="str">
            <v>MAKATI2</v>
          </cell>
          <cell r="H406">
            <v>118</v>
          </cell>
          <cell r="I406">
            <v>123</v>
          </cell>
          <cell r="J406" t="str">
            <v>D</v>
          </cell>
          <cell r="K406">
            <v>2</v>
          </cell>
          <cell r="L406">
            <v>0</v>
          </cell>
          <cell r="M406">
            <v>35</v>
          </cell>
          <cell r="N406">
            <v>20</v>
          </cell>
          <cell r="O406">
            <v>25</v>
          </cell>
          <cell r="P406">
            <v>121</v>
          </cell>
          <cell r="U406">
            <v>4</v>
          </cell>
          <cell r="V406">
            <v>2</v>
          </cell>
        </row>
        <row r="407">
          <cell r="C407">
            <v>21031</v>
          </cell>
          <cell r="D407">
            <v>1301</v>
          </cell>
          <cell r="E407" t="str">
            <v>DLSUTAFT2</v>
          </cell>
          <cell r="F407">
            <v>38987</v>
          </cell>
          <cell r="G407" t="str">
            <v>MAKATI2</v>
          </cell>
          <cell r="H407">
            <v>118</v>
          </cell>
          <cell r="I407">
            <v>124</v>
          </cell>
          <cell r="J407" t="str">
            <v>D</v>
          </cell>
          <cell r="K407">
            <v>2</v>
          </cell>
          <cell r="L407">
            <v>0</v>
          </cell>
          <cell r="M407">
            <v>31</v>
          </cell>
          <cell r="N407">
            <v>29</v>
          </cell>
          <cell r="O407">
            <v>8</v>
          </cell>
          <cell r="P407">
            <v>75</v>
          </cell>
          <cell r="U407">
            <v>4</v>
          </cell>
          <cell r="V407">
            <v>2</v>
          </cell>
        </row>
        <row r="408">
          <cell r="C408">
            <v>31031</v>
          </cell>
          <cell r="D408">
            <v>1301</v>
          </cell>
          <cell r="E408" t="str">
            <v>DLSUTAFT3</v>
          </cell>
          <cell r="F408">
            <v>38987</v>
          </cell>
          <cell r="G408" t="str">
            <v>MAKATI2</v>
          </cell>
          <cell r="H408">
            <v>118</v>
          </cell>
          <cell r="I408">
            <v>125</v>
          </cell>
          <cell r="J408" t="str">
            <v>D</v>
          </cell>
          <cell r="K408">
            <v>2</v>
          </cell>
          <cell r="L408">
            <v>0</v>
          </cell>
          <cell r="M408">
            <v>5</v>
          </cell>
          <cell r="N408">
            <v>22</v>
          </cell>
          <cell r="O408">
            <v>11</v>
          </cell>
          <cell r="P408">
            <v>77</v>
          </cell>
          <cell r="U408">
            <v>4</v>
          </cell>
          <cell r="V408">
            <v>2</v>
          </cell>
        </row>
        <row r="409">
          <cell r="C409">
            <v>19003</v>
          </cell>
          <cell r="D409">
            <v>1301</v>
          </cell>
          <cell r="E409" t="str">
            <v>CENTURY1</v>
          </cell>
          <cell r="F409">
            <v>38987</v>
          </cell>
          <cell r="G409" t="str">
            <v>MAKATI2</v>
          </cell>
          <cell r="H409">
            <v>119</v>
          </cell>
          <cell r="I409">
            <v>126</v>
          </cell>
          <cell r="J409" t="str">
            <v>D</v>
          </cell>
          <cell r="K409">
            <v>0</v>
          </cell>
          <cell r="L409">
            <v>1</v>
          </cell>
          <cell r="M409">
            <v>25</v>
          </cell>
          <cell r="N409">
            <v>11</v>
          </cell>
          <cell r="U409">
            <v>2</v>
          </cell>
          <cell r="V409">
            <v>1</v>
          </cell>
        </row>
        <row r="410">
          <cell r="C410">
            <v>12004</v>
          </cell>
          <cell r="D410">
            <v>1301</v>
          </cell>
          <cell r="E410" t="str">
            <v>PACOX1</v>
          </cell>
          <cell r="F410">
            <v>38987</v>
          </cell>
          <cell r="G410" t="str">
            <v>MAKATI2</v>
          </cell>
          <cell r="H410">
            <v>120</v>
          </cell>
          <cell r="I410">
            <v>105</v>
          </cell>
          <cell r="J410" t="str">
            <v>D</v>
          </cell>
          <cell r="K410">
            <v>6</v>
          </cell>
          <cell r="L410">
            <v>0</v>
          </cell>
          <cell r="M410">
            <v>633</v>
          </cell>
          <cell r="U410">
            <v>1</v>
          </cell>
          <cell r="V410">
            <v>0</v>
          </cell>
        </row>
        <row r="411">
          <cell r="C411">
            <v>22004</v>
          </cell>
          <cell r="D411">
            <v>1301</v>
          </cell>
          <cell r="E411" t="str">
            <v>PACOX2</v>
          </cell>
          <cell r="F411">
            <v>38987</v>
          </cell>
          <cell r="G411" t="str">
            <v>MAKATI2</v>
          </cell>
          <cell r="H411">
            <v>120</v>
          </cell>
          <cell r="I411">
            <v>106</v>
          </cell>
          <cell r="J411" t="str">
            <v>D</v>
          </cell>
          <cell r="K411">
            <v>6</v>
          </cell>
          <cell r="L411">
            <v>0</v>
          </cell>
          <cell r="M411">
            <v>684</v>
          </cell>
          <cell r="U411">
            <v>1</v>
          </cell>
          <cell r="V411">
            <v>0</v>
          </cell>
        </row>
        <row r="412">
          <cell r="C412">
            <v>32004</v>
          </cell>
          <cell r="D412">
            <v>1301</v>
          </cell>
          <cell r="E412" t="str">
            <v>PACOX3</v>
          </cell>
          <cell r="F412">
            <v>38987</v>
          </cell>
          <cell r="G412" t="str">
            <v>MAKATI2</v>
          </cell>
          <cell r="H412">
            <v>120</v>
          </cell>
          <cell r="I412">
            <v>107</v>
          </cell>
          <cell r="J412" t="str">
            <v>D</v>
          </cell>
          <cell r="K412">
            <v>6</v>
          </cell>
          <cell r="L412">
            <v>0</v>
          </cell>
          <cell r="M412">
            <v>628</v>
          </cell>
          <cell r="U412">
            <v>1</v>
          </cell>
          <cell r="V412">
            <v>0</v>
          </cell>
        </row>
        <row r="413">
          <cell r="C413">
            <v>11501</v>
          </cell>
          <cell r="D413">
            <v>1200</v>
          </cell>
          <cell r="E413" t="str">
            <v>HIGHWAYHI1</v>
          </cell>
          <cell r="F413">
            <v>38988</v>
          </cell>
          <cell r="G413" t="str">
            <v>ORT_BSC1</v>
          </cell>
          <cell r="H413">
            <v>5</v>
          </cell>
          <cell r="I413">
            <v>12</v>
          </cell>
          <cell r="J413" t="str">
            <v>D</v>
          </cell>
          <cell r="K413">
            <v>3</v>
          </cell>
          <cell r="L413">
            <v>2</v>
          </cell>
          <cell r="M413">
            <v>7</v>
          </cell>
          <cell r="N413">
            <v>24</v>
          </cell>
          <cell r="O413">
            <v>4</v>
          </cell>
          <cell r="P413">
            <v>28</v>
          </cell>
          <cell r="U413">
            <v>4</v>
          </cell>
          <cell r="V413">
            <v>1</v>
          </cell>
        </row>
        <row r="414">
          <cell r="C414">
            <v>21501</v>
          </cell>
          <cell r="D414">
            <v>1200</v>
          </cell>
          <cell r="E414" t="str">
            <v>HIGHWAYHI2</v>
          </cell>
          <cell r="F414">
            <v>38988</v>
          </cell>
          <cell r="G414" t="str">
            <v>ORT_BSC1</v>
          </cell>
          <cell r="H414">
            <v>5</v>
          </cell>
          <cell r="I414">
            <v>13</v>
          </cell>
          <cell r="J414" t="str">
            <v>D</v>
          </cell>
          <cell r="K414">
            <v>3</v>
          </cell>
          <cell r="L414">
            <v>2</v>
          </cell>
          <cell r="M414">
            <v>15</v>
          </cell>
          <cell r="N414">
            <v>32</v>
          </cell>
          <cell r="O414">
            <v>10</v>
          </cell>
          <cell r="P414">
            <v>12</v>
          </cell>
          <cell r="U414">
            <v>4</v>
          </cell>
          <cell r="V414">
            <v>1</v>
          </cell>
        </row>
        <row r="415">
          <cell r="C415">
            <v>31501</v>
          </cell>
          <cell r="D415">
            <v>1200</v>
          </cell>
          <cell r="E415" t="str">
            <v>HIGHWAYHI3</v>
          </cell>
          <cell r="F415">
            <v>38988</v>
          </cell>
          <cell r="G415" t="str">
            <v>ORT_BSC1</v>
          </cell>
          <cell r="H415">
            <v>5</v>
          </cell>
          <cell r="I415">
            <v>14</v>
          </cell>
          <cell r="J415" t="str">
            <v>D</v>
          </cell>
          <cell r="K415">
            <v>3</v>
          </cell>
          <cell r="L415">
            <v>2</v>
          </cell>
          <cell r="M415">
            <v>19</v>
          </cell>
          <cell r="N415">
            <v>17</v>
          </cell>
          <cell r="O415">
            <v>26</v>
          </cell>
          <cell r="P415">
            <v>21</v>
          </cell>
          <cell r="U415">
            <v>4</v>
          </cell>
          <cell r="V415">
            <v>1</v>
          </cell>
        </row>
        <row r="416">
          <cell r="C416">
            <v>11505</v>
          </cell>
          <cell r="D416">
            <v>1200</v>
          </cell>
          <cell r="E416" t="str">
            <v>PLAINVIEW1</v>
          </cell>
          <cell r="F416">
            <v>38988</v>
          </cell>
          <cell r="G416" t="str">
            <v>ORT_BSC1</v>
          </cell>
          <cell r="H416">
            <v>8</v>
          </cell>
          <cell r="I416">
            <v>21</v>
          </cell>
          <cell r="J416" t="str">
            <v>D</v>
          </cell>
          <cell r="K416">
            <v>4</v>
          </cell>
          <cell r="L416">
            <v>6</v>
          </cell>
          <cell r="M416">
            <v>11</v>
          </cell>
          <cell r="N416">
            <v>123</v>
          </cell>
          <cell r="O416">
            <v>33</v>
          </cell>
          <cell r="U416">
            <v>3</v>
          </cell>
          <cell r="V416">
            <v>1</v>
          </cell>
        </row>
        <row r="417">
          <cell r="C417">
            <v>21505</v>
          </cell>
          <cell r="D417">
            <v>1200</v>
          </cell>
          <cell r="E417" t="str">
            <v>PLAINVIEW2</v>
          </cell>
          <cell r="F417">
            <v>38988</v>
          </cell>
          <cell r="G417" t="str">
            <v>ORT_BSC1</v>
          </cell>
          <cell r="H417">
            <v>8</v>
          </cell>
          <cell r="I417">
            <v>22</v>
          </cell>
          <cell r="J417" t="str">
            <v>D</v>
          </cell>
          <cell r="K417">
            <v>4</v>
          </cell>
          <cell r="L417">
            <v>6</v>
          </cell>
          <cell r="M417">
            <v>13</v>
          </cell>
          <cell r="N417">
            <v>121</v>
          </cell>
          <cell r="O417">
            <v>36</v>
          </cell>
          <cell r="U417">
            <v>3</v>
          </cell>
          <cell r="V417">
            <v>1</v>
          </cell>
        </row>
        <row r="418">
          <cell r="C418">
            <v>31505</v>
          </cell>
          <cell r="D418">
            <v>1200</v>
          </cell>
          <cell r="E418" t="str">
            <v>PLAINVIEW3</v>
          </cell>
          <cell r="F418">
            <v>38988</v>
          </cell>
          <cell r="G418" t="str">
            <v>ORT_BSC1</v>
          </cell>
          <cell r="H418">
            <v>8</v>
          </cell>
          <cell r="I418">
            <v>23</v>
          </cell>
          <cell r="J418" t="str">
            <v>D</v>
          </cell>
          <cell r="K418">
            <v>4</v>
          </cell>
          <cell r="L418">
            <v>6</v>
          </cell>
          <cell r="M418">
            <v>7</v>
          </cell>
          <cell r="N418">
            <v>94</v>
          </cell>
          <cell r="O418">
            <v>28</v>
          </cell>
          <cell r="P418">
            <v>10</v>
          </cell>
          <cell r="U418">
            <v>4</v>
          </cell>
          <cell r="V418">
            <v>1</v>
          </cell>
        </row>
        <row r="419">
          <cell r="C419">
            <v>11203</v>
          </cell>
          <cell r="D419">
            <v>1200</v>
          </cell>
          <cell r="E419" t="str">
            <v>GUADALUPE1</v>
          </cell>
          <cell r="F419">
            <v>38988</v>
          </cell>
          <cell r="G419" t="str">
            <v>ORT_BSC1</v>
          </cell>
          <cell r="H419">
            <v>9</v>
          </cell>
          <cell r="I419">
            <v>24</v>
          </cell>
          <cell r="J419" t="str">
            <v>D</v>
          </cell>
          <cell r="K419">
            <v>4</v>
          </cell>
          <cell r="L419">
            <v>1</v>
          </cell>
          <cell r="M419">
            <v>35</v>
          </cell>
          <cell r="N419">
            <v>14</v>
          </cell>
          <cell r="O419">
            <v>18</v>
          </cell>
          <cell r="P419">
            <v>28</v>
          </cell>
          <cell r="U419">
            <v>4</v>
          </cell>
          <cell r="V419">
            <v>1</v>
          </cell>
        </row>
        <row r="420">
          <cell r="C420">
            <v>21203</v>
          </cell>
          <cell r="D420">
            <v>1200</v>
          </cell>
          <cell r="E420" t="str">
            <v>GUADALUPE2</v>
          </cell>
          <cell r="F420">
            <v>38988</v>
          </cell>
          <cell r="G420" t="str">
            <v>ORT_BSC1</v>
          </cell>
          <cell r="H420">
            <v>9</v>
          </cell>
          <cell r="I420">
            <v>25</v>
          </cell>
          <cell r="J420" t="str">
            <v>D</v>
          </cell>
          <cell r="K420">
            <v>4</v>
          </cell>
          <cell r="L420">
            <v>1</v>
          </cell>
          <cell r="M420">
            <v>17</v>
          </cell>
          <cell r="N420">
            <v>8</v>
          </cell>
          <cell r="O420">
            <v>12</v>
          </cell>
          <cell r="P420">
            <v>10</v>
          </cell>
          <cell r="U420">
            <v>4</v>
          </cell>
          <cell r="V420">
            <v>1</v>
          </cell>
        </row>
        <row r="421">
          <cell r="C421">
            <v>31203</v>
          </cell>
          <cell r="D421">
            <v>1200</v>
          </cell>
          <cell r="E421" t="str">
            <v>GUADALUPE3</v>
          </cell>
          <cell r="F421">
            <v>38988</v>
          </cell>
          <cell r="G421" t="str">
            <v>ORT_BSC1</v>
          </cell>
          <cell r="H421">
            <v>9</v>
          </cell>
          <cell r="I421">
            <v>26</v>
          </cell>
          <cell r="J421" t="str">
            <v>D</v>
          </cell>
          <cell r="K421">
            <v>4</v>
          </cell>
          <cell r="L421">
            <v>1</v>
          </cell>
          <cell r="M421">
            <v>5</v>
          </cell>
          <cell r="N421">
            <v>32</v>
          </cell>
          <cell r="O421">
            <v>21</v>
          </cell>
          <cell r="P421">
            <v>23</v>
          </cell>
          <cell r="U421">
            <v>4</v>
          </cell>
          <cell r="V421">
            <v>1</v>
          </cell>
        </row>
        <row r="422">
          <cell r="C422">
            <v>12203</v>
          </cell>
          <cell r="D422">
            <v>1200</v>
          </cell>
          <cell r="E422" t="str">
            <v>GUADALUPX1</v>
          </cell>
          <cell r="F422">
            <v>38988</v>
          </cell>
          <cell r="G422" t="str">
            <v>ORT_BSC1</v>
          </cell>
          <cell r="H422">
            <v>10</v>
          </cell>
          <cell r="I422">
            <v>27</v>
          </cell>
          <cell r="J422" t="str">
            <v>D</v>
          </cell>
          <cell r="K422">
            <v>4</v>
          </cell>
          <cell r="L422">
            <v>1</v>
          </cell>
          <cell r="M422">
            <v>679</v>
          </cell>
          <cell r="U422">
            <v>1</v>
          </cell>
          <cell r="V422">
            <v>0</v>
          </cell>
        </row>
        <row r="423">
          <cell r="C423">
            <v>22203</v>
          </cell>
          <cell r="D423">
            <v>1200</v>
          </cell>
          <cell r="E423" t="str">
            <v>GUADALUPX2</v>
          </cell>
          <cell r="F423">
            <v>38988</v>
          </cell>
          <cell r="G423" t="str">
            <v>ORT_BSC1</v>
          </cell>
          <cell r="H423">
            <v>10</v>
          </cell>
          <cell r="I423">
            <v>28</v>
          </cell>
          <cell r="J423" t="str">
            <v>D</v>
          </cell>
          <cell r="K423">
            <v>4</v>
          </cell>
          <cell r="L423">
            <v>1</v>
          </cell>
          <cell r="M423">
            <v>675</v>
          </cell>
          <cell r="U423">
            <v>1</v>
          </cell>
          <cell r="V423">
            <v>0</v>
          </cell>
        </row>
        <row r="424">
          <cell r="C424">
            <v>32203</v>
          </cell>
          <cell r="D424">
            <v>1200</v>
          </cell>
          <cell r="E424" t="str">
            <v>GUADALUPX3</v>
          </cell>
          <cell r="F424">
            <v>38988</v>
          </cell>
          <cell r="G424" t="str">
            <v>ORT_BSC1</v>
          </cell>
          <cell r="H424">
            <v>10</v>
          </cell>
          <cell r="I424">
            <v>29</v>
          </cell>
          <cell r="J424" t="str">
            <v>D</v>
          </cell>
          <cell r="K424">
            <v>4</v>
          </cell>
          <cell r="L424">
            <v>1</v>
          </cell>
          <cell r="M424">
            <v>683</v>
          </cell>
          <cell r="U424">
            <v>1</v>
          </cell>
          <cell r="V424">
            <v>0</v>
          </cell>
        </row>
        <row r="425">
          <cell r="C425">
            <v>11511</v>
          </cell>
          <cell r="D425">
            <v>1200</v>
          </cell>
          <cell r="E425" t="str">
            <v>PLEASANT1</v>
          </cell>
          <cell r="F425">
            <v>38988</v>
          </cell>
          <cell r="G425" t="str">
            <v>ORT_BSC1</v>
          </cell>
          <cell r="H425">
            <v>12</v>
          </cell>
          <cell r="I425">
            <v>33</v>
          </cell>
          <cell r="J425" t="str">
            <v>D</v>
          </cell>
          <cell r="K425">
            <v>5</v>
          </cell>
          <cell r="L425">
            <v>3</v>
          </cell>
          <cell r="M425">
            <v>29</v>
          </cell>
          <cell r="N425">
            <v>34</v>
          </cell>
          <cell r="O425">
            <v>18</v>
          </cell>
          <cell r="U425">
            <v>3</v>
          </cell>
          <cell r="V425">
            <v>1</v>
          </cell>
        </row>
        <row r="426">
          <cell r="C426">
            <v>21511</v>
          </cell>
          <cell r="D426">
            <v>1200</v>
          </cell>
          <cell r="E426" t="str">
            <v>PLEASANT2</v>
          </cell>
          <cell r="F426">
            <v>38988</v>
          </cell>
          <cell r="G426" t="str">
            <v>ORT_BSC1</v>
          </cell>
          <cell r="H426">
            <v>12</v>
          </cell>
          <cell r="I426">
            <v>34</v>
          </cell>
          <cell r="J426" t="str">
            <v>D</v>
          </cell>
          <cell r="K426">
            <v>5</v>
          </cell>
          <cell r="L426">
            <v>3</v>
          </cell>
          <cell r="M426">
            <v>15</v>
          </cell>
          <cell r="N426">
            <v>36</v>
          </cell>
          <cell r="O426">
            <v>22</v>
          </cell>
          <cell r="U426">
            <v>3</v>
          </cell>
          <cell r="V426">
            <v>1</v>
          </cell>
        </row>
        <row r="427">
          <cell r="C427">
            <v>31511</v>
          </cell>
          <cell r="D427">
            <v>1200</v>
          </cell>
          <cell r="E427" t="str">
            <v>PLEASANT3</v>
          </cell>
          <cell r="F427">
            <v>38988</v>
          </cell>
          <cell r="G427" t="str">
            <v>ORT_BSC1</v>
          </cell>
          <cell r="H427">
            <v>12</v>
          </cell>
          <cell r="I427">
            <v>35</v>
          </cell>
          <cell r="J427" t="str">
            <v>D</v>
          </cell>
          <cell r="K427">
            <v>5</v>
          </cell>
          <cell r="L427">
            <v>3</v>
          </cell>
          <cell r="M427">
            <v>27</v>
          </cell>
          <cell r="N427">
            <v>6</v>
          </cell>
          <cell r="O427">
            <v>20</v>
          </cell>
          <cell r="P427">
            <v>92</v>
          </cell>
          <cell r="U427">
            <v>4</v>
          </cell>
          <cell r="V427">
            <v>1</v>
          </cell>
        </row>
        <row r="428">
          <cell r="C428">
            <v>19504</v>
          </cell>
          <cell r="D428">
            <v>1200</v>
          </cell>
          <cell r="E428" t="str">
            <v>MEGAMALL1</v>
          </cell>
          <cell r="F428">
            <v>38988</v>
          </cell>
          <cell r="G428" t="str">
            <v>ORT_BSC1</v>
          </cell>
          <cell r="H428">
            <v>16</v>
          </cell>
          <cell r="I428">
            <v>41</v>
          </cell>
          <cell r="J428" t="str">
            <v>D</v>
          </cell>
          <cell r="K428">
            <v>0</v>
          </cell>
          <cell r="L428">
            <v>1</v>
          </cell>
          <cell r="M428">
            <v>33</v>
          </cell>
          <cell r="N428">
            <v>22</v>
          </cell>
          <cell r="O428">
            <v>12</v>
          </cell>
          <cell r="P428">
            <v>6</v>
          </cell>
          <cell r="U428">
            <v>4</v>
          </cell>
          <cell r="V428">
            <v>1</v>
          </cell>
        </row>
        <row r="429">
          <cell r="C429">
            <v>29504</v>
          </cell>
          <cell r="D429">
            <v>1200</v>
          </cell>
          <cell r="E429" t="str">
            <v>MEGAMALL2</v>
          </cell>
          <cell r="F429">
            <v>38988</v>
          </cell>
          <cell r="G429" t="str">
            <v>ORT_BSC1</v>
          </cell>
          <cell r="H429">
            <v>16</v>
          </cell>
          <cell r="I429">
            <v>42</v>
          </cell>
          <cell r="J429" t="str">
            <v>D</v>
          </cell>
          <cell r="K429">
            <v>0</v>
          </cell>
          <cell r="L429">
            <v>1</v>
          </cell>
          <cell r="M429">
            <v>25</v>
          </cell>
          <cell r="N429">
            <v>8</v>
          </cell>
          <cell r="O429">
            <v>76</v>
          </cell>
          <cell r="P429">
            <v>10</v>
          </cell>
          <cell r="U429">
            <v>4</v>
          </cell>
          <cell r="V429">
            <v>1</v>
          </cell>
        </row>
        <row r="430">
          <cell r="C430">
            <v>19506</v>
          </cell>
          <cell r="D430">
            <v>1200</v>
          </cell>
          <cell r="E430" t="str">
            <v>RUSTANTOW1</v>
          </cell>
          <cell r="F430">
            <v>38988</v>
          </cell>
          <cell r="G430" t="str">
            <v>ORT_BSC1</v>
          </cell>
          <cell r="H430">
            <v>17</v>
          </cell>
          <cell r="I430">
            <v>43</v>
          </cell>
          <cell r="J430" t="str">
            <v>D</v>
          </cell>
          <cell r="K430">
            <v>0</v>
          </cell>
          <cell r="L430">
            <v>0</v>
          </cell>
          <cell r="M430">
            <v>37</v>
          </cell>
          <cell r="N430">
            <v>34</v>
          </cell>
          <cell r="U430">
            <v>2</v>
          </cell>
          <cell r="V430">
            <v>1</v>
          </cell>
        </row>
        <row r="431">
          <cell r="C431">
            <v>19505</v>
          </cell>
          <cell r="D431">
            <v>1200</v>
          </cell>
          <cell r="E431" t="str">
            <v>EDSASHANG1</v>
          </cell>
          <cell r="F431">
            <v>38988</v>
          </cell>
          <cell r="G431" t="str">
            <v>ORT_BSC1</v>
          </cell>
          <cell r="H431">
            <v>18</v>
          </cell>
          <cell r="I431">
            <v>44</v>
          </cell>
          <cell r="J431" t="str">
            <v>D</v>
          </cell>
          <cell r="K431">
            <v>0</v>
          </cell>
          <cell r="L431">
            <v>4</v>
          </cell>
          <cell r="M431">
            <v>27</v>
          </cell>
          <cell r="N431">
            <v>21</v>
          </cell>
          <cell r="U431">
            <v>2</v>
          </cell>
          <cell r="V431">
            <v>1</v>
          </cell>
        </row>
        <row r="432">
          <cell r="C432">
            <v>11513</v>
          </cell>
          <cell r="D432">
            <v>1200</v>
          </cell>
          <cell r="E432" t="str">
            <v>GARDENWAY1</v>
          </cell>
          <cell r="F432">
            <v>38988</v>
          </cell>
          <cell r="G432" t="str">
            <v>ORT_BSC1</v>
          </cell>
          <cell r="H432">
            <v>19</v>
          </cell>
          <cell r="I432">
            <v>45</v>
          </cell>
          <cell r="J432" t="str">
            <v>D</v>
          </cell>
          <cell r="K432">
            <v>7</v>
          </cell>
          <cell r="L432">
            <v>0</v>
          </cell>
          <cell r="M432">
            <v>11</v>
          </cell>
          <cell r="N432">
            <v>20</v>
          </cell>
          <cell r="O432">
            <v>14</v>
          </cell>
          <cell r="P432">
            <v>31</v>
          </cell>
          <cell r="U432">
            <v>4</v>
          </cell>
          <cell r="V432">
            <v>1</v>
          </cell>
        </row>
        <row r="433">
          <cell r="C433">
            <v>21513</v>
          </cell>
          <cell r="D433">
            <v>1200</v>
          </cell>
          <cell r="E433" t="str">
            <v>GARDENWAY2</v>
          </cell>
          <cell r="F433">
            <v>38988</v>
          </cell>
          <cell r="G433" t="str">
            <v>ORT_BSC1</v>
          </cell>
          <cell r="H433">
            <v>19</v>
          </cell>
          <cell r="I433">
            <v>46</v>
          </cell>
          <cell r="J433" t="str">
            <v>D</v>
          </cell>
          <cell r="K433">
            <v>7</v>
          </cell>
          <cell r="L433">
            <v>0</v>
          </cell>
          <cell r="M433">
            <v>9</v>
          </cell>
          <cell r="N433">
            <v>5</v>
          </cell>
          <cell r="O433">
            <v>36</v>
          </cell>
          <cell r="P433">
            <v>34</v>
          </cell>
          <cell r="U433">
            <v>4</v>
          </cell>
          <cell r="V433">
            <v>1</v>
          </cell>
        </row>
        <row r="434">
          <cell r="C434">
            <v>11516</v>
          </cell>
          <cell r="D434">
            <v>1200</v>
          </cell>
          <cell r="E434" t="str">
            <v>VERGARA1</v>
          </cell>
          <cell r="F434">
            <v>38988</v>
          </cell>
          <cell r="G434" t="str">
            <v>ORT_BSC1</v>
          </cell>
          <cell r="H434">
            <v>22</v>
          </cell>
          <cell r="I434">
            <v>52</v>
          </cell>
          <cell r="J434" t="str">
            <v>D</v>
          </cell>
          <cell r="K434">
            <v>5</v>
          </cell>
          <cell r="L434">
            <v>4</v>
          </cell>
          <cell r="M434">
            <v>15</v>
          </cell>
          <cell r="N434">
            <v>12</v>
          </cell>
          <cell r="O434">
            <v>18</v>
          </cell>
          <cell r="U434">
            <v>3</v>
          </cell>
          <cell r="V434">
            <v>1</v>
          </cell>
        </row>
        <row r="435">
          <cell r="C435">
            <v>21516</v>
          </cell>
          <cell r="D435">
            <v>1200</v>
          </cell>
          <cell r="E435" t="str">
            <v>VERGARA2</v>
          </cell>
          <cell r="F435">
            <v>38988</v>
          </cell>
          <cell r="G435" t="str">
            <v>ORT_BSC1</v>
          </cell>
          <cell r="H435">
            <v>22</v>
          </cell>
          <cell r="I435">
            <v>53</v>
          </cell>
          <cell r="J435" t="str">
            <v>D</v>
          </cell>
          <cell r="K435">
            <v>5</v>
          </cell>
          <cell r="L435">
            <v>4</v>
          </cell>
          <cell r="M435">
            <v>9</v>
          </cell>
          <cell r="N435">
            <v>30</v>
          </cell>
          <cell r="O435">
            <v>21</v>
          </cell>
          <cell r="U435">
            <v>3</v>
          </cell>
          <cell r="V435">
            <v>1</v>
          </cell>
        </row>
        <row r="436">
          <cell r="C436">
            <v>31516</v>
          </cell>
          <cell r="D436">
            <v>1200</v>
          </cell>
          <cell r="E436" t="str">
            <v>VERGARA3</v>
          </cell>
          <cell r="F436">
            <v>38988</v>
          </cell>
          <cell r="G436" t="str">
            <v>ORT_BSC1</v>
          </cell>
          <cell r="H436">
            <v>22</v>
          </cell>
          <cell r="I436">
            <v>54</v>
          </cell>
          <cell r="J436" t="str">
            <v>D</v>
          </cell>
          <cell r="K436">
            <v>5</v>
          </cell>
          <cell r="L436">
            <v>4</v>
          </cell>
          <cell r="M436">
            <v>5</v>
          </cell>
          <cell r="N436">
            <v>36</v>
          </cell>
          <cell r="O436">
            <v>32</v>
          </cell>
          <cell r="U436">
            <v>3</v>
          </cell>
          <cell r="V436">
            <v>1</v>
          </cell>
        </row>
        <row r="437">
          <cell r="C437">
            <v>11517</v>
          </cell>
          <cell r="D437">
            <v>1200</v>
          </cell>
          <cell r="E437" t="str">
            <v>MALAMIG1</v>
          </cell>
          <cell r="F437">
            <v>38988</v>
          </cell>
          <cell r="G437" t="str">
            <v>ORT_BSC1</v>
          </cell>
          <cell r="H437">
            <v>23</v>
          </cell>
          <cell r="I437">
            <v>55</v>
          </cell>
          <cell r="J437" t="str">
            <v>D</v>
          </cell>
          <cell r="K437">
            <v>3</v>
          </cell>
          <cell r="L437">
            <v>2</v>
          </cell>
          <cell r="M437">
            <v>13</v>
          </cell>
          <cell r="N437">
            <v>16</v>
          </cell>
          <cell r="O437">
            <v>77</v>
          </cell>
          <cell r="U437">
            <v>3</v>
          </cell>
          <cell r="V437">
            <v>1</v>
          </cell>
        </row>
        <row r="438">
          <cell r="C438">
            <v>21517</v>
          </cell>
          <cell r="D438">
            <v>1200</v>
          </cell>
          <cell r="E438" t="str">
            <v>MALAMIG2</v>
          </cell>
          <cell r="F438">
            <v>38988</v>
          </cell>
          <cell r="G438" t="str">
            <v>ORT_BSC1</v>
          </cell>
          <cell r="H438">
            <v>23</v>
          </cell>
          <cell r="I438">
            <v>56</v>
          </cell>
          <cell r="J438" t="str">
            <v>D</v>
          </cell>
          <cell r="K438">
            <v>3</v>
          </cell>
          <cell r="L438">
            <v>2</v>
          </cell>
          <cell r="M438">
            <v>5</v>
          </cell>
          <cell r="N438">
            <v>36</v>
          </cell>
          <cell r="O438">
            <v>88</v>
          </cell>
          <cell r="U438">
            <v>3</v>
          </cell>
          <cell r="V438">
            <v>1</v>
          </cell>
        </row>
        <row r="439">
          <cell r="C439">
            <v>31517</v>
          </cell>
          <cell r="D439">
            <v>1200</v>
          </cell>
          <cell r="E439" t="str">
            <v>MALAMIG3</v>
          </cell>
          <cell r="F439">
            <v>38988</v>
          </cell>
          <cell r="G439" t="str">
            <v>ORT_BSC1</v>
          </cell>
          <cell r="H439">
            <v>23</v>
          </cell>
          <cell r="I439">
            <v>57</v>
          </cell>
          <cell r="J439" t="str">
            <v>D</v>
          </cell>
          <cell r="K439">
            <v>3</v>
          </cell>
          <cell r="L439">
            <v>2</v>
          </cell>
          <cell r="M439">
            <v>23</v>
          </cell>
          <cell r="N439">
            <v>31</v>
          </cell>
          <cell r="O439">
            <v>99</v>
          </cell>
          <cell r="U439">
            <v>3</v>
          </cell>
          <cell r="V439">
            <v>1</v>
          </cell>
        </row>
        <row r="440">
          <cell r="C440">
            <v>11515</v>
          </cell>
          <cell r="D440">
            <v>1200</v>
          </cell>
          <cell r="E440" t="str">
            <v>WACKWACK1</v>
          </cell>
          <cell r="F440">
            <v>38988</v>
          </cell>
          <cell r="G440" t="str">
            <v>ORT_BSC1</v>
          </cell>
          <cell r="H440">
            <v>26</v>
          </cell>
          <cell r="I440">
            <v>60</v>
          </cell>
          <cell r="J440" t="str">
            <v>D</v>
          </cell>
          <cell r="K440">
            <v>3</v>
          </cell>
          <cell r="L440">
            <v>0</v>
          </cell>
          <cell r="M440">
            <v>9</v>
          </cell>
          <cell r="N440">
            <v>16</v>
          </cell>
          <cell r="O440">
            <v>32</v>
          </cell>
          <cell r="U440">
            <v>3</v>
          </cell>
          <cell r="V440">
            <v>1</v>
          </cell>
        </row>
        <row r="441">
          <cell r="C441">
            <v>21515</v>
          </cell>
          <cell r="D441">
            <v>1200</v>
          </cell>
          <cell r="E441" t="str">
            <v>WACKWACK2</v>
          </cell>
          <cell r="F441">
            <v>38988</v>
          </cell>
          <cell r="G441" t="str">
            <v>ORT_BSC1</v>
          </cell>
          <cell r="H441">
            <v>26</v>
          </cell>
          <cell r="I441">
            <v>61</v>
          </cell>
          <cell r="J441" t="str">
            <v>D</v>
          </cell>
          <cell r="K441">
            <v>3</v>
          </cell>
          <cell r="L441">
            <v>0</v>
          </cell>
          <cell r="M441">
            <v>11</v>
          </cell>
          <cell r="N441">
            <v>6</v>
          </cell>
          <cell r="O441">
            <v>14</v>
          </cell>
          <cell r="U441">
            <v>3</v>
          </cell>
          <cell r="V441">
            <v>1</v>
          </cell>
        </row>
        <row r="442">
          <cell r="C442">
            <v>31515</v>
          </cell>
          <cell r="D442">
            <v>1200</v>
          </cell>
          <cell r="E442" t="str">
            <v>WACKWACK3</v>
          </cell>
          <cell r="F442">
            <v>38988</v>
          </cell>
          <cell r="G442" t="str">
            <v>ORT_BSC1</v>
          </cell>
          <cell r="H442">
            <v>26</v>
          </cell>
          <cell r="I442">
            <v>62</v>
          </cell>
          <cell r="J442" t="str">
            <v>D</v>
          </cell>
          <cell r="K442">
            <v>3</v>
          </cell>
          <cell r="L442">
            <v>0</v>
          </cell>
          <cell r="M442">
            <v>77</v>
          </cell>
          <cell r="N442">
            <v>18</v>
          </cell>
          <cell r="O442">
            <v>20</v>
          </cell>
          <cell r="P442">
            <v>30</v>
          </cell>
          <cell r="U442">
            <v>4</v>
          </cell>
          <cell r="V442">
            <v>1</v>
          </cell>
        </row>
        <row r="443">
          <cell r="C443">
            <v>11608</v>
          </cell>
          <cell r="D443">
            <v>1200</v>
          </cell>
          <cell r="E443" t="str">
            <v>FRANCISSQ1</v>
          </cell>
          <cell r="F443">
            <v>38988</v>
          </cell>
          <cell r="G443" t="str">
            <v>ORT_BSC1</v>
          </cell>
          <cell r="H443">
            <v>27</v>
          </cell>
          <cell r="I443">
            <v>63</v>
          </cell>
          <cell r="J443" t="str">
            <v>D</v>
          </cell>
          <cell r="K443">
            <v>7</v>
          </cell>
          <cell r="L443">
            <v>7</v>
          </cell>
          <cell r="M443">
            <v>13</v>
          </cell>
          <cell r="N443">
            <v>16</v>
          </cell>
          <cell r="O443">
            <v>18</v>
          </cell>
          <cell r="U443">
            <v>3</v>
          </cell>
          <cell r="V443">
            <v>1</v>
          </cell>
        </row>
        <row r="444">
          <cell r="C444">
            <v>21608</v>
          </cell>
          <cell r="D444">
            <v>1200</v>
          </cell>
          <cell r="E444" t="str">
            <v>FRANCISSQ2</v>
          </cell>
          <cell r="F444">
            <v>38988</v>
          </cell>
          <cell r="G444" t="str">
            <v>ORT_BSC1</v>
          </cell>
          <cell r="H444">
            <v>27</v>
          </cell>
          <cell r="I444">
            <v>64</v>
          </cell>
          <cell r="J444" t="str">
            <v>D</v>
          </cell>
          <cell r="K444">
            <v>7</v>
          </cell>
          <cell r="L444">
            <v>7</v>
          </cell>
          <cell r="M444">
            <v>22</v>
          </cell>
          <cell r="N444">
            <v>27</v>
          </cell>
          <cell r="O444">
            <v>25</v>
          </cell>
          <cell r="U444">
            <v>3</v>
          </cell>
          <cell r="V444">
            <v>1</v>
          </cell>
        </row>
        <row r="445">
          <cell r="C445">
            <v>19509</v>
          </cell>
          <cell r="D445">
            <v>1200</v>
          </cell>
          <cell r="E445" t="str">
            <v>SHANGMALL1</v>
          </cell>
          <cell r="F445">
            <v>38988</v>
          </cell>
          <cell r="G445" t="str">
            <v>ORT_BSC1</v>
          </cell>
          <cell r="H445">
            <v>28</v>
          </cell>
          <cell r="I445">
            <v>65</v>
          </cell>
          <cell r="J445" t="str">
            <v>D</v>
          </cell>
          <cell r="K445">
            <v>0</v>
          </cell>
          <cell r="L445">
            <v>3</v>
          </cell>
          <cell r="M445">
            <v>123</v>
          </cell>
          <cell r="N445">
            <v>22</v>
          </cell>
          <cell r="O445">
            <v>32</v>
          </cell>
          <cell r="U445">
            <v>3</v>
          </cell>
          <cell r="V445">
            <v>1</v>
          </cell>
        </row>
        <row r="446">
          <cell r="C446">
            <v>11514</v>
          </cell>
          <cell r="D446">
            <v>1200</v>
          </cell>
          <cell r="E446" t="str">
            <v>UNITED1</v>
          </cell>
          <cell r="F446">
            <v>38988</v>
          </cell>
          <cell r="G446" t="str">
            <v>ORT_BSC1</v>
          </cell>
          <cell r="H446">
            <v>30</v>
          </cell>
          <cell r="I446">
            <v>67</v>
          </cell>
          <cell r="J446" t="str">
            <v>D</v>
          </cell>
          <cell r="K446">
            <v>4</v>
          </cell>
          <cell r="L446">
            <v>6</v>
          </cell>
          <cell r="M446">
            <v>5</v>
          </cell>
          <cell r="N446">
            <v>8</v>
          </cell>
          <cell r="O446">
            <v>33</v>
          </cell>
          <cell r="U446">
            <v>3</v>
          </cell>
          <cell r="V446">
            <v>1</v>
          </cell>
        </row>
        <row r="447">
          <cell r="C447">
            <v>21514</v>
          </cell>
          <cell r="D447">
            <v>1200</v>
          </cell>
          <cell r="E447" t="str">
            <v>UNITED2</v>
          </cell>
          <cell r="F447">
            <v>38988</v>
          </cell>
          <cell r="G447" t="str">
            <v>ORT_BSC1</v>
          </cell>
          <cell r="H447">
            <v>30</v>
          </cell>
          <cell r="I447">
            <v>68</v>
          </cell>
          <cell r="J447" t="str">
            <v>D</v>
          </cell>
          <cell r="K447">
            <v>4</v>
          </cell>
          <cell r="L447">
            <v>6</v>
          </cell>
          <cell r="M447">
            <v>35</v>
          </cell>
          <cell r="N447">
            <v>30</v>
          </cell>
          <cell r="O447">
            <v>37</v>
          </cell>
          <cell r="U447">
            <v>3</v>
          </cell>
          <cell r="V447">
            <v>1</v>
          </cell>
        </row>
        <row r="448">
          <cell r="C448">
            <v>19507</v>
          </cell>
          <cell r="D448">
            <v>1200</v>
          </cell>
          <cell r="E448" t="str">
            <v>UNILAB1</v>
          </cell>
          <cell r="F448">
            <v>38988</v>
          </cell>
          <cell r="G448" t="str">
            <v>ORT_BSC1</v>
          </cell>
          <cell r="H448">
            <v>32</v>
          </cell>
          <cell r="I448">
            <v>79</v>
          </cell>
          <cell r="J448" t="str">
            <v>D</v>
          </cell>
          <cell r="K448">
            <v>0</v>
          </cell>
          <cell r="L448">
            <v>2</v>
          </cell>
          <cell r="M448">
            <v>3</v>
          </cell>
          <cell r="N448">
            <v>34</v>
          </cell>
          <cell r="U448">
            <v>2</v>
          </cell>
          <cell r="V448">
            <v>1</v>
          </cell>
        </row>
        <row r="449">
          <cell r="C449">
            <v>49503</v>
          </cell>
          <cell r="D449">
            <v>1200</v>
          </cell>
          <cell r="E449" t="str">
            <v>HIGHLANDS4</v>
          </cell>
          <cell r="F449">
            <v>38988</v>
          </cell>
          <cell r="G449" t="str">
            <v>ORT_BSC1</v>
          </cell>
          <cell r="H449">
            <v>34</v>
          </cell>
          <cell r="I449">
            <v>10</v>
          </cell>
          <cell r="J449" t="str">
            <v>D</v>
          </cell>
          <cell r="K449">
            <v>0</v>
          </cell>
          <cell r="L449">
            <v>7</v>
          </cell>
          <cell r="M449">
            <v>23</v>
          </cell>
          <cell r="N449">
            <v>11</v>
          </cell>
          <cell r="U449">
            <v>2</v>
          </cell>
          <cell r="V449">
            <v>1</v>
          </cell>
        </row>
        <row r="450">
          <cell r="C450">
            <v>19503</v>
          </cell>
          <cell r="D450">
            <v>1200</v>
          </cell>
          <cell r="E450" t="str">
            <v>HIGHLANDS1</v>
          </cell>
          <cell r="F450">
            <v>38988</v>
          </cell>
          <cell r="G450" t="str">
            <v>ORT_BSC1</v>
          </cell>
          <cell r="H450">
            <v>34</v>
          </cell>
          <cell r="I450">
            <v>73</v>
          </cell>
          <cell r="J450" t="str">
            <v>D</v>
          </cell>
          <cell r="K450">
            <v>0</v>
          </cell>
          <cell r="L450">
            <v>7</v>
          </cell>
          <cell r="M450">
            <v>3</v>
          </cell>
          <cell r="N450">
            <v>75</v>
          </cell>
          <cell r="U450">
            <v>2</v>
          </cell>
          <cell r="V450">
            <v>1</v>
          </cell>
        </row>
        <row r="451">
          <cell r="C451">
            <v>29503</v>
          </cell>
          <cell r="D451">
            <v>1200</v>
          </cell>
          <cell r="E451" t="str">
            <v>HIGHLANDS2</v>
          </cell>
          <cell r="F451">
            <v>38988</v>
          </cell>
          <cell r="G451" t="str">
            <v>ORT_BSC1</v>
          </cell>
          <cell r="H451">
            <v>34</v>
          </cell>
          <cell r="I451">
            <v>74</v>
          </cell>
          <cell r="J451" t="str">
            <v>D</v>
          </cell>
          <cell r="K451">
            <v>0</v>
          </cell>
          <cell r="L451">
            <v>7</v>
          </cell>
          <cell r="M451">
            <v>25</v>
          </cell>
          <cell r="N451">
            <v>78</v>
          </cell>
          <cell r="O451">
            <v>16</v>
          </cell>
          <cell r="U451">
            <v>3</v>
          </cell>
          <cell r="V451">
            <v>1</v>
          </cell>
        </row>
        <row r="452">
          <cell r="C452">
            <v>39503</v>
          </cell>
          <cell r="D452">
            <v>1200</v>
          </cell>
          <cell r="E452" t="str">
            <v>HIGHLANDS3</v>
          </cell>
          <cell r="F452">
            <v>38988</v>
          </cell>
          <cell r="G452" t="str">
            <v>ORT_BSC1</v>
          </cell>
          <cell r="H452">
            <v>34</v>
          </cell>
          <cell r="I452">
            <v>75</v>
          </cell>
          <cell r="J452" t="str">
            <v>D</v>
          </cell>
          <cell r="K452">
            <v>0</v>
          </cell>
          <cell r="L452">
            <v>7</v>
          </cell>
          <cell r="M452">
            <v>123</v>
          </cell>
          <cell r="N452">
            <v>120</v>
          </cell>
          <cell r="O452">
            <v>76</v>
          </cell>
          <cell r="U452">
            <v>3</v>
          </cell>
          <cell r="V452">
            <v>1</v>
          </cell>
        </row>
        <row r="453">
          <cell r="C453">
            <v>10503</v>
          </cell>
          <cell r="D453">
            <v>1200</v>
          </cell>
          <cell r="E453" t="str">
            <v>HIGHLANDX1</v>
          </cell>
          <cell r="F453">
            <v>38988</v>
          </cell>
          <cell r="G453" t="str">
            <v>ORT_BSC1</v>
          </cell>
          <cell r="H453">
            <v>35</v>
          </cell>
          <cell r="I453">
            <v>76</v>
          </cell>
          <cell r="J453" t="str">
            <v>D</v>
          </cell>
          <cell r="K453">
            <v>0</v>
          </cell>
          <cell r="L453">
            <v>0</v>
          </cell>
          <cell r="M453">
            <v>625</v>
          </cell>
          <cell r="N453">
            <v>664</v>
          </cell>
          <cell r="U453">
            <v>2</v>
          </cell>
          <cell r="V453">
            <v>1</v>
          </cell>
        </row>
        <row r="454">
          <cell r="C454">
            <v>20503</v>
          </cell>
          <cell r="D454">
            <v>1200</v>
          </cell>
          <cell r="E454" t="str">
            <v>HIGHLANDX2</v>
          </cell>
          <cell r="F454">
            <v>38988</v>
          </cell>
          <cell r="G454" t="str">
            <v>ORT_BSC1</v>
          </cell>
          <cell r="H454">
            <v>35</v>
          </cell>
          <cell r="I454">
            <v>77</v>
          </cell>
          <cell r="J454" t="str">
            <v>D</v>
          </cell>
          <cell r="K454">
            <v>0</v>
          </cell>
          <cell r="L454">
            <v>0</v>
          </cell>
          <cell r="M454">
            <v>629</v>
          </cell>
          <cell r="N454">
            <v>668</v>
          </cell>
          <cell r="U454">
            <v>2</v>
          </cell>
          <cell r="V454">
            <v>1</v>
          </cell>
        </row>
        <row r="455">
          <cell r="C455">
            <v>30503</v>
          </cell>
          <cell r="D455">
            <v>1200</v>
          </cell>
          <cell r="E455" t="str">
            <v>HIGHLANDX3</v>
          </cell>
          <cell r="F455">
            <v>38988</v>
          </cell>
          <cell r="G455" t="str">
            <v>ORT_BSC1</v>
          </cell>
          <cell r="H455">
            <v>35</v>
          </cell>
          <cell r="I455">
            <v>78</v>
          </cell>
          <cell r="J455" t="str">
            <v>D</v>
          </cell>
          <cell r="K455">
            <v>0</v>
          </cell>
          <cell r="L455">
            <v>0</v>
          </cell>
          <cell r="M455">
            <v>633</v>
          </cell>
          <cell r="N455">
            <v>672</v>
          </cell>
          <cell r="U455">
            <v>2</v>
          </cell>
          <cell r="V455">
            <v>1</v>
          </cell>
        </row>
        <row r="456">
          <cell r="C456">
            <v>11507</v>
          </cell>
          <cell r="D456">
            <v>1200</v>
          </cell>
          <cell r="E456" t="str">
            <v>SHERIDAN1</v>
          </cell>
          <cell r="F456">
            <v>38988</v>
          </cell>
          <cell r="G456" t="str">
            <v>ORT_BSC1</v>
          </cell>
          <cell r="H456">
            <v>37</v>
          </cell>
          <cell r="I456">
            <v>82</v>
          </cell>
          <cell r="J456" t="str">
            <v>D</v>
          </cell>
          <cell r="K456">
            <v>4</v>
          </cell>
          <cell r="L456">
            <v>5</v>
          </cell>
          <cell r="M456">
            <v>77</v>
          </cell>
          <cell r="N456">
            <v>24</v>
          </cell>
          <cell r="O456">
            <v>4</v>
          </cell>
          <cell r="P456">
            <v>16</v>
          </cell>
          <cell r="U456">
            <v>4</v>
          </cell>
          <cell r="V456">
            <v>1</v>
          </cell>
        </row>
        <row r="457">
          <cell r="C457">
            <v>21507</v>
          </cell>
          <cell r="D457">
            <v>1200</v>
          </cell>
          <cell r="E457" t="str">
            <v>SHERIDAN2</v>
          </cell>
          <cell r="F457">
            <v>38988</v>
          </cell>
          <cell r="G457" t="str">
            <v>ORT_BSC1</v>
          </cell>
          <cell r="H457">
            <v>37</v>
          </cell>
          <cell r="I457">
            <v>83</v>
          </cell>
          <cell r="J457" t="str">
            <v>D</v>
          </cell>
          <cell r="K457">
            <v>4</v>
          </cell>
          <cell r="L457">
            <v>5</v>
          </cell>
          <cell r="M457">
            <v>27</v>
          </cell>
          <cell r="N457">
            <v>20</v>
          </cell>
          <cell r="O457">
            <v>6</v>
          </cell>
          <cell r="P457">
            <v>22</v>
          </cell>
          <cell r="U457">
            <v>4</v>
          </cell>
          <cell r="V457">
            <v>1</v>
          </cell>
        </row>
        <row r="458">
          <cell r="C458">
            <v>31507</v>
          </cell>
          <cell r="D458">
            <v>1200</v>
          </cell>
          <cell r="E458" t="str">
            <v>SHERIDAN3</v>
          </cell>
          <cell r="F458">
            <v>38988</v>
          </cell>
          <cell r="G458" t="str">
            <v>ORT_BSC1</v>
          </cell>
          <cell r="H458">
            <v>37</v>
          </cell>
          <cell r="I458">
            <v>84</v>
          </cell>
          <cell r="J458" t="str">
            <v>D</v>
          </cell>
          <cell r="K458">
            <v>4</v>
          </cell>
          <cell r="L458">
            <v>5</v>
          </cell>
          <cell r="M458">
            <v>9</v>
          </cell>
          <cell r="N458">
            <v>32</v>
          </cell>
          <cell r="O458">
            <v>30</v>
          </cell>
          <cell r="P458">
            <v>36</v>
          </cell>
          <cell r="U458">
            <v>4</v>
          </cell>
          <cell r="V458">
            <v>1</v>
          </cell>
        </row>
        <row r="459">
          <cell r="C459">
            <v>12507</v>
          </cell>
          <cell r="D459">
            <v>1200</v>
          </cell>
          <cell r="E459" t="str">
            <v>SHERIDANX1</v>
          </cell>
          <cell r="F459">
            <v>38988</v>
          </cell>
          <cell r="G459" t="str">
            <v>ORT_BSC1</v>
          </cell>
          <cell r="H459">
            <v>38</v>
          </cell>
          <cell r="I459">
            <v>85</v>
          </cell>
          <cell r="J459" t="str">
            <v>D</v>
          </cell>
          <cell r="K459">
            <v>4</v>
          </cell>
          <cell r="L459">
            <v>5</v>
          </cell>
          <cell r="M459">
            <v>663</v>
          </cell>
          <cell r="N459">
            <v>666</v>
          </cell>
          <cell r="U459">
            <v>2</v>
          </cell>
          <cell r="V459">
            <v>1</v>
          </cell>
        </row>
        <row r="460">
          <cell r="C460">
            <v>22507</v>
          </cell>
          <cell r="D460">
            <v>1200</v>
          </cell>
          <cell r="E460" t="str">
            <v>SHERIDANX2</v>
          </cell>
          <cell r="F460">
            <v>38988</v>
          </cell>
          <cell r="G460" t="str">
            <v>ORT_BSC1</v>
          </cell>
          <cell r="H460">
            <v>38</v>
          </cell>
          <cell r="I460">
            <v>86</v>
          </cell>
          <cell r="J460" t="str">
            <v>D</v>
          </cell>
          <cell r="K460">
            <v>4</v>
          </cell>
          <cell r="L460">
            <v>5</v>
          </cell>
          <cell r="M460">
            <v>631</v>
          </cell>
          <cell r="N460">
            <v>669</v>
          </cell>
          <cell r="U460">
            <v>2</v>
          </cell>
          <cell r="V460">
            <v>1</v>
          </cell>
        </row>
        <row r="461">
          <cell r="C461">
            <v>32507</v>
          </cell>
          <cell r="D461">
            <v>1200</v>
          </cell>
          <cell r="E461" t="str">
            <v>SHERIDANX3</v>
          </cell>
          <cell r="F461">
            <v>38988</v>
          </cell>
          <cell r="G461" t="str">
            <v>ORT_BSC1</v>
          </cell>
          <cell r="H461">
            <v>38</v>
          </cell>
          <cell r="I461">
            <v>87</v>
          </cell>
          <cell r="J461" t="str">
            <v>D</v>
          </cell>
          <cell r="K461">
            <v>4</v>
          </cell>
          <cell r="L461">
            <v>5</v>
          </cell>
          <cell r="M461">
            <v>627</v>
          </cell>
          <cell r="N461">
            <v>674</v>
          </cell>
          <cell r="U461">
            <v>2</v>
          </cell>
          <cell r="V461">
            <v>1</v>
          </cell>
        </row>
        <row r="462">
          <cell r="C462">
            <v>11248</v>
          </cell>
          <cell r="D462">
            <v>1200</v>
          </cell>
          <cell r="E462" t="str">
            <v>SOUCEMBO1</v>
          </cell>
          <cell r="F462">
            <v>38988</v>
          </cell>
          <cell r="G462" t="str">
            <v>ORT_BSC1</v>
          </cell>
          <cell r="H462">
            <v>96</v>
          </cell>
          <cell r="I462">
            <v>96</v>
          </cell>
          <cell r="J462" t="str">
            <v>D</v>
          </cell>
          <cell r="K462">
            <v>6</v>
          </cell>
          <cell r="L462">
            <v>3</v>
          </cell>
          <cell r="M462">
            <v>37</v>
          </cell>
          <cell r="N462">
            <v>26</v>
          </cell>
          <cell r="O462">
            <v>34</v>
          </cell>
          <cell r="U462">
            <v>3</v>
          </cell>
          <cell r="V462">
            <v>1</v>
          </cell>
        </row>
        <row r="463">
          <cell r="C463">
            <v>21248</v>
          </cell>
          <cell r="D463">
            <v>1200</v>
          </cell>
          <cell r="E463" t="str">
            <v>SOUCEMBO2</v>
          </cell>
          <cell r="F463">
            <v>38988</v>
          </cell>
          <cell r="G463" t="str">
            <v>ORT_BSC1</v>
          </cell>
          <cell r="H463">
            <v>96</v>
          </cell>
          <cell r="I463">
            <v>97</v>
          </cell>
          <cell r="J463" t="str">
            <v>D</v>
          </cell>
          <cell r="K463">
            <v>6</v>
          </cell>
          <cell r="L463">
            <v>3</v>
          </cell>
          <cell r="M463">
            <v>13</v>
          </cell>
          <cell r="N463">
            <v>24</v>
          </cell>
          <cell r="O463">
            <v>30</v>
          </cell>
          <cell r="P463">
            <v>19</v>
          </cell>
          <cell r="U463">
            <v>4</v>
          </cell>
          <cell r="V463">
            <v>1</v>
          </cell>
        </row>
        <row r="464">
          <cell r="C464">
            <v>31248</v>
          </cell>
          <cell r="D464">
            <v>1200</v>
          </cell>
          <cell r="E464" t="str">
            <v>SOUCEMBO3</v>
          </cell>
          <cell r="F464">
            <v>38988</v>
          </cell>
          <cell r="G464" t="str">
            <v>ORT_BSC1</v>
          </cell>
          <cell r="H464">
            <v>96</v>
          </cell>
          <cell r="I464">
            <v>98</v>
          </cell>
          <cell r="J464" t="str">
            <v>D</v>
          </cell>
          <cell r="K464">
            <v>6</v>
          </cell>
          <cell r="L464">
            <v>3</v>
          </cell>
          <cell r="M464">
            <v>9</v>
          </cell>
          <cell r="N464">
            <v>28</v>
          </cell>
          <cell r="O464">
            <v>36</v>
          </cell>
          <cell r="P464">
            <v>11</v>
          </cell>
          <cell r="U464">
            <v>4</v>
          </cell>
          <cell r="V464">
            <v>1</v>
          </cell>
        </row>
        <row r="465">
          <cell r="C465">
            <v>12248</v>
          </cell>
          <cell r="D465">
            <v>1200</v>
          </cell>
          <cell r="E465" t="str">
            <v>SOUCEMBOX1</v>
          </cell>
          <cell r="F465">
            <v>38988</v>
          </cell>
          <cell r="G465" t="str">
            <v>ORT_BSC1</v>
          </cell>
          <cell r="H465">
            <v>97</v>
          </cell>
          <cell r="I465">
            <v>99</v>
          </cell>
          <cell r="J465" t="str">
            <v>D</v>
          </cell>
          <cell r="K465">
            <v>6</v>
          </cell>
          <cell r="L465">
            <v>3</v>
          </cell>
          <cell r="M465">
            <v>661</v>
          </cell>
          <cell r="U465">
            <v>1</v>
          </cell>
          <cell r="V465">
            <v>0</v>
          </cell>
        </row>
        <row r="466">
          <cell r="C466">
            <v>22248</v>
          </cell>
          <cell r="D466">
            <v>1200</v>
          </cell>
          <cell r="E466" t="str">
            <v>SOUCEMBOX2</v>
          </cell>
          <cell r="F466">
            <v>38988</v>
          </cell>
          <cell r="G466" t="str">
            <v>ORT_BSC1</v>
          </cell>
          <cell r="H466">
            <v>97</v>
          </cell>
          <cell r="I466">
            <v>100</v>
          </cell>
          <cell r="J466" t="str">
            <v>D</v>
          </cell>
          <cell r="K466">
            <v>6</v>
          </cell>
          <cell r="L466">
            <v>3</v>
          </cell>
          <cell r="M466">
            <v>665</v>
          </cell>
          <cell r="U466">
            <v>1</v>
          </cell>
          <cell r="V466">
            <v>0</v>
          </cell>
        </row>
        <row r="467">
          <cell r="C467">
            <v>19232</v>
          </cell>
          <cell r="D467">
            <v>1200</v>
          </cell>
          <cell r="E467" t="str">
            <v>PNOC1</v>
          </cell>
          <cell r="F467">
            <v>38988</v>
          </cell>
          <cell r="G467" t="str">
            <v>ORT_BSC1</v>
          </cell>
          <cell r="H467">
            <v>98</v>
          </cell>
          <cell r="I467">
            <v>101</v>
          </cell>
          <cell r="J467" t="str">
            <v>D</v>
          </cell>
          <cell r="K467">
            <v>0</v>
          </cell>
          <cell r="L467">
            <v>1</v>
          </cell>
          <cell r="M467">
            <v>3</v>
          </cell>
          <cell r="N467">
            <v>33</v>
          </cell>
          <cell r="U467">
            <v>2</v>
          </cell>
          <cell r="V467">
            <v>1</v>
          </cell>
        </row>
        <row r="468">
          <cell r="C468">
            <v>12501</v>
          </cell>
          <cell r="D468">
            <v>1200</v>
          </cell>
          <cell r="E468" t="str">
            <v>HIGHWAYHX1</v>
          </cell>
          <cell r="F468">
            <v>38988</v>
          </cell>
          <cell r="G468" t="str">
            <v>ORT_BSC1</v>
          </cell>
          <cell r="H468">
            <v>128</v>
          </cell>
          <cell r="I468">
            <v>126</v>
          </cell>
          <cell r="J468" t="str">
            <v>D</v>
          </cell>
          <cell r="K468">
            <v>3</v>
          </cell>
          <cell r="L468">
            <v>2</v>
          </cell>
          <cell r="M468">
            <v>626</v>
          </cell>
          <cell r="N468">
            <v>677</v>
          </cell>
          <cell r="U468">
            <v>2</v>
          </cell>
          <cell r="V468">
            <v>0</v>
          </cell>
        </row>
        <row r="469">
          <cell r="C469">
            <v>22501</v>
          </cell>
          <cell r="D469">
            <v>1200</v>
          </cell>
          <cell r="E469" t="str">
            <v>HIGHWAYHX2</v>
          </cell>
          <cell r="F469">
            <v>38988</v>
          </cell>
          <cell r="G469" t="str">
            <v>ORT_BSC1</v>
          </cell>
          <cell r="H469">
            <v>128</v>
          </cell>
          <cell r="I469">
            <v>127</v>
          </cell>
          <cell r="J469" t="str">
            <v>D</v>
          </cell>
          <cell r="K469">
            <v>3</v>
          </cell>
          <cell r="L469">
            <v>2</v>
          </cell>
          <cell r="M469">
            <v>632</v>
          </cell>
          <cell r="N469">
            <v>681</v>
          </cell>
          <cell r="U469">
            <v>2</v>
          </cell>
          <cell r="V469">
            <v>0</v>
          </cell>
        </row>
        <row r="470">
          <cell r="C470">
            <v>32501</v>
          </cell>
          <cell r="D470">
            <v>1200</v>
          </cell>
          <cell r="E470" t="str">
            <v>HIGHWAYHX3</v>
          </cell>
          <cell r="F470">
            <v>38988</v>
          </cell>
          <cell r="G470" t="str">
            <v>ORT_BSC1</v>
          </cell>
          <cell r="H470">
            <v>128</v>
          </cell>
          <cell r="I470">
            <v>128</v>
          </cell>
          <cell r="J470" t="str">
            <v>D</v>
          </cell>
          <cell r="K470">
            <v>3</v>
          </cell>
          <cell r="L470">
            <v>2</v>
          </cell>
          <cell r="M470">
            <v>635</v>
          </cell>
          <cell r="N470">
            <v>685</v>
          </cell>
          <cell r="U470">
            <v>2</v>
          </cell>
          <cell r="V470">
            <v>0</v>
          </cell>
        </row>
        <row r="471">
          <cell r="C471">
            <v>11603</v>
          </cell>
          <cell r="D471">
            <v>1200</v>
          </cell>
          <cell r="E471" t="str">
            <v>EMERALD1</v>
          </cell>
          <cell r="F471">
            <v>38989</v>
          </cell>
          <cell r="G471" t="str">
            <v>ORT_BSC2</v>
          </cell>
          <cell r="H471">
            <v>3</v>
          </cell>
          <cell r="I471">
            <v>7</v>
          </cell>
          <cell r="J471" t="str">
            <v>D</v>
          </cell>
          <cell r="K471">
            <v>3</v>
          </cell>
          <cell r="L471">
            <v>3</v>
          </cell>
          <cell r="M471">
            <v>37</v>
          </cell>
          <cell r="N471">
            <v>21</v>
          </cell>
          <cell r="O471">
            <v>30</v>
          </cell>
          <cell r="P471">
            <v>34</v>
          </cell>
          <cell r="U471">
            <v>4</v>
          </cell>
          <cell r="V471">
            <v>1</v>
          </cell>
        </row>
        <row r="472">
          <cell r="C472">
            <v>21603</v>
          </cell>
          <cell r="D472">
            <v>1200</v>
          </cell>
          <cell r="E472" t="str">
            <v>EMERALD2</v>
          </cell>
          <cell r="F472">
            <v>38989</v>
          </cell>
          <cell r="G472" t="str">
            <v>ORT_BSC2</v>
          </cell>
          <cell r="H472">
            <v>3</v>
          </cell>
          <cell r="I472">
            <v>8</v>
          </cell>
          <cell r="J472" t="str">
            <v>D</v>
          </cell>
          <cell r="K472">
            <v>3</v>
          </cell>
          <cell r="L472">
            <v>3</v>
          </cell>
          <cell r="M472">
            <v>17</v>
          </cell>
          <cell r="N472">
            <v>120</v>
          </cell>
          <cell r="O472">
            <v>23</v>
          </cell>
          <cell r="P472">
            <v>79</v>
          </cell>
          <cell r="U472">
            <v>4</v>
          </cell>
          <cell r="V472">
            <v>1</v>
          </cell>
        </row>
        <row r="473">
          <cell r="C473">
            <v>12603</v>
          </cell>
          <cell r="D473">
            <v>1200</v>
          </cell>
          <cell r="E473" t="str">
            <v>EMERALDX1</v>
          </cell>
          <cell r="F473">
            <v>38989</v>
          </cell>
          <cell r="G473" t="str">
            <v>ORT_BSC2</v>
          </cell>
          <cell r="H473">
            <v>3</v>
          </cell>
          <cell r="I473">
            <v>100</v>
          </cell>
          <cell r="J473" t="str">
            <v>D</v>
          </cell>
          <cell r="K473">
            <v>3</v>
          </cell>
          <cell r="L473">
            <v>3</v>
          </cell>
          <cell r="M473">
            <v>625</v>
          </cell>
          <cell r="N473">
            <v>662</v>
          </cell>
          <cell r="U473">
            <v>2</v>
          </cell>
          <cell r="V473">
            <v>0</v>
          </cell>
        </row>
        <row r="474">
          <cell r="C474">
            <v>22603</v>
          </cell>
          <cell r="D474">
            <v>1200</v>
          </cell>
          <cell r="E474" t="str">
            <v>EMERALDX2</v>
          </cell>
          <cell r="F474">
            <v>38989</v>
          </cell>
          <cell r="G474" t="str">
            <v>ORT_BSC2</v>
          </cell>
          <cell r="H474">
            <v>3</v>
          </cell>
          <cell r="I474">
            <v>101</v>
          </cell>
          <cell r="J474" t="str">
            <v>D</v>
          </cell>
          <cell r="K474">
            <v>3</v>
          </cell>
          <cell r="L474">
            <v>3</v>
          </cell>
          <cell r="M474">
            <v>630</v>
          </cell>
          <cell r="N474">
            <v>666</v>
          </cell>
          <cell r="U474">
            <v>2</v>
          </cell>
          <cell r="V474">
            <v>0</v>
          </cell>
        </row>
        <row r="475">
          <cell r="C475">
            <v>19510</v>
          </cell>
          <cell r="D475">
            <v>1200</v>
          </cell>
          <cell r="E475" t="str">
            <v>SANMIGCOR1</v>
          </cell>
          <cell r="F475">
            <v>38989</v>
          </cell>
          <cell r="G475" t="str">
            <v>ORT_BSC2</v>
          </cell>
          <cell r="H475">
            <v>4</v>
          </cell>
          <cell r="I475">
            <v>62</v>
          </cell>
          <cell r="J475" t="str">
            <v>D</v>
          </cell>
          <cell r="K475">
            <v>0</v>
          </cell>
          <cell r="L475">
            <v>2</v>
          </cell>
          <cell r="M475">
            <v>121</v>
          </cell>
          <cell r="N475">
            <v>76</v>
          </cell>
          <cell r="U475">
            <v>2</v>
          </cell>
          <cell r="V475">
            <v>1</v>
          </cell>
        </row>
        <row r="476">
          <cell r="C476">
            <v>12622</v>
          </cell>
          <cell r="D476">
            <v>1200</v>
          </cell>
          <cell r="E476" t="str">
            <v>KAPITOLYX1</v>
          </cell>
          <cell r="F476">
            <v>38989</v>
          </cell>
          <cell r="G476" t="str">
            <v>ORT_BSC2</v>
          </cell>
          <cell r="H476">
            <v>23</v>
          </cell>
          <cell r="I476">
            <v>57</v>
          </cell>
          <cell r="J476" t="str">
            <v>D</v>
          </cell>
          <cell r="K476">
            <v>6</v>
          </cell>
          <cell r="L476">
            <v>5</v>
          </cell>
          <cell r="M476">
            <v>630</v>
          </cell>
          <cell r="U476">
            <v>1</v>
          </cell>
          <cell r="V476">
            <v>0</v>
          </cell>
        </row>
        <row r="477">
          <cell r="C477">
            <v>22622</v>
          </cell>
          <cell r="D477">
            <v>1200</v>
          </cell>
          <cell r="E477" t="str">
            <v>KAPITOLYX2</v>
          </cell>
          <cell r="F477">
            <v>38989</v>
          </cell>
          <cell r="G477" t="str">
            <v>ORT_BSC2</v>
          </cell>
          <cell r="H477">
            <v>23</v>
          </cell>
          <cell r="I477">
            <v>58</v>
          </cell>
          <cell r="J477" t="str">
            <v>D</v>
          </cell>
          <cell r="K477">
            <v>6</v>
          </cell>
          <cell r="L477">
            <v>5</v>
          </cell>
          <cell r="M477">
            <v>682</v>
          </cell>
          <cell r="U477">
            <v>1</v>
          </cell>
          <cell r="V477">
            <v>0</v>
          </cell>
        </row>
        <row r="478">
          <cell r="C478">
            <v>32622</v>
          </cell>
          <cell r="D478">
            <v>1200</v>
          </cell>
          <cell r="E478" t="str">
            <v>KAPITOLYX3</v>
          </cell>
          <cell r="F478">
            <v>38989</v>
          </cell>
          <cell r="G478" t="str">
            <v>ORT_BSC2</v>
          </cell>
          <cell r="H478">
            <v>23</v>
          </cell>
          <cell r="I478">
            <v>59</v>
          </cell>
          <cell r="J478" t="str">
            <v>D</v>
          </cell>
          <cell r="K478">
            <v>6</v>
          </cell>
          <cell r="L478">
            <v>5</v>
          </cell>
          <cell r="M478">
            <v>676</v>
          </cell>
          <cell r="U478">
            <v>1</v>
          </cell>
          <cell r="V478">
            <v>0</v>
          </cell>
        </row>
        <row r="479">
          <cell r="C479">
            <v>11622</v>
          </cell>
          <cell r="D479">
            <v>1200</v>
          </cell>
          <cell r="E479" t="str">
            <v>KAPITOLYO1</v>
          </cell>
          <cell r="F479">
            <v>38989</v>
          </cell>
          <cell r="G479" t="str">
            <v>ORT_BSC2</v>
          </cell>
          <cell r="H479">
            <v>24</v>
          </cell>
          <cell r="I479">
            <v>60</v>
          </cell>
          <cell r="J479" t="str">
            <v>D</v>
          </cell>
          <cell r="K479">
            <v>6</v>
          </cell>
          <cell r="L479">
            <v>5</v>
          </cell>
          <cell r="M479">
            <v>35</v>
          </cell>
          <cell r="N479">
            <v>9</v>
          </cell>
          <cell r="O479">
            <v>14</v>
          </cell>
          <cell r="U479">
            <v>3</v>
          </cell>
          <cell r="V479">
            <v>1</v>
          </cell>
        </row>
        <row r="480">
          <cell r="C480">
            <v>21622</v>
          </cell>
          <cell r="D480">
            <v>1200</v>
          </cell>
          <cell r="E480" t="str">
            <v>KAPITOLYO2</v>
          </cell>
          <cell r="F480">
            <v>38989</v>
          </cell>
          <cell r="G480" t="str">
            <v>ORT_BSC2</v>
          </cell>
          <cell r="H480">
            <v>24</v>
          </cell>
          <cell r="I480">
            <v>61</v>
          </cell>
          <cell r="J480" t="str">
            <v>D</v>
          </cell>
          <cell r="K480">
            <v>6</v>
          </cell>
          <cell r="L480">
            <v>5</v>
          </cell>
          <cell r="M480">
            <v>17</v>
          </cell>
          <cell r="N480">
            <v>28</v>
          </cell>
          <cell r="O480">
            <v>12</v>
          </cell>
          <cell r="U480">
            <v>3</v>
          </cell>
          <cell r="V480">
            <v>1</v>
          </cell>
        </row>
        <row r="481">
          <cell r="C481">
            <v>31622</v>
          </cell>
          <cell r="D481">
            <v>1200</v>
          </cell>
          <cell r="E481" t="str">
            <v>KAPITOLYO3</v>
          </cell>
          <cell r="F481">
            <v>38989</v>
          </cell>
          <cell r="G481" t="str">
            <v>ORT_BSC2</v>
          </cell>
          <cell r="H481">
            <v>24</v>
          </cell>
          <cell r="I481">
            <v>103</v>
          </cell>
          <cell r="J481" t="str">
            <v>D</v>
          </cell>
          <cell r="K481">
            <v>6</v>
          </cell>
          <cell r="L481">
            <v>5</v>
          </cell>
          <cell r="M481">
            <v>37</v>
          </cell>
          <cell r="N481">
            <v>21</v>
          </cell>
          <cell r="O481">
            <v>32</v>
          </cell>
          <cell r="U481">
            <v>3</v>
          </cell>
          <cell r="V481">
            <v>1</v>
          </cell>
        </row>
        <row r="482">
          <cell r="C482">
            <v>11612</v>
          </cell>
          <cell r="D482">
            <v>1200</v>
          </cell>
          <cell r="E482" t="str">
            <v>ULTRA1</v>
          </cell>
          <cell r="F482">
            <v>38989</v>
          </cell>
          <cell r="G482" t="str">
            <v>ORT_BSC2</v>
          </cell>
          <cell r="H482">
            <v>26</v>
          </cell>
          <cell r="I482">
            <v>65</v>
          </cell>
          <cell r="J482" t="str">
            <v>D</v>
          </cell>
          <cell r="K482">
            <v>1</v>
          </cell>
          <cell r="L482">
            <v>1</v>
          </cell>
          <cell r="M482">
            <v>11</v>
          </cell>
          <cell r="N482">
            <v>18</v>
          </cell>
          <cell r="O482">
            <v>30</v>
          </cell>
          <cell r="U482">
            <v>3</v>
          </cell>
          <cell r="V482">
            <v>1</v>
          </cell>
        </row>
        <row r="483">
          <cell r="C483">
            <v>21612</v>
          </cell>
          <cell r="D483">
            <v>1200</v>
          </cell>
          <cell r="E483" t="str">
            <v>ULTRA2</v>
          </cell>
          <cell r="F483">
            <v>38989</v>
          </cell>
          <cell r="G483" t="str">
            <v>ORT_BSC2</v>
          </cell>
          <cell r="H483">
            <v>26</v>
          </cell>
          <cell r="I483">
            <v>66</v>
          </cell>
          <cell r="J483" t="str">
            <v>D</v>
          </cell>
          <cell r="K483">
            <v>1</v>
          </cell>
          <cell r="L483">
            <v>1</v>
          </cell>
          <cell r="M483">
            <v>7</v>
          </cell>
          <cell r="N483">
            <v>20</v>
          </cell>
          <cell r="O483">
            <v>28</v>
          </cell>
          <cell r="U483">
            <v>3</v>
          </cell>
          <cell r="V483">
            <v>1</v>
          </cell>
        </row>
        <row r="484">
          <cell r="C484">
            <v>31612</v>
          </cell>
          <cell r="D484">
            <v>1200</v>
          </cell>
          <cell r="E484" t="str">
            <v>ULTRA3</v>
          </cell>
          <cell r="F484">
            <v>38989</v>
          </cell>
          <cell r="G484" t="str">
            <v>ORT_BSC2</v>
          </cell>
          <cell r="H484">
            <v>26</v>
          </cell>
          <cell r="I484">
            <v>67</v>
          </cell>
          <cell r="J484" t="str">
            <v>D</v>
          </cell>
          <cell r="K484">
            <v>1</v>
          </cell>
          <cell r="L484">
            <v>1</v>
          </cell>
          <cell r="M484">
            <v>5</v>
          </cell>
          <cell r="N484">
            <v>34</v>
          </cell>
          <cell r="O484">
            <v>23</v>
          </cell>
          <cell r="P484">
            <v>36</v>
          </cell>
          <cell r="U484">
            <v>4</v>
          </cell>
          <cell r="V484">
            <v>1</v>
          </cell>
        </row>
        <row r="485">
          <cell r="C485">
            <v>12612</v>
          </cell>
          <cell r="D485">
            <v>1200</v>
          </cell>
          <cell r="E485" t="str">
            <v>ULTRAX1</v>
          </cell>
          <cell r="F485">
            <v>38989</v>
          </cell>
          <cell r="G485" t="str">
            <v>ORT_BSC2</v>
          </cell>
          <cell r="H485">
            <v>27</v>
          </cell>
          <cell r="I485">
            <v>83</v>
          </cell>
          <cell r="J485" t="str">
            <v>D</v>
          </cell>
          <cell r="K485">
            <v>1</v>
          </cell>
          <cell r="L485">
            <v>1</v>
          </cell>
          <cell r="M485">
            <v>661</v>
          </cell>
          <cell r="U485">
            <v>1</v>
          </cell>
          <cell r="V485">
            <v>0</v>
          </cell>
        </row>
        <row r="486">
          <cell r="C486">
            <v>22612</v>
          </cell>
          <cell r="D486">
            <v>1200</v>
          </cell>
          <cell r="E486" t="str">
            <v>ULTRAX2</v>
          </cell>
          <cell r="F486">
            <v>38989</v>
          </cell>
          <cell r="G486" t="str">
            <v>ORT_BSC2</v>
          </cell>
          <cell r="H486">
            <v>27</v>
          </cell>
          <cell r="I486">
            <v>84</v>
          </cell>
          <cell r="J486" t="str">
            <v>D</v>
          </cell>
          <cell r="K486">
            <v>1</v>
          </cell>
          <cell r="L486">
            <v>1</v>
          </cell>
          <cell r="M486">
            <v>671</v>
          </cell>
          <cell r="U486">
            <v>1</v>
          </cell>
          <cell r="V486">
            <v>0</v>
          </cell>
        </row>
        <row r="487">
          <cell r="C487">
            <v>11609</v>
          </cell>
          <cell r="D487">
            <v>1200</v>
          </cell>
          <cell r="E487" t="str">
            <v>LOURDES1</v>
          </cell>
          <cell r="F487">
            <v>38989</v>
          </cell>
          <cell r="G487" t="str">
            <v>ORT_BSC2</v>
          </cell>
          <cell r="H487">
            <v>28</v>
          </cell>
          <cell r="I487">
            <v>70</v>
          </cell>
          <cell r="J487" t="str">
            <v>D</v>
          </cell>
          <cell r="K487">
            <v>7</v>
          </cell>
          <cell r="L487">
            <v>2</v>
          </cell>
          <cell r="M487">
            <v>19</v>
          </cell>
          <cell r="N487">
            <v>26</v>
          </cell>
          <cell r="O487">
            <v>35</v>
          </cell>
          <cell r="P487">
            <v>77</v>
          </cell>
          <cell r="U487">
            <v>4</v>
          </cell>
          <cell r="V487">
            <v>1</v>
          </cell>
        </row>
        <row r="488">
          <cell r="C488">
            <v>31609</v>
          </cell>
          <cell r="D488">
            <v>1200</v>
          </cell>
          <cell r="E488" t="str">
            <v>LOURDES3</v>
          </cell>
          <cell r="F488">
            <v>38989</v>
          </cell>
          <cell r="G488" t="str">
            <v>ORT_BSC2</v>
          </cell>
          <cell r="H488">
            <v>28</v>
          </cell>
          <cell r="I488">
            <v>71</v>
          </cell>
          <cell r="J488" t="str">
            <v>D</v>
          </cell>
          <cell r="K488">
            <v>7</v>
          </cell>
          <cell r="L488">
            <v>2</v>
          </cell>
          <cell r="M488">
            <v>37</v>
          </cell>
          <cell r="N488">
            <v>22</v>
          </cell>
          <cell r="O488">
            <v>30</v>
          </cell>
          <cell r="P488">
            <v>88</v>
          </cell>
          <cell r="U488">
            <v>4</v>
          </cell>
          <cell r="V488">
            <v>1</v>
          </cell>
        </row>
        <row r="489">
          <cell r="C489">
            <v>21611</v>
          </cell>
          <cell r="D489">
            <v>1200</v>
          </cell>
          <cell r="E489" t="str">
            <v>SAPPHIRE2</v>
          </cell>
          <cell r="F489">
            <v>38989</v>
          </cell>
          <cell r="G489" t="str">
            <v>ORT_BSC2</v>
          </cell>
          <cell r="H489">
            <v>31</v>
          </cell>
          <cell r="I489">
            <v>77</v>
          </cell>
          <cell r="J489" t="str">
            <v>D</v>
          </cell>
          <cell r="K489">
            <v>7</v>
          </cell>
          <cell r="L489">
            <v>6</v>
          </cell>
          <cell r="M489">
            <v>13</v>
          </cell>
          <cell r="N489">
            <v>32</v>
          </cell>
          <cell r="O489">
            <v>36</v>
          </cell>
          <cell r="P489">
            <v>77</v>
          </cell>
          <cell r="U489">
            <v>4</v>
          </cell>
          <cell r="V489">
            <v>1</v>
          </cell>
        </row>
        <row r="490">
          <cell r="C490">
            <v>31611</v>
          </cell>
          <cell r="D490">
            <v>1200</v>
          </cell>
          <cell r="E490" t="str">
            <v>SAPPHIRE3</v>
          </cell>
          <cell r="F490">
            <v>38989</v>
          </cell>
          <cell r="G490" t="str">
            <v>ORT_BSC2</v>
          </cell>
          <cell r="H490">
            <v>31</v>
          </cell>
          <cell r="I490">
            <v>78</v>
          </cell>
          <cell r="J490" t="str">
            <v>D</v>
          </cell>
          <cell r="K490">
            <v>7</v>
          </cell>
          <cell r="L490">
            <v>6</v>
          </cell>
          <cell r="M490">
            <v>27</v>
          </cell>
          <cell r="N490">
            <v>10</v>
          </cell>
          <cell r="O490">
            <v>18</v>
          </cell>
          <cell r="P490">
            <v>88</v>
          </cell>
          <cell r="U490">
            <v>4</v>
          </cell>
          <cell r="V490">
            <v>1</v>
          </cell>
        </row>
        <row r="491">
          <cell r="C491">
            <v>11618</v>
          </cell>
          <cell r="D491">
            <v>1200</v>
          </cell>
          <cell r="E491" t="str">
            <v>RELIANCE1</v>
          </cell>
          <cell r="F491">
            <v>38989</v>
          </cell>
          <cell r="G491" t="str">
            <v>ORT_BSC2</v>
          </cell>
          <cell r="H491">
            <v>32</v>
          </cell>
          <cell r="I491">
            <v>104</v>
          </cell>
          <cell r="J491" t="str">
            <v>D</v>
          </cell>
          <cell r="K491">
            <v>4</v>
          </cell>
          <cell r="L491">
            <v>7</v>
          </cell>
          <cell r="M491">
            <v>13</v>
          </cell>
          <cell r="N491">
            <v>8</v>
          </cell>
          <cell r="O491">
            <v>4</v>
          </cell>
          <cell r="U491">
            <v>3</v>
          </cell>
          <cell r="V491">
            <v>1</v>
          </cell>
        </row>
        <row r="492">
          <cell r="C492">
            <v>21618</v>
          </cell>
          <cell r="D492">
            <v>1200</v>
          </cell>
          <cell r="E492" t="str">
            <v>RELIANCE3</v>
          </cell>
          <cell r="F492">
            <v>38989</v>
          </cell>
          <cell r="G492" t="str">
            <v>ORT_BSC2</v>
          </cell>
          <cell r="H492">
            <v>32</v>
          </cell>
          <cell r="I492">
            <v>105</v>
          </cell>
          <cell r="J492" t="str">
            <v>D</v>
          </cell>
          <cell r="K492">
            <v>4</v>
          </cell>
          <cell r="L492">
            <v>7</v>
          </cell>
          <cell r="M492">
            <v>29</v>
          </cell>
          <cell r="N492">
            <v>24</v>
          </cell>
          <cell r="O492">
            <v>16</v>
          </cell>
          <cell r="U492">
            <v>3</v>
          </cell>
          <cell r="V492">
            <v>1</v>
          </cell>
        </row>
        <row r="493">
          <cell r="C493">
            <v>19603</v>
          </cell>
          <cell r="D493">
            <v>1200</v>
          </cell>
          <cell r="E493" t="str">
            <v>JMTCORP1</v>
          </cell>
          <cell r="F493">
            <v>38989</v>
          </cell>
          <cell r="G493" t="str">
            <v>ORT_BSC2</v>
          </cell>
          <cell r="H493">
            <v>35</v>
          </cell>
          <cell r="I493">
            <v>82</v>
          </cell>
          <cell r="J493" t="str">
            <v>D</v>
          </cell>
          <cell r="K493">
            <v>0</v>
          </cell>
          <cell r="L493">
            <v>3</v>
          </cell>
          <cell r="M493">
            <v>22</v>
          </cell>
          <cell r="N493">
            <v>3</v>
          </cell>
          <cell r="U493">
            <v>2</v>
          </cell>
          <cell r="V493">
            <v>1</v>
          </cell>
        </row>
        <row r="494">
          <cell r="C494">
            <v>19607</v>
          </cell>
          <cell r="D494">
            <v>1200</v>
          </cell>
          <cell r="E494" t="str">
            <v>SMPC1</v>
          </cell>
          <cell r="F494">
            <v>38989</v>
          </cell>
          <cell r="G494" t="str">
            <v>ORT_BSC2</v>
          </cell>
          <cell r="H494">
            <v>38</v>
          </cell>
          <cell r="I494">
            <v>89</v>
          </cell>
          <cell r="J494" t="str">
            <v>D</v>
          </cell>
          <cell r="K494">
            <v>0</v>
          </cell>
          <cell r="L494">
            <v>5</v>
          </cell>
          <cell r="M494">
            <v>3</v>
          </cell>
          <cell r="N494">
            <v>36</v>
          </cell>
          <cell r="O494">
            <v>6</v>
          </cell>
          <cell r="P494">
            <v>12</v>
          </cell>
          <cell r="U494">
            <v>4</v>
          </cell>
          <cell r="V494">
            <v>1</v>
          </cell>
        </row>
        <row r="495">
          <cell r="C495">
            <v>11616</v>
          </cell>
          <cell r="D495">
            <v>1200</v>
          </cell>
          <cell r="E495" t="str">
            <v>GENLIM1</v>
          </cell>
          <cell r="F495">
            <v>38989</v>
          </cell>
          <cell r="G495" t="str">
            <v>ORT_BSC2</v>
          </cell>
          <cell r="H495">
            <v>39</v>
          </cell>
          <cell r="I495">
            <v>90</v>
          </cell>
          <cell r="J495" t="str">
            <v>D</v>
          </cell>
          <cell r="K495">
            <v>7</v>
          </cell>
          <cell r="L495">
            <v>1</v>
          </cell>
          <cell r="M495">
            <v>15</v>
          </cell>
          <cell r="N495">
            <v>28</v>
          </cell>
          <cell r="O495">
            <v>34</v>
          </cell>
          <cell r="P495">
            <v>124</v>
          </cell>
          <cell r="U495">
            <v>4</v>
          </cell>
          <cell r="V495">
            <v>1</v>
          </cell>
        </row>
        <row r="496">
          <cell r="C496">
            <v>21616</v>
          </cell>
          <cell r="D496">
            <v>1200</v>
          </cell>
          <cell r="E496" t="str">
            <v>GENLIM2</v>
          </cell>
          <cell r="F496">
            <v>38989</v>
          </cell>
          <cell r="G496" t="str">
            <v>ORT_BSC2</v>
          </cell>
          <cell r="H496">
            <v>39</v>
          </cell>
          <cell r="I496">
            <v>91</v>
          </cell>
          <cell r="J496" t="str">
            <v>D</v>
          </cell>
          <cell r="K496">
            <v>7</v>
          </cell>
          <cell r="L496">
            <v>1</v>
          </cell>
          <cell r="M496">
            <v>13</v>
          </cell>
          <cell r="N496">
            <v>20</v>
          </cell>
          <cell r="O496">
            <v>26</v>
          </cell>
          <cell r="P496">
            <v>121</v>
          </cell>
          <cell r="U496">
            <v>4</v>
          </cell>
          <cell r="V496">
            <v>1</v>
          </cell>
        </row>
        <row r="497">
          <cell r="C497">
            <v>11617</v>
          </cell>
          <cell r="D497">
            <v>1200</v>
          </cell>
          <cell r="E497" t="str">
            <v>PEARLDRIV1</v>
          </cell>
          <cell r="F497">
            <v>38989</v>
          </cell>
          <cell r="G497" t="str">
            <v>ORT_BSC2</v>
          </cell>
          <cell r="H497">
            <v>40</v>
          </cell>
          <cell r="I497">
            <v>92</v>
          </cell>
          <cell r="J497" t="str">
            <v>D</v>
          </cell>
          <cell r="K497">
            <v>7</v>
          </cell>
          <cell r="L497">
            <v>3</v>
          </cell>
          <cell r="M497">
            <v>31</v>
          </cell>
          <cell r="N497">
            <v>10</v>
          </cell>
          <cell r="O497">
            <v>22</v>
          </cell>
          <cell r="P497">
            <v>75</v>
          </cell>
          <cell r="U497">
            <v>4</v>
          </cell>
          <cell r="V497">
            <v>1</v>
          </cell>
        </row>
        <row r="498">
          <cell r="C498">
            <v>31617</v>
          </cell>
          <cell r="D498">
            <v>1200</v>
          </cell>
          <cell r="E498" t="str">
            <v>PEARLDRIV3</v>
          </cell>
          <cell r="F498">
            <v>38989</v>
          </cell>
          <cell r="G498" t="str">
            <v>ORT_BSC2</v>
          </cell>
          <cell r="H498">
            <v>40</v>
          </cell>
          <cell r="I498">
            <v>93</v>
          </cell>
          <cell r="J498" t="str">
            <v>D</v>
          </cell>
          <cell r="K498">
            <v>7</v>
          </cell>
          <cell r="L498">
            <v>3</v>
          </cell>
          <cell r="M498">
            <v>7</v>
          </cell>
          <cell r="N498">
            <v>28</v>
          </cell>
          <cell r="O498">
            <v>34</v>
          </cell>
          <cell r="P498">
            <v>88</v>
          </cell>
          <cell r="U498">
            <v>4</v>
          </cell>
          <cell r="V498">
            <v>1</v>
          </cell>
        </row>
        <row r="499">
          <cell r="C499">
            <v>11620</v>
          </cell>
          <cell r="D499">
            <v>1200</v>
          </cell>
          <cell r="E499" t="str">
            <v>SANMIGAVE1</v>
          </cell>
          <cell r="F499">
            <v>38989</v>
          </cell>
          <cell r="G499" t="str">
            <v>ORT_BSC2</v>
          </cell>
          <cell r="H499">
            <v>41</v>
          </cell>
          <cell r="I499">
            <v>94</v>
          </cell>
          <cell r="J499" t="str">
            <v>D</v>
          </cell>
          <cell r="K499">
            <v>7</v>
          </cell>
          <cell r="L499">
            <v>5</v>
          </cell>
          <cell r="M499">
            <v>13</v>
          </cell>
          <cell r="N499">
            <v>4</v>
          </cell>
          <cell r="O499">
            <v>28</v>
          </cell>
          <cell r="P499">
            <v>124</v>
          </cell>
          <cell r="U499">
            <v>4</v>
          </cell>
          <cell r="V499">
            <v>1</v>
          </cell>
        </row>
        <row r="500">
          <cell r="C500">
            <v>31620</v>
          </cell>
          <cell r="D500">
            <v>1200</v>
          </cell>
          <cell r="E500" t="str">
            <v>SANMIGAVE3</v>
          </cell>
          <cell r="F500">
            <v>38989</v>
          </cell>
          <cell r="G500" t="str">
            <v>ORT_BSC2</v>
          </cell>
          <cell r="H500">
            <v>41</v>
          </cell>
          <cell r="I500">
            <v>95</v>
          </cell>
          <cell r="J500" t="str">
            <v>D</v>
          </cell>
          <cell r="K500">
            <v>7</v>
          </cell>
          <cell r="L500">
            <v>5</v>
          </cell>
          <cell r="M500">
            <v>17</v>
          </cell>
          <cell r="N500">
            <v>24</v>
          </cell>
          <cell r="O500">
            <v>6</v>
          </cell>
          <cell r="P500">
            <v>79</v>
          </cell>
          <cell r="U500">
            <v>4</v>
          </cell>
          <cell r="V500">
            <v>1</v>
          </cell>
        </row>
        <row r="501">
          <cell r="C501">
            <v>19610</v>
          </cell>
          <cell r="D501">
            <v>1200</v>
          </cell>
          <cell r="E501" t="str">
            <v>TAIPAN1</v>
          </cell>
          <cell r="F501">
            <v>38989</v>
          </cell>
          <cell r="G501" t="str">
            <v>ORT_BSC2</v>
          </cell>
          <cell r="H501">
            <v>42</v>
          </cell>
          <cell r="I501">
            <v>96</v>
          </cell>
          <cell r="J501" t="str">
            <v>D</v>
          </cell>
          <cell r="K501">
            <v>0</v>
          </cell>
          <cell r="L501">
            <v>6</v>
          </cell>
          <cell r="M501">
            <v>1</v>
          </cell>
          <cell r="N501">
            <v>124</v>
          </cell>
          <cell r="O501">
            <v>30</v>
          </cell>
          <cell r="U501">
            <v>3</v>
          </cell>
          <cell r="V501">
            <v>1</v>
          </cell>
        </row>
        <row r="502">
          <cell r="C502">
            <v>11619</v>
          </cell>
          <cell r="D502">
            <v>1200</v>
          </cell>
          <cell r="E502" t="str">
            <v>GOLDLOOP1</v>
          </cell>
          <cell r="F502">
            <v>38989</v>
          </cell>
          <cell r="G502" t="str">
            <v>ORT_BSC2</v>
          </cell>
          <cell r="H502">
            <v>43</v>
          </cell>
          <cell r="I502">
            <v>97</v>
          </cell>
          <cell r="J502" t="str">
            <v>D</v>
          </cell>
          <cell r="K502">
            <v>7</v>
          </cell>
          <cell r="L502">
            <v>6</v>
          </cell>
          <cell r="M502">
            <v>5</v>
          </cell>
          <cell r="N502">
            <v>16</v>
          </cell>
          <cell r="O502">
            <v>24</v>
          </cell>
          <cell r="U502">
            <v>3</v>
          </cell>
          <cell r="V502">
            <v>1</v>
          </cell>
        </row>
        <row r="503">
          <cell r="C503">
            <v>21619</v>
          </cell>
          <cell r="D503">
            <v>1200</v>
          </cell>
          <cell r="E503" t="str">
            <v>GOLDLOOP2</v>
          </cell>
          <cell r="F503">
            <v>38989</v>
          </cell>
          <cell r="G503" t="str">
            <v>ORT_BSC2</v>
          </cell>
          <cell r="H503">
            <v>43</v>
          </cell>
          <cell r="I503">
            <v>98</v>
          </cell>
          <cell r="J503" t="str">
            <v>D</v>
          </cell>
          <cell r="K503">
            <v>7</v>
          </cell>
          <cell r="L503">
            <v>6</v>
          </cell>
          <cell r="M503">
            <v>29</v>
          </cell>
          <cell r="N503">
            <v>8</v>
          </cell>
          <cell r="O503">
            <v>36</v>
          </cell>
          <cell r="U503">
            <v>3</v>
          </cell>
          <cell r="V503">
            <v>1</v>
          </cell>
        </row>
        <row r="504">
          <cell r="C504">
            <v>19613</v>
          </cell>
          <cell r="D504">
            <v>1200</v>
          </cell>
          <cell r="E504" t="str">
            <v>OCTAGON1</v>
          </cell>
          <cell r="F504">
            <v>38989</v>
          </cell>
          <cell r="G504" t="str">
            <v>ORT_BSC2</v>
          </cell>
          <cell r="H504">
            <v>44</v>
          </cell>
          <cell r="I504">
            <v>99</v>
          </cell>
          <cell r="J504" t="str">
            <v>D</v>
          </cell>
          <cell r="K504">
            <v>0</v>
          </cell>
          <cell r="L504">
            <v>0</v>
          </cell>
          <cell r="M504">
            <v>122</v>
          </cell>
          <cell r="N504">
            <v>36</v>
          </cell>
          <cell r="O504">
            <v>32</v>
          </cell>
          <cell r="U504">
            <v>3</v>
          </cell>
          <cell r="V504">
            <v>1</v>
          </cell>
        </row>
        <row r="505">
          <cell r="C505">
            <v>12609</v>
          </cell>
          <cell r="D505">
            <v>1200</v>
          </cell>
          <cell r="E505" t="str">
            <v>LOURDESX1</v>
          </cell>
          <cell r="F505">
            <v>38989</v>
          </cell>
          <cell r="G505" t="str">
            <v>ORT_BSC2</v>
          </cell>
          <cell r="H505">
            <v>56</v>
          </cell>
          <cell r="I505">
            <v>47</v>
          </cell>
          <cell r="J505" t="str">
            <v>D</v>
          </cell>
          <cell r="K505">
            <v>7</v>
          </cell>
          <cell r="L505">
            <v>2</v>
          </cell>
          <cell r="M505">
            <v>670</v>
          </cell>
          <cell r="N505">
            <v>679</v>
          </cell>
          <cell r="U505">
            <v>2</v>
          </cell>
          <cell r="V505">
            <v>0</v>
          </cell>
        </row>
        <row r="506">
          <cell r="C506">
            <v>32609</v>
          </cell>
          <cell r="D506">
            <v>1200</v>
          </cell>
          <cell r="E506" t="str">
            <v>LOURDESX3</v>
          </cell>
          <cell r="F506">
            <v>38989</v>
          </cell>
          <cell r="G506" t="str">
            <v>ORT_BSC2</v>
          </cell>
          <cell r="H506">
            <v>56</v>
          </cell>
          <cell r="I506">
            <v>48</v>
          </cell>
          <cell r="J506" t="str">
            <v>D</v>
          </cell>
          <cell r="K506">
            <v>7</v>
          </cell>
          <cell r="L506">
            <v>2</v>
          </cell>
          <cell r="M506">
            <v>673</v>
          </cell>
          <cell r="N506">
            <v>664</v>
          </cell>
          <cell r="U506">
            <v>2</v>
          </cell>
          <cell r="V506">
            <v>0</v>
          </cell>
        </row>
        <row r="507">
          <cell r="C507">
            <v>46666</v>
          </cell>
          <cell r="D507">
            <v>1200</v>
          </cell>
          <cell r="E507" t="str">
            <v>MRK21</v>
          </cell>
          <cell r="F507">
            <v>38989</v>
          </cell>
          <cell r="G507" t="str">
            <v>ORT_BSC2</v>
          </cell>
          <cell r="H507">
            <v>128</v>
          </cell>
          <cell r="I507">
            <v>126</v>
          </cell>
          <cell r="J507" t="str">
            <v>B</v>
          </cell>
          <cell r="K507">
            <v>0</v>
          </cell>
          <cell r="L507">
            <v>0</v>
          </cell>
          <cell r="M507">
            <v>17</v>
          </cell>
          <cell r="U507">
            <v>1</v>
          </cell>
          <cell r="V507">
            <v>0</v>
          </cell>
        </row>
        <row r="508">
          <cell r="C508">
            <v>11177</v>
          </cell>
          <cell r="D508">
            <v>1100</v>
          </cell>
          <cell r="E508" t="str">
            <v>MAYON1</v>
          </cell>
          <cell r="F508">
            <v>38990</v>
          </cell>
          <cell r="G508" t="str">
            <v>QC_BSC1</v>
          </cell>
          <cell r="H508">
            <v>1</v>
          </cell>
          <cell r="I508">
            <v>1</v>
          </cell>
          <cell r="J508" t="str">
            <v>D</v>
          </cell>
          <cell r="K508">
            <v>6</v>
          </cell>
          <cell r="L508">
            <v>1</v>
          </cell>
          <cell r="M508">
            <v>79</v>
          </cell>
          <cell r="U508">
            <v>1</v>
          </cell>
          <cell r="V508">
            <v>0</v>
          </cell>
        </row>
        <row r="509">
          <cell r="C509">
            <v>21177</v>
          </cell>
          <cell r="D509">
            <v>1100</v>
          </cell>
          <cell r="E509" t="str">
            <v>MAYON2</v>
          </cell>
          <cell r="F509">
            <v>38990</v>
          </cell>
          <cell r="G509" t="str">
            <v>QC_BSC1</v>
          </cell>
          <cell r="H509">
            <v>1</v>
          </cell>
          <cell r="I509">
            <v>2</v>
          </cell>
          <cell r="J509" t="str">
            <v>D</v>
          </cell>
          <cell r="K509">
            <v>6</v>
          </cell>
          <cell r="L509">
            <v>1</v>
          </cell>
          <cell r="M509">
            <v>123</v>
          </cell>
          <cell r="U509">
            <v>1</v>
          </cell>
          <cell r="V509">
            <v>0</v>
          </cell>
        </row>
        <row r="510">
          <cell r="C510">
            <v>31177</v>
          </cell>
          <cell r="D510">
            <v>1100</v>
          </cell>
          <cell r="E510" t="str">
            <v>MAYON3</v>
          </cell>
          <cell r="F510">
            <v>38990</v>
          </cell>
          <cell r="G510" t="str">
            <v>QC_BSC1</v>
          </cell>
          <cell r="H510">
            <v>1</v>
          </cell>
          <cell r="I510">
            <v>3</v>
          </cell>
          <cell r="J510" t="str">
            <v>D</v>
          </cell>
          <cell r="K510">
            <v>6</v>
          </cell>
          <cell r="L510">
            <v>1</v>
          </cell>
          <cell r="M510">
            <v>121</v>
          </cell>
          <cell r="U510">
            <v>1</v>
          </cell>
          <cell r="V510">
            <v>0</v>
          </cell>
        </row>
        <row r="511">
          <cell r="C511">
            <v>11193</v>
          </cell>
          <cell r="D511">
            <v>1100</v>
          </cell>
          <cell r="E511" t="str">
            <v>TALAYANVI1</v>
          </cell>
          <cell r="F511">
            <v>38990</v>
          </cell>
          <cell r="G511" t="str">
            <v>QC_BSC1</v>
          </cell>
          <cell r="H511">
            <v>2</v>
          </cell>
          <cell r="I511">
            <v>4</v>
          </cell>
          <cell r="J511" t="str">
            <v>D</v>
          </cell>
          <cell r="K511">
            <v>6</v>
          </cell>
          <cell r="L511">
            <v>6</v>
          </cell>
          <cell r="M511">
            <v>77</v>
          </cell>
          <cell r="U511">
            <v>1</v>
          </cell>
          <cell r="V511">
            <v>0</v>
          </cell>
        </row>
        <row r="512">
          <cell r="C512">
            <v>21193</v>
          </cell>
          <cell r="D512">
            <v>1100</v>
          </cell>
          <cell r="E512" t="str">
            <v>TALAYANVI2</v>
          </cell>
          <cell r="F512">
            <v>38990</v>
          </cell>
          <cell r="G512" t="str">
            <v>QC_BSC1</v>
          </cell>
          <cell r="H512">
            <v>2</v>
          </cell>
          <cell r="I512">
            <v>5</v>
          </cell>
          <cell r="J512" t="str">
            <v>D</v>
          </cell>
          <cell r="K512">
            <v>6</v>
          </cell>
          <cell r="L512">
            <v>6</v>
          </cell>
          <cell r="M512">
            <v>121</v>
          </cell>
          <cell r="U512">
            <v>1</v>
          </cell>
          <cell r="V512">
            <v>0</v>
          </cell>
        </row>
        <row r="513">
          <cell r="C513">
            <v>12129</v>
          </cell>
          <cell r="D513">
            <v>1100</v>
          </cell>
          <cell r="E513" t="str">
            <v>MATALAHIX1</v>
          </cell>
          <cell r="F513">
            <v>38990</v>
          </cell>
          <cell r="G513" t="str">
            <v>QC_BSC1</v>
          </cell>
          <cell r="H513">
            <v>3</v>
          </cell>
          <cell r="I513">
            <v>7</v>
          </cell>
          <cell r="J513" t="str">
            <v>D</v>
          </cell>
          <cell r="K513">
            <v>6</v>
          </cell>
          <cell r="L513">
            <v>2</v>
          </cell>
          <cell r="M513">
            <v>675</v>
          </cell>
          <cell r="U513">
            <v>1</v>
          </cell>
          <cell r="V513">
            <v>0</v>
          </cell>
        </row>
        <row r="514">
          <cell r="C514">
            <v>22129</v>
          </cell>
          <cell r="D514">
            <v>1100</v>
          </cell>
          <cell r="E514" t="str">
            <v>MATALAHIX2</v>
          </cell>
          <cell r="F514">
            <v>38990</v>
          </cell>
          <cell r="G514" t="str">
            <v>QC_BSC1</v>
          </cell>
          <cell r="H514">
            <v>3</v>
          </cell>
          <cell r="I514">
            <v>8</v>
          </cell>
          <cell r="J514" t="str">
            <v>D</v>
          </cell>
          <cell r="K514">
            <v>6</v>
          </cell>
          <cell r="L514">
            <v>2</v>
          </cell>
          <cell r="M514">
            <v>685</v>
          </cell>
          <cell r="U514">
            <v>1</v>
          </cell>
          <cell r="V514">
            <v>0</v>
          </cell>
        </row>
        <row r="515">
          <cell r="C515">
            <v>11135</v>
          </cell>
          <cell r="D515">
            <v>1100</v>
          </cell>
          <cell r="E515" t="str">
            <v>DELMONTE1</v>
          </cell>
          <cell r="F515">
            <v>38990</v>
          </cell>
          <cell r="G515" t="str">
            <v>QC_BSC1</v>
          </cell>
          <cell r="H515">
            <v>5</v>
          </cell>
          <cell r="I515">
            <v>13</v>
          </cell>
          <cell r="J515" t="str">
            <v>D</v>
          </cell>
          <cell r="K515">
            <v>2</v>
          </cell>
          <cell r="L515">
            <v>2</v>
          </cell>
          <cell r="M515">
            <v>11</v>
          </cell>
          <cell r="N515">
            <v>32</v>
          </cell>
          <cell r="O515">
            <v>17</v>
          </cell>
          <cell r="U515">
            <v>3</v>
          </cell>
          <cell r="V515">
            <v>1</v>
          </cell>
        </row>
        <row r="516">
          <cell r="C516">
            <v>21135</v>
          </cell>
          <cell r="D516">
            <v>1100</v>
          </cell>
          <cell r="E516" t="str">
            <v>DELMONTE2</v>
          </cell>
          <cell r="F516">
            <v>38990</v>
          </cell>
          <cell r="G516" t="str">
            <v>QC_BSC1</v>
          </cell>
          <cell r="H516">
            <v>5</v>
          </cell>
          <cell r="I516">
            <v>14</v>
          </cell>
          <cell r="J516" t="str">
            <v>D</v>
          </cell>
          <cell r="K516">
            <v>2</v>
          </cell>
          <cell r="L516">
            <v>2</v>
          </cell>
          <cell r="M516">
            <v>9</v>
          </cell>
          <cell r="N516">
            <v>21</v>
          </cell>
          <cell r="O516">
            <v>4</v>
          </cell>
          <cell r="U516">
            <v>3</v>
          </cell>
          <cell r="V516">
            <v>1</v>
          </cell>
        </row>
        <row r="517">
          <cell r="C517">
            <v>31135</v>
          </cell>
          <cell r="D517">
            <v>1100</v>
          </cell>
          <cell r="E517" t="str">
            <v>DELMONTE3</v>
          </cell>
          <cell r="F517">
            <v>38990</v>
          </cell>
          <cell r="G517" t="str">
            <v>QC_BSC1</v>
          </cell>
          <cell r="H517">
            <v>5</v>
          </cell>
          <cell r="I517">
            <v>15</v>
          </cell>
          <cell r="J517" t="str">
            <v>D</v>
          </cell>
          <cell r="K517">
            <v>2</v>
          </cell>
          <cell r="L517">
            <v>2</v>
          </cell>
          <cell r="M517">
            <v>35</v>
          </cell>
          <cell r="N517">
            <v>24</v>
          </cell>
          <cell r="O517">
            <v>7</v>
          </cell>
          <cell r="U517">
            <v>3</v>
          </cell>
          <cell r="V517">
            <v>1</v>
          </cell>
        </row>
        <row r="518">
          <cell r="C518">
            <v>19105</v>
          </cell>
          <cell r="D518">
            <v>1100</v>
          </cell>
          <cell r="E518" t="str">
            <v>NAPOCOR11</v>
          </cell>
          <cell r="F518">
            <v>38990</v>
          </cell>
          <cell r="G518" t="str">
            <v>QC_BSC1</v>
          </cell>
          <cell r="H518">
            <v>8</v>
          </cell>
          <cell r="I518">
            <v>22</v>
          </cell>
          <cell r="J518" t="str">
            <v>D</v>
          </cell>
          <cell r="K518">
            <v>0</v>
          </cell>
          <cell r="L518">
            <v>4</v>
          </cell>
          <cell r="M518">
            <v>25</v>
          </cell>
          <cell r="N518">
            <v>22</v>
          </cell>
          <cell r="O518">
            <v>28</v>
          </cell>
          <cell r="U518">
            <v>3</v>
          </cell>
          <cell r="V518">
            <v>1</v>
          </cell>
        </row>
        <row r="519">
          <cell r="C519">
            <v>12106</v>
          </cell>
          <cell r="D519">
            <v>1100</v>
          </cell>
          <cell r="E519" t="str">
            <v>CENTRALX1</v>
          </cell>
          <cell r="F519">
            <v>38990</v>
          </cell>
          <cell r="G519" t="str">
            <v>QC_BSC1</v>
          </cell>
          <cell r="H519">
            <v>9</v>
          </cell>
          <cell r="I519">
            <v>25</v>
          </cell>
          <cell r="J519" t="str">
            <v>D</v>
          </cell>
          <cell r="K519">
            <v>3</v>
          </cell>
          <cell r="L519">
            <v>3</v>
          </cell>
          <cell r="M519">
            <v>671</v>
          </cell>
          <cell r="N519">
            <v>635</v>
          </cell>
          <cell r="U519">
            <v>2</v>
          </cell>
          <cell r="V519">
            <v>0</v>
          </cell>
        </row>
        <row r="520">
          <cell r="C520">
            <v>22106</v>
          </cell>
          <cell r="D520">
            <v>1100</v>
          </cell>
          <cell r="E520" t="str">
            <v>CENTRALX2</v>
          </cell>
          <cell r="F520">
            <v>38990</v>
          </cell>
          <cell r="G520" t="str">
            <v>QC_BSC1</v>
          </cell>
          <cell r="H520">
            <v>9</v>
          </cell>
          <cell r="I520">
            <v>26</v>
          </cell>
          <cell r="J520" t="str">
            <v>D</v>
          </cell>
          <cell r="K520">
            <v>3</v>
          </cell>
          <cell r="L520">
            <v>3</v>
          </cell>
          <cell r="M520">
            <v>677</v>
          </cell>
          <cell r="N520">
            <v>627</v>
          </cell>
          <cell r="U520">
            <v>2</v>
          </cell>
          <cell r="V520">
            <v>0</v>
          </cell>
        </row>
        <row r="521">
          <cell r="C521">
            <v>32106</v>
          </cell>
          <cell r="D521">
            <v>1100</v>
          </cell>
          <cell r="E521" t="str">
            <v>CENTRALX3</v>
          </cell>
          <cell r="F521">
            <v>38990</v>
          </cell>
          <cell r="G521" t="str">
            <v>QC_BSC1</v>
          </cell>
          <cell r="H521">
            <v>9</v>
          </cell>
          <cell r="I521">
            <v>27</v>
          </cell>
          <cell r="J521" t="str">
            <v>D</v>
          </cell>
          <cell r="K521">
            <v>3</v>
          </cell>
          <cell r="L521">
            <v>3</v>
          </cell>
          <cell r="M521">
            <v>665</v>
          </cell>
          <cell r="N521">
            <v>631</v>
          </cell>
          <cell r="U521">
            <v>2</v>
          </cell>
          <cell r="V521">
            <v>0</v>
          </cell>
        </row>
        <row r="522">
          <cell r="C522">
            <v>11109</v>
          </cell>
          <cell r="D522">
            <v>1100</v>
          </cell>
          <cell r="E522" t="str">
            <v>DONMANUEL1</v>
          </cell>
          <cell r="F522">
            <v>38990</v>
          </cell>
          <cell r="G522" t="str">
            <v>QC_BSC1</v>
          </cell>
          <cell r="H522">
            <v>10</v>
          </cell>
          <cell r="I522">
            <v>28</v>
          </cell>
          <cell r="J522" t="str">
            <v>D</v>
          </cell>
          <cell r="K522">
            <v>6</v>
          </cell>
          <cell r="L522">
            <v>3</v>
          </cell>
          <cell r="M522">
            <v>5</v>
          </cell>
          <cell r="N522">
            <v>33</v>
          </cell>
          <cell r="O522">
            <v>24</v>
          </cell>
          <cell r="P522">
            <v>13</v>
          </cell>
          <cell r="U522">
            <v>4</v>
          </cell>
          <cell r="V522">
            <v>1</v>
          </cell>
        </row>
        <row r="523">
          <cell r="C523">
            <v>21109</v>
          </cell>
          <cell r="D523">
            <v>1100</v>
          </cell>
          <cell r="E523" t="str">
            <v>DONMANUEL2</v>
          </cell>
          <cell r="F523">
            <v>38990</v>
          </cell>
          <cell r="G523" t="str">
            <v>QC_BSC1</v>
          </cell>
          <cell r="H523">
            <v>10</v>
          </cell>
          <cell r="I523">
            <v>29</v>
          </cell>
          <cell r="J523" t="str">
            <v>D</v>
          </cell>
          <cell r="K523">
            <v>6</v>
          </cell>
          <cell r="L523">
            <v>3</v>
          </cell>
          <cell r="M523">
            <v>122</v>
          </cell>
          <cell r="N523">
            <v>16</v>
          </cell>
          <cell r="O523">
            <v>37</v>
          </cell>
          <cell r="P523">
            <v>26</v>
          </cell>
          <cell r="U523">
            <v>4</v>
          </cell>
          <cell r="V523">
            <v>1</v>
          </cell>
        </row>
        <row r="524">
          <cell r="C524">
            <v>31109</v>
          </cell>
          <cell r="D524">
            <v>1100</v>
          </cell>
          <cell r="E524" t="str">
            <v>DONMANUEL3</v>
          </cell>
          <cell r="F524">
            <v>38990</v>
          </cell>
          <cell r="G524" t="str">
            <v>QC_BSC1</v>
          </cell>
          <cell r="H524">
            <v>10</v>
          </cell>
          <cell r="I524">
            <v>30</v>
          </cell>
          <cell r="J524" t="str">
            <v>D</v>
          </cell>
          <cell r="K524">
            <v>6</v>
          </cell>
          <cell r="L524">
            <v>3</v>
          </cell>
          <cell r="M524">
            <v>35</v>
          </cell>
          <cell r="N524">
            <v>30</v>
          </cell>
          <cell r="O524">
            <v>9</v>
          </cell>
          <cell r="P524">
            <v>22</v>
          </cell>
          <cell r="U524">
            <v>4</v>
          </cell>
          <cell r="V524">
            <v>1</v>
          </cell>
        </row>
        <row r="525">
          <cell r="C525">
            <v>11106</v>
          </cell>
          <cell r="D525">
            <v>1100</v>
          </cell>
          <cell r="E525" t="str">
            <v>CENTRAL1</v>
          </cell>
          <cell r="F525">
            <v>38990</v>
          </cell>
          <cell r="G525" t="str">
            <v>QC_BSC1</v>
          </cell>
          <cell r="H525">
            <v>11</v>
          </cell>
          <cell r="I525">
            <v>31</v>
          </cell>
          <cell r="J525" t="str">
            <v>D</v>
          </cell>
          <cell r="K525">
            <v>3</v>
          </cell>
          <cell r="L525">
            <v>3</v>
          </cell>
          <cell r="M525">
            <v>19</v>
          </cell>
          <cell r="N525">
            <v>8</v>
          </cell>
          <cell r="O525">
            <v>10</v>
          </cell>
          <cell r="P525">
            <v>14</v>
          </cell>
          <cell r="U525">
            <v>4</v>
          </cell>
          <cell r="V525">
            <v>1</v>
          </cell>
        </row>
        <row r="526">
          <cell r="C526">
            <v>21106</v>
          </cell>
          <cell r="D526">
            <v>1100</v>
          </cell>
          <cell r="E526" t="str">
            <v>CENTRAL2</v>
          </cell>
          <cell r="F526">
            <v>38990</v>
          </cell>
          <cell r="G526" t="str">
            <v>QC_BSC1</v>
          </cell>
          <cell r="H526">
            <v>11</v>
          </cell>
          <cell r="I526">
            <v>32</v>
          </cell>
          <cell r="J526" t="str">
            <v>D</v>
          </cell>
          <cell r="K526">
            <v>3</v>
          </cell>
          <cell r="L526">
            <v>3</v>
          </cell>
          <cell r="M526">
            <v>5</v>
          </cell>
          <cell r="N526">
            <v>79</v>
          </cell>
          <cell r="O526">
            <v>75</v>
          </cell>
          <cell r="P526">
            <v>21</v>
          </cell>
          <cell r="U526">
            <v>4</v>
          </cell>
          <cell r="V526">
            <v>1</v>
          </cell>
        </row>
        <row r="527">
          <cell r="C527">
            <v>31106</v>
          </cell>
          <cell r="D527">
            <v>1100</v>
          </cell>
          <cell r="E527" t="str">
            <v>CENTRAL3</v>
          </cell>
          <cell r="F527">
            <v>38990</v>
          </cell>
          <cell r="G527" t="str">
            <v>QC_BSC1</v>
          </cell>
          <cell r="H527">
            <v>11</v>
          </cell>
          <cell r="I527">
            <v>33</v>
          </cell>
          <cell r="J527" t="str">
            <v>D</v>
          </cell>
          <cell r="K527">
            <v>3</v>
          </cell>
          <cell r="L527">
            <v>3</v>
          </cell>
          <cell r="M527">
            <v>17</v>
          </cell>
          <cell r="N527">
            <v>35</v>
          </cell>
          <cell r="O527">
            <v>37</v>
          </cell>
          <cell r="P527">
            <v>30</v>
          </cell>
          <cell r="U527">
            <v>4</v>
          </cell>
          <cell r="V527">
            <v>1</v>
          </cell>
        </row>
        <row r="528">
          <cell r="C528">
            <v>11105</v>
          </cell>
          <cell r="D528">
            <v>1100</v>
          </cell>
          <cell r="E528" t="str">
            <v>PHILAMLIF1</v>
          </cell>
          <cell r="F528">
            <v>38990</v>
          </cell>
          <cell r="G528" t="str">
            <v>QC_BSC1</v>
          </cell>
          <cell r="H528">
            <v>12</v>
          </cell>
          <cell r="I528">
            <v>34</v>
          </cell>
          <cell r="J528" t="str">
            <v>D</v>
          </cell>
          <cell r="K528">
            <v>2</v>
          </cell>
          <cell r="L528">
            <v>3</v>
          </cell>
          <cell r="M528">
            <v>11</v>
          </cell>
          <cell r="N528">
            <v>32</v>
          </cell>
          <cell r="O528">
            <v>36</v>
          </cell>
          <cell r="P528">
            <v>16</v>
          </cell>
          <cell r="U528">
            <v>4</v>
          </cell>
          <cell r="V528">
            <v>1</v>
          </cell>
        </row>
        <row r="529">
          <cell r="C529">
            <v>21105</v>
          </cell>
          <cell r="D529">
            <v>1100</v>
          </cell>
          <cell r="E529" t="str">
            <v>PHILAMLIF2</v>
          </cell>
          <cell r="F529">
            <v>38990</v>
          </cell>
          <cell r="G529" t="str">
            <v>QC_BSC1</v>
          </cell>
          <cell r="H529">
            <v>12</v>
          </cell>
          <cell r="I529">
            <v>35</v>
          </cell>
          <cell r="J529" t="str">
            <v>D</v>
          </cell>
          <cell r="K529">
            <v>2</v>
          </cell>
          <cell r="L529">
            <v>3</v>
          </cell>
          <cell r="M529">
            <v>13</v>
          </cell>
          <cell r="N529">
            <v>4</v>
          </cell>
          <cell r="O529">
            <v>6</v>
          </cell>
          <cell r="U529">
            <v>3</v>
          </cell>
          <cell r="V529">
            <v>1</v>
          </cell>
        </row>
        <row r="530">
          <cell r="C530">
            <v>31105</v>
          </cell>
          <cell r="D530">
            <v>1100</v>
          </cell>
          <cell r="E530" t="str">
            <v>PHILAMLIF3</v>
          </cell>
          <cell r="F530">
            <v>38990</v>
          </cell>
          <cell r="G530" t="str">
            <v>QC_BSC1</v>
          </cell>
          <cell r="H530">
            <v>12</v>
          </cell>
          <cell r="I530">
            <v>36</v>
          </cell>
          <cell r="J530" t="str">
            <v>D</v>
          </cell>
          <cell r="K530">
            <v>2</v>
          </cell>
          <cell r="L530">
            <v>3</v>
          </cell>
          <cell r="M530">
            <v>9</v>
          </cell>
          <cell r="N530">
            <v>22</v>
          </cell>
          <cell r="O530">
            <v>30</v>
          </cell>
          <cell r="P530">
            <v>28</v>
          </cell>
          <cell r="U530">
            <v>4</v>
          </cell>
          <cell r="V530">
            <v>1</v>
          </cell>
        </row>
        <row r="531">
          <cell r="C531">
            <v>11108</v>
          </cell>
          <cell r="D531">
            <v>1100</v>
          </cell>
          <cell r="E531" t="str">
            <v>ROXASDIST1</v>
          </cell>
          <cell r="F531">
            <v>38990</v>
          </cell>
          <cell r="G531" t="str">
            <v>QC_BSC1</v>
          </cell>
          <cell r="H531">
            <v>13</v>
          </cell>
          <cell r="I531">
            <v>37</v>
          </cell>
          <cell r="J531" t="str">
            <v>D</v>
          </cell>
          <cell r="K531">
            <v>6</v>
          </cell>
          <cell r="L531">
            <v>0</v>
          </cell>
          <cell r="M531">
            <v>29</v>
          </cell>
          <cell r="N531">
            <v>34</v>
          </cell>
          <cell r="O531">
            <v>32</v>
          </cell>
          <cell r="P531">
            <v>20</v>
          </cell>
          <cell r="U531">
            <v>4</v>
          </cell>
          <cell r="V531">
            <v>1</v>
          </cell>
        </row>
        <row r="532">
          <cell r="C532">
            <v>21108</v>
          </cell>
          <cell r="D532">
            <v>1100</v>
          </cell>
          <cell r="E532" t="str">
            <v>ROXASDIST2</v>
          </cell>
          <cell r="F532">
            <v>38990</v>
          </cell>
          <cell r="G532" t="str">
            <v>QC_BSC1</v>
          </cell>
          <cell r="H532">
            <v>13</v>
          </cell>
          <cell r="I532">
            <v>38</v>
          </cell>
          <cell r="J532" t="str">
            <v>D</v>
          </cell>
          <cell r="K532">
            <v>6</v>
          </cell>
          <cell r="L532">
            <v>0</v>
          </cell>
          <cell r="M532">
            <v>27</v>
          </cell>
          <cell r="N532">
            <v>6</v>
          </cell>
          <cell r="O532">
            <v>4</v>
          </cell>
          <cell r="U532">
            <v>3</v>
          </cell>
          <cell r="V532">
            <v>1</v>
          </cell>
        </row>
        <row r="533">
          <cell r="C533">
            <v>31108</v>
          </cell>
          <cell r="D533">
            <v>1100</v>
          </cell>
          <cell r="E533" t="str">
            <v>ROXASDIST3</v>
          </cell>
          <cell r="F533">
            <v>38990</v>
          </cell>
          <cell r="G533" t="str">
            <v>QC_BSC1</v>
          </cell>
          <cell r="H533">
            <v>13</v>
          </cell>
          <cell r="I533">
            <v>39</v>
          </cell>
          <cell r="J533" t="str">
            <v>D</v>
          </cell>
          <cell r="K533">
            <v>6</v>
          </cell>
          <cell r="L533">
            <v>0</v>
          </cell>
          <cell r="M533">
            <v>15</v>
          </cell>
          <cell r="N533">
            <v>36</v>
          </cell>
          <cell r="O533">
            <v>23</v>
          </cell>
          <cell r="P533">
            <v>28</v>
          </cell>
          <cell r="U533">
            <v>4</v>
          </cell>
          <cell r="V533">
            <v>1</v>
          </cell>
        </row>
        <row r="534">
          <cell r="C534">
            <v>11111</v>
          </cell>
          <cell r="D534">
            <v>1100</v>
          </cell>
          <cell r="E534" t="str">
            <v>MASAMBONG1</v>
          </cell>
          <cell r="F534">
            <v>38990</v>
          </cell>
          <cell r="G534" t="str">
            <v>QC_BSC1</v>
          </cell>
          <cell r="H534">
            <v>14</v>
          </cell>
          <cell r="I534">
            <v>40</v>
          </cell>
          <cell r="J534" t="str">
            <v>B</v>
          </cell>
          <cell r="K534">
            <v>2</v>
          </cell>
          <cell r="L534">
            <v>1</v>
          </cell>
          <cell r="M534">
            <v>29</v>
          </cell>
          <cell r="N534">
            <v>18</v>
          </cell>
          <cell r="O534">
            <v>26</v>
          </cell>
          <cell r="U534">
            <v>3</v>
          </cell>
          <cell r="V534">
            <v>1</v>
          </cell>
        </row>
        <row r="535">
          <cell r="C535">
            <v>21111</v>
          </cell>
          <cell r="D535">
            <v>1100</v>
          </cell>
          <cell r="E535" t="str">
            <v>MASAMBONG2</v>
          </cell>
          <cell r="F535">
            <v>38990</v>
          </cell>
          <cell r="G535" t="str">
            <v>QC_BSC1</v>
          </cell>
          <cell r="H535">
            <v>14</v>
          </cell>
          <cell r="I535">
            <v>41</v>
          </cell>
          <cell r="J535" t="str">
            <v>B</v>
          </cell>
          <cell r="K535">
            <v>2</v>
          </cell>
          <cell r="L535">
            <v>1</v>
          </cell>
          <cell r="M535">
            <v>77</v>
          </cell>
          <cell r="N535">
            <v>22</v>
          </cell>
          <cell r="O535">
            <v>36</v>
          </cell>
          <cell r="U535">
            <v>3</v>
          </cell>
          <cell r="V535">
            <v>1</v>
          </cell>
        </row>
        <row r="536">
          <cell r="C536">
            <v>31111</v>
          </cell>
          <cell r="D536">
            <v>1100</v>
          </cell>
          <cell r="E536" t="str">
            <v>MASAMBONG3</v>
          </cell>
          <cell r="F536">
            <v>38990</v>
          </cell>
          <cell r="G536" t="str">
            <v>QC_BSC1</v>
          </cell>
          <cell r="H536">
            <v>14</v>
          </cell>
          <cell r="I536">
            <v>42</v>
          </cell>
          <cell r="J536" t="str">
            <v>B</v>
          </cell>
          <cell r="K536">
            <v>2</v>
          </cell>
          <cell r="L536">
            <v>1</v>
          </cell>
          <cell r="M536">
            <v>31</v>
          </cell>
          <cell r="N536">
            <v>20</v>
          </cell>
          <cell r="O536">
            <v>33</v>
          </cell>
          <cell r="U536">
            <v>3</v>
          </cell>
          <cell r="V536">
            <v>1</v>
          </cell>
        </row>
        <row r="537">
          <cell r="C537">
            <v>11118</v>
          </cell>
          <cell r="D537">
            <v>1100</v>
          </cell>
          <cell r="E537" t="str">
            <v>SALVACION1</v>
          </cell>
          <cell r="F537">
            <v>38990</v>
          </cell>
          <cell r="G537" t="str">
            <v>QC_BSC1</v>
          </cell>
          <cell r="H537">
            <v>17</v>
          </cell>
          <cell r="I537">
            <v>49</v>
          </cell>
          <cell r="J537" t="str">
            <v>D</v>
          </cell>
          <cell r="K537">
            <v>4</v>
          </cell>
          <cell r="L537">
            <v>1</v>
          </cell>
          <cell r="M537">
            <v>37</v>
          </cell>
          <cell r="N537">
            <v>6</v>
          </cell>
          <cell r="O537">
            <v>30</v>
          </cell>
          <cell r="U537">
            <v>3</v>
          </cell>
          <cell r="V537">
            <v>1</v>
          </cell>
        </row>
        <row r="538">
          <cell r="C538">
            <v>21118</v>
          </cell>
          <cell r="D538">
            <v>1100</v>
          </cell>
          <cell r="E538" t="str">
            <v>SALVACION2</v>
          </cell>
          <cell r="F538">
            <v>38990</v>
          </cell>
          <cell r="G538" t="str">
            <v>QC_BSC1</v>
          </cell>
          <cell r="H538">
            <v>17</v>
          </cell>
          <cell r="I538">
            <v>50</v>
          </cell>
          <cell r="J538" t="str">
            <v>D</v>
          </cell>
          <cell r="K538">
            <v>4</v>
          </cell>
          <cell r="L538">
            <v>1</v>
          </cell>
          <cell r="M538">
            <v>11</v>
          </cell>
          <cell r="N538">
            <v>20</v>
          </cell>
          <cell r="O538">
            <v>18</v>
          </cell>
          <cell r="U538">
            <v>3</v>
          </cell>
          <cell r="V538">
            <v>1</v>
          </cell>
        </row>
        <row r="539">
          <cell r="C539">
            <v>31118</v>
          </cell>
          <cell r="D539">
            <v>1100</v>
          </cell>
          <cell r="E539" t="str">
            <v>SALVACION3</v>
          </cell>
          <cell r="F539">
            <v>38990</v>
          </cell>
          <cell r="G539" t="str">
            <v>QC_BSC1</v>
          </cell>
          <cell r="H539">
            <v>17</v>
          </cell>
          <cell r="I539">
            <v>51</v>
          </cell>
          <cell r="J539" t="str">
            <v>D</v>
          </cell>
          <cell r="K539">
            <v>4</v>
          </cell>
          <cell r="L539">
            <v>1</v>
          </cell>
          <cell r="M539">
            <v>13</v>
          </cell>
          <cell r="N539">
            <v>23</v>
          </cell>
          <cell r="O539">
            <v>32</v>
          </cell>
          <cell r="U539">
            <v>3</v>
          </cell>
          <cell r="V539">
            <v>1</v>
          </cell>
        </row>
        <row r="540">
          <cell r="C540">
            <v>11122</v>
          </cell>
          <cell r="D540">
            <v>1100</v>
          </cell>
          <cell r="E540" t="str">
            <v>BRGYANTON1</v>
          </cell>
          <cell r="F540">
            <v>38990</v>
          </cell>
          <cell r="G540" t="str">
            <v>QC_BSC1</v>
          </cell>
          <cell r="H540">
            <v>19</v>
          </cell>
          <cell r="I540">
            <v>55</v>
          </cell>
          <cell r="J540" t="str">
            <v>D</v>
          </cell>
          <cell r="K540">
            <v>2</v>
          </cell>
          <cell r="L540">
            <v>4</v>
          </cell>
          <cell r="M540">
            <v>122</v>
          </cell>
          <cell r="N540">
            <v>35</v>
          </cell>
          <cell r="O540">
            <v>10</v>
          </cell>
          <cell r="U540">
            <v>3</v>
          </cell>
          <cell r="V540">
            <v>1</v>
          </cell>
        </row>
        <row r="541">
          <cell r="C541">
            <v>21122</v>
          </cell>
          <cell r="D541">
            <v>1100</v>
          </cell>
          <cell r="E541" t="str">
            <v>BRGYANTON2</v>
          </cell>
          <cell r="F541">
            <v>38990</v>
          </cell>
          <cell r="G541" t="str">
            <v>QC_BSC1</v>
          </cell>
          <cell r="H541">
            <v>19</v>
          </cell>
          <cell r="I541">
            <v>56</v>
          </cell>
          <cell r="J541" t="str">
            <v>D</v>
          </cell>
          <cell r="K541">
            <v>2</v>
          </cell>
          <cell r="L541">
            <v>4</v>
          </cell>
          <cell r="M541">
            <v>19</v>
          </cell>
          <cell r="N541">
            <v>4</v>
          </cell>
          <cell r="O541">
            <v>21</v>
          </cell>
          <cell r="U541">
            <v>3</v>
          </cell>
          <cell r="V541">
            <v>1</v>
          </cell>
        </row>
        <row r="542">
          <cell r="C542">
            <v>31122</v>
          </cell>
          <cell r="D542">
            <v>1100</v>
          </cell>
          <cell r="E542" t="str">
            <v>BRGYANTON3</v>
          </cell>
          <cell r="F542">
            <v>38990</v>
          </cell>
          <cell r="G542" t="str">
            <v>QC_BSC1</v>
          </cell>
          <cell r="H542">
            <v>19</v>
          </cell>
          <cell r="I542">
            <v>57</v>
          </cell>
          <cell r="J542" t="str">
            <v>D</v>
          </cell>
          <cell r="K542">
            <v>2</v>
          </cell>
          <cell r="L542">
            <v>4</v>
          </cell>
          <cell r="M542">
            <v>15</v>
          </cell>
          <cell r="N542">
            <v>6</v>
          </cell>
          <cell r="O542">
            <v>23</v>
          </cell>
          <cell r="U542">
            <v>3</v>
          </cell>
          <cell r="V542">
            <v>1</v>
          </cell>
        </row>
        <row r="543">
          <cell r="C543">
            <v>12125</v>
          </cell>
          <cell r="D543">
            <v>1100</v>
          </cell>
          <cell r="E543" t="str">
            <v>KALUSUGAX1</v>
          </cell>
          <cell r="F543">
            <v>38990</v>
          </cell>
          <cell r="G543" t="str">
            <v>QC_BSC1</v>
          </cell>
          <cell r="H543">
            <v>22</v>
          </cell>
          <cell r="I543">
            <v>64</v>
          </cell>
          <cell r="J543" t="str">
            <v>D</v>
          </cell>
          <cell r="K543">
            <v>6</v>
          </cell>
          <cell r="L543">
            <v>4</v>
          </cell>
          <cell r="U543">
            <v>0</v>
          </cell>
          <cell r="V543">
            <v>0</v>
          </cell>
        </row>
        <row r="544">
          <cell r="C544">
            <v>22125</v>
          </cell>
          <cell r="D544">
            <v>1100</v>
          </cell>
          <cell r="E544" t="str">
            <v>KALUSUGAX2</v>
          </cell>
          <cell r="F544">
            <v>38990</v>
          </cell>
          <cell r="G544" t="str">
            <v>QC_BSC1</v>
          </cell>
          <cell r="H544">
            <v>22</v>
          </cell>
          <cell r="I544">
            <v>65</v>
          </cell>
          <cell r="J544" t="str">
            <v>D</v>
          </cell>
          <cell r="K544">
            <v>6</v>
          </cell>
          <cell r="L544">
            <v>4</v>
          </cell>
          <cell r="U544">
            <v>0</v>
          </cell>
          <cell r="V544">
            <v>0</v>
          </cell>
        </row>
        <row r="545">
          <cell r="C545">
            <v>32125</v>
          </cell>
          <cell r="D545">
            <v>1100</v>
          </cell>
          <cell r="E545" t="str">
            <v>KALUSUGAX3</v>
          </cell>
          <cell r="F545">
            <v>38990</v>
          </cell>
          <cell r="G545" t="str">
            <v>QC_BSC1</v>
          </cell>
          <cell r="H545">
            <v>22</v>
          </cell>
          <cell r="I545">
            <v>66</v>
          </cell>
          <cell r="J545" t="str">
            <v>D</v>
          </cell>
          <cell r="K545">
            <v>6</v>
          </cell>
          <cell r="L545">
            <v>4</v>
          </cell>
          <cell r="M545">
            <v>663</v>
          </cell>
          <cell r="U545">
            <v>1</v>
          </cell>
          <cell r="V545">
            <v>0</v>
          </cell>
        </row>
        <row r="546">
          <cell r="C546">
            <v>11130</v>
          </cell>
          <cell r="D546">
            <v>1100</v>
          </cell>
          <cell r="E546" t="str">
            <v>BRGYJOSE1</v>
          </cell>
          <cell r="F546">
            <v>38990</v>
          </cell>
          <cell r="G546" t="str">
            <v>QC_BSC1</v>
          </cell>
          <cell r="H546">
            <v>23</v>
          </cell>
          <cell r="I546">
            <v>67</v>
          </cell>
          <cell r="J546" t="str">
            <v>D</v>
          </cell>
          <cell r="K546">
            <v>4</v>
          </cell>
          <cell r="L546">
            <v>0</v>
          </cell>
          <cell r="M546">
            <v>7</v>
          </cell>
          <cell r="N546">
            <v>4</v>
          </cell>
          <cell r="O546">
            <v>35</v>
          </cell>
          <cell r="U546">
            <v>3</v>
          </cell>
          <cell r="V546">
            <v>1</v>
          </cell>
        </row>
        <row r="547">
          <cell r="C547">
            <v>21130</v>
          </cell>
          <cell r="D547">
            <v>1100</v>
          </cell>
          <cell r="E547" t="str">
            <v>BRGYJOSE2</v>
          </cell>
          <cell r="F547">
            <v>38990</v>
          </cell>
          <cell r="G547" t="str">
            <v>QC_BSC1</v>
          </cell>
          <cell r="H547">
            <v>23</v>
          </cell>
          <cell r="I547">
            <v>68</v>
          </cell>
          <cell r="J547" t="str">
            <v>D</v>
          </cell>
          <cell r="K547">
            <v>4</v>
          </cell>
          <cell r="L547">
            <v>0</v>
          </cell>
          <cell r="M547">
            <v>17</v>
          </cell>
          <cell r="N547">
            <v>12</v>
          </cell>
          <cell r="O547">
            <v>10</v>
          </cell>
          <cell r="U547">
            <v>3</v>
          </cell>
          <cell r="V547">
            <v>1</v>
          </cell>
        </row>
        <row r="548">
          <cell r="C548">
            <v>31130</v>
          </cell>
          <cell r="D548">
            <v>1100</v>
          </cell>
          <cell r="E548" t="str">
            <v>BRGYJOSE3</v>
          </cell>
          <cell r="F548">
            <v>38990</v>
          </cell>
          <cell r="G548" t="str">
            <v>QC_BSC1</v>
          </cell>
          <cell r="H548">
            <v>23</v>
          </cell>
          <cell r="I548">
            <v>69</v>
          </cell>
          <cell r="J548" t="str">
            <v>D</v>
          </cell>
          <cell r="K548">
            <v>4</v>
          </cell>
          <cell r="L548">
            <v>0</v>
          </cell>
          <cell r="M548">
            <v>27</v>
          </cell>
          <cell r="N548">
            <v>32</v>
          </cell>
          <cell r="O548">
            <v>23</v>
          </cell>
          <cell r="U548">
            <v>3</v>
          </cell>
          <cell r="V548">
            <v>1</v>
          </cell>
        </row>
        <row r="549">
          <cell r="C549">
            <v>11129</v>
          </cell>
          <cell r="D549">
            <v>1100</v>
          </cell>
          <cell r="E549" t="str">
            <v>MATALAHIB1</v>
          </cell>
          <cell r="F549">
            <v>38990</v>
          </cell>
          <cell r="G549" t="str">
            <v>QC_BSC1</v>
          </cell>
          <cell r="H549">
            <v>24</v>
          </cell>
          <cell r="I549">
            <v>61</v>
          </cell>
          <cell r="J549" t="str">
            <v>D</v>
          </cell>
          <cell r="K549">
            <v>6</v>
          </cell>
          <cell r="L549">
            <v>2</v>
          </cell>
          <cell r="M549">
            <v>19</v>
          </cell>
          <cell r="N549">
            <v>16</v>
          </cell>
          <cell r="O549">
            <v>14</v>
          </cell>
          <cell r="U549">
            <v>3</v>
          </cell>
          <cell r="V549">
            <v>1</v>
          </cell>
        </row>
        <row r="550">
          <cell r="C550">
            <v>21129</v>
          </cell>
          <cell r="D550">
            <v>1100</v>
          </cell>
          <cell r="E550" t="str">
            <v>MATALAHIB2</v>
          </cell>
          <cell r="F550">
            <v>38990</v>
          </cell>
          <cell r="G550" t="str">
            <v>QC_BSC1</v>
          </cell>
          <cell r="H550">
            <v>24</v>
          </cell>
          <cell r="I550">
            <v>62</v>
          </cell>
          <cell r="J550" t="str">
            <v>D</v>
          </cell>
          <cell r="K550">
            <v>6</v>
          </cell>
          <cell r="L550">
            <v>2</v>
          </cell>
          <cell r="M550">
            <v>27</v>
          </cell>
          <cell r="N550">
            <v>18</v>
          </cell>
          <cell r="O550">
            <v>32</v>
          </cell>
          <cell r="P550">
            <v>37</v>
          </cell>
          <cell r="U550">
            <v>4</v>
          </cell>
          <cell r="V550">
            <v>1</v>
          </cell>
        </row>
        <row r="551">
          <cell r="C551">
            <v>31129</v>
          </cell>
          <cell r="D551">
            <v>1100</v>
          </cell>
          <cell r="E551" t="str">
            <v>MATALAHIB3</v>
          </cell>
          <cell r="F551">
            <v>38990</v>
          </cell>
          <cell r="G551" t="str">
            <v>QC_BSC1</v>
          </cell>
          <cell r="H551">
            <v>24</v>
          </cell>
          <cell r="I551">
            <v>63</v>
          </cell>
          <cell r="J551" t="str">
            <v>D</v>
          </cell>
          <cell r="K551">
            <v>6</v>
          </cell>
          <cell r="L551">
            <v>2</v>
          </cell>
          <cell r="M551">
            <v>29</v>
          </cell>
          <cell r="N551">
            <v>21</v>
          </cell>
          <cell r="O551">
            <v>35</v>
          </cell>
          <cell r="U551">
            <v>3</v>
          </cell>
          <cell r="V551">
            <v>0</v>
          </cell>
        </row>
        <row r="552">
          <cell r="C552">
            <v>12105</v>
          </cell>
          <cell r="D552">
            <v>1100</v>
          </cell>
          <cell r="E552" t="str">
            <v>PHILAMLIX1</v>
          </cell>
          <cell r="F552">
            <v>38990</v>
          </cell>
          <cell r="G552" t="str">
            <v>QC_BSC1</v>
          </cell>
          <cell r="H552">
            <v>25</v>
          </cell>
          <cell r="I552">
            <v>70</v>
          </cell>
          <cell r="J552" t="str">
            <v>D</v>
          </cell>
          <cell r="K552">
            <v>2</v>
          </cell>
          <cell r="L552">
            <v>3</v>
          </cell>
          <cell r="M552">
            <v>629</v>
          </cell>
          <cell r="U552">
            <v>1</v>
          </cell>
          <cell r="V552">
            <v>0</v>
          </cell>
        </row>
        <row r="553">
          <cell r="C553">
            <v>11125</v>
          </cell>
          <cell r="D553">
            <v>1100</v>
          </cell>
          <cell r="E553" t="str">
            <v>KALUSUGAN1</v>
          </cell>
          <cell r="F553">
            <v>38990</v>
          </cell>
          <cell r="G553" t="str">
            <v>QC_BSC1</v>
          </cell>
          <cell r="H553">
            <v>26</v>
          </cell>
          <cell r="I553">
            <v>76</v>
          </cell>
          <cell r="J553" t="str">
            <v>D</v>
          </cell>
          <cell r="K553">
            <v>6</v>
          </cell>
          <cell r="L553">
            <v>4</v>
          </cell>
          <cell r="M553">
            <v>13</v>
          </cell>
          <cell r="N553">
            <v>28</v>
          </cell>
          <cell r="O553">
            <v>10</v>
          </cell>
          <cell r="U553">
            <v>3</v>
          </cell>
          <cell r="V553">
            <v>1</v>
          </cell>
        </row>
        <row r="554">
          <cell r="C554">
            <v>21125</v>
          </cell>
          <cell r="D554">
            <v>1100</v>
          </cell>
          <cell r="E554" t="str">
            <v>KALUSUGAN2</v>
          </cell>
          <cell r="F554">
            <v>38990</v>
          </cell>
          <cell r="G554" t="str">
            <v>QC_BSC1</v>
          </cell>
          <cell r="H554">
            <v>26</v>
          </cell>
          <cell r="I554">
            <v>77</v>
          </cell>
          <cell r="J554" t="str">
            <v>D</v>
          </cell>
          <cell r="K554">
            <v>6</v>
          </cell>
          <cell r="L554">
            <v>4</v>
          </cell>
          <cell r="M554">
            <v>15</v>
          </cell>
          <cell r="N554">
            <v>21</v>
          </cell>
          <cell r="O554">
            <v>12</v>
          </cell>
          <cell r="U554">
            <v>3</v>
          </cell>
          <cell r="V554">
            <v>1</v>
          </cell>
        </row>
        <row r="555">
          <cell r="C555">
            <v>31125</v>
          </cell>
          <cell r="D555">
            <v>1100</v>
          </cell>
          <cell r="E555" t="str">
            <v>KALUSUGAN3</v>
          </cell>
          <cell r="F555">
            <v>38990</v>
          </cell>
          <cell r="G555" t="str">
            <v>QC_BSC1</v>
          </cell>
          <cell r="H555">
            <v>26</v>
          </cell>
          <cell r="I555">
            <v>78</v>
          </cell>
          <cell r="J555" t="str">
            <v>D</v>
          </cell>
          <cell r="K555">
            <v>6</v>
          </cell>
          <cell r="L555">
            <v>4</v>
          </cell>
          <cell r="M555">
            <v>19</v>
          </cell>
          <cell r="N555">
            <v>34</v>
          </cell>
          <cell r="O555">
            <v>31</v>
          </cell>
          <cell r="P555">
            <v>8</v>
          </cell>
          <cell r="U555">
            <v>4</v>
          </cell>
          <cell r="V555">
            <v>1</v>
          </cell>
        </row>
        <row r="556">
          <cell r="C556">
            <v>11126</v>
          </cell>
          <cell r="D556">
            <v>1100</v>
          </cell>
          <cell r="E556" t="str">
            <v>SOUTHTRI1</v>
          </cell>
          <cell r="F556">
            <v>38990</v>
          </cell>
          <cell r="G556" t="str">
            <v>QC_BSC1</v>
          </cell>
          <cell r="H556">
            <v>29</v>
          </cell>
          <cell r="I556">
            <v>88</v>
          </cell>
          <cell r="J556" t="str">
            <v>D</v>
          </cell>
          <cell r="K556">
            <v>3</v>
          </cell>
          <cell r="L556">
            <v>1</v>
          </cell>
          <cell r="M556">
            <v>31</v>
          </cell>
          <cell r="N556">
            <v>20</v>
          </cell>
          <cell r="O556">
            <v>18</v>
          </cell>
          <cell r="U556">
            <v>3</v>
          </cell>
          <cell r="V556">
            <v>1</v>
          </cell>
        </row>
        <row r="557">
          <cell r="C557">
            <v>21126</v>
          </cell>
          <cell r="D557">
            <v>1100</v>
          </cell>
          <cell r="E557" t="str">
            <v>SOUTHTRI2</v>
          </cell>
          <cell r="F557">
            <v>38990</v>
          </cell>
          <cell r="G557" t="str">
            <v>QC_BSC1</v>
          </cell>
          <cell r="H557">
            <v>29</v>
          </cell>
          <cell r="I557">
            <v>89</v>
          </cell>
          <cell r="J557" t="str">
            <v>D</v>
          </cell>
          <cell r="K557">
            <v>3</v>
          </cell>
          <cell r="L557">
            <v>1</v>
          </cell>
          <cell r="M557">
            <v>5</v>
          </cell>
          <cell r="N557">
            <v>21</v>
          </cell>
          <cell r="O557">
            <v>36</v>
          </cell>
          <cell r="P557">
            <v>16</v>
          </cell>
          <cell r="U557">
            <v>4</v>
          </cell>
          <cell r="V557">
            <v>1</v>
          </cell>
        </row>
        <row r="558">
          <cell r="C558">
            <v>31126</v>
          </cell>
          <cell r="D558">
            <v>1100</v>
          </cell>
          <cell r="E558" t="str">
            <v>SOUTHTRI3</v>
          </cell>
          <cell r="F558">
            <v>38990</v>
          </cell>
          <cell r="G558" t="str">
            <v>QC_BSC1</v>
          </cell>
          <cell r="H558">
            <v>29</v>
          </cell>
          <cell r="I558">
            <v>90</v>
          </cell>
          <cell r="J558" t="str">
            <v>D</v>
          </cell>
          <cell r="K558">
            <v>3</v>
          </cell>
          <cell r="L558">
            <v>1</v>
          </cell>
          <cell r="M558">
            <v>27</v>
          </cell>
          <cell r="N558">
            <v>8</v>
          </cell>
          <cell r="O558">
            <v>14</v>
          </cell>
          <cell r="U558">
            <v>3</v>
          </cell>
          <cell r="V558">
            <v>1</v>
          </cell>
        </row>
        <row r="559">
          <cell r="C559">
            <v>11117</v>
          </cell>
          <cell r="D559">
            <v>1100</v>
          </cell>
          <cell r="E559" t="str">
            <v>TMORATO01</v>
          </cell>
          <cell r="F559">
            <v>38990</v>
          </cell>
          <cell r="G559" t="str">
            <v>QC_BSC1</v>
          </cell>
          <cell r="H559">
            <v>31</v>
          </cell>
          <cell r="I559">
            <v>94</v>
          </cell>
          <cell r="J559" t="str">
            <v>D</v>
          </cell>
          <cell r="K559">
            <v>4</v>
          </cell>
          <cell r="L559">
            <v>0</v>
          </cell>
          <cell r="M559">
            <v>15</v>
          </cell>
          <cell r="N559">
            <v>32</v>
          </cell>
          <cell r="O559">
            <v>12</v>
          </cell>
          <cell r="P559">
            <v>8</v>
          </cell>
          <cell r="U559">
            <v>4</v>
          </cell>
          <cell r="V559">
            <v>1</v>
          </cell>
        </row>
        <row r="560">
          <cell r="C560">
            <v>21117</v>
          </cell>
          <cell r="D560">
            <v>1100</v>
          </cell>
          <cell r="E560" t="str">
            <v>TMORATO02</v>
          </cell>
          <cell r="F560">
            <v>38990</v>
          </cell>
          <cell r="G560" t="str">
            <v>QC_BSC1</v>
          </cell>
          <cell r="H560">
            <v>31</v>
          </cell>
          <cell r="I560">
            <v>95</v>
          </cell>
          <cell r="J560" t="str">
            <v>D</v>
          </cell>
          <cell r="K560">
            <v>4</v>
          </cell>
          <cell r="L560">
            <v>0</v>
          </cell>
          <cell r="M560">
            <v>27</v>
          </cell>
          <cell r="N560">
            <v>20</v>
          </cell>
          <cell r="O560">
            <v>22</v>
          </cell>
          <cell r="P560">
            <v>5</v>
          </cell>
          <cell r="U560">
            <v>4</v>
          </cell>
          <cell r="V560">
            <v>1</v>
          </cell>
        </row>
        <row r="561">
          <cell r="C561">
            <v>31117</v>
          </cell>
          <cell r="D561">
            <v>1100</v>
          </cell>
          <cell r="E561" t="str">
            <v>TMORATO03</v>
          </cell>
          <cell r="F561">
            <v>38990</v>
          </cell>
          <cell r="G561" t="str">
            <v>QC_BSC1</v>
          </cell>
          <cell r="H561">
            <v>31</v>
          </cell>
          <cell r="I561">
            <v>96</v>
          </cell>
          <cell r="J561" t="str">
            <v>D</v>
          </cell>
          <cell r="K561">
            <v>4</v>
          </cell>
          <cell r="L561">
            <v>0</v>
          </cell>
          <cell r="M561">
            <v>33</v>
          </cell>
          <cell r="N561">
            <v>37</v>
          </cell>
          <cell r="O561">
            <v>79</v>
          </cell>
          <cell r="P561">
            <v>24</v>
          </cell>
          <cell r="U561">
            <v>4</v>
          </cell>
          <cell r="V561">
            <v>1</v>
          </cell>
        </row>
        <row r="562">
          <cell r="C562">
            <v>12108</v>
          </cell>
          <cell r="D562">
            <v>1100</v>
          </cell>
          <cell r="E562" t="str">
            <v>ROXASDISX1</v>
          </cell>
          <cell r="F562">
            <v>38990</v>
          </cell>
          <cell r="G562" t="str">
            <v>QC_BSC1</v>
          </cell>
          <cell r="H562">
            <v>35</v>
          </cell>
          <cell r="I562">
            <v>103</v>
          </cell>
          <cell r="J562" t="str">
            <v>D</v>
          </cell>
          <cell r="K562">
            <v>6</v>
          </cell>
          <cell r="L562">
            <v>0</v>
          </cell>
          <cell r="M562">
            <v>625</v>
          </cell>
          <cell r="U562">
            <v>1</v>
          </cell>
          <cell r="V562">
            <v>0</v>
          </cell>
        </row>
        <row r="563">
          <cell r="C563">
            <v>22108</v>
          </cell>
          <cell r="D563">
            <v>1100</v>
          </cell>
          <cell r="E563" t="str">
            <v>ROXASDISX2</v>
          </cell>
          <cell r="F563">
            <v>38990</v>
          </cell>
          <cell r="G563" t="str">
            <v>QC_BSC1</v>
          </cell>
          <cell r="H563">
            <v>35</v>
          </cell>
          <cell r="I563">
            <v>104</v>
          </cell>
          <cell r="J563" t="str">
            <v>D</v>
          </cell>
          <cell r="K563">
            <v>6</v>
          </cell>
          <cell r="L563">
            <v>0</v>
          </cell>
          <cell r="U563">
            <v>0</v>
          </cell>
          <cell r="V563">
            <v>0</v>
          </cell>
        </row>
        <row r="564">
          <cell r="C564">
            <v>32108</v>
          </cell>
          <cell r="D564">
            <v>1100</v>
          </cell>
          <cell r="E564" t="str">
            <v>ROXASDISX3</v>
          </cell>
          <cell r="F564">
            <v>38990</v>
          </cell>
          <cell r="G564" t="str">
            <v>QC_BSC1</v>
          </cell>
          <cell r="H564">
            <v>35</v>
          </cell>
          <cell r="I564">
            <v>105</v>
          </cell>
          <cell r="J564" t="str">
            <v>D</v>
          </cell>
          <cell r="K564">
            <v>6</v>
          </cell>
          <cell r="L564">
            <v>0</v>
          </cell>
          <cell r="M564">
            <v>681</v>
          </cell>
          <cell r="U564">
            <v>1</v>
          </cell>
          <cell r="V564">
            <v>0</v>
          </cell>
        </row>
        <row r="565">
          <cell r="C565">
            <v>12126</v>
          </cell>
          <cell r="D565">
            <v>1100</v>
          </cell>
          <cell r="E565" t="str">
            <v>SOUTHTRIX1</v>
          </cell>
          <cell r="F565">
            <v>38990</v>
          </cell>
          <cell r="G565" t="str">
            <v>QC_BSC1</v>
          </cell>
          <cell r="H565">
            <v>36</v>
          </cell>
          <cell r="I565">
            <v>106</v>
          </cell>
          <cell r="J565" t="str">
            <v>D</v>
          </cell>
          <cell r="K565">
            <v>3</v>
          </cell>
          <cell r="L565">
            <v>1</v>
          </cell>
          <cell r="M565">
            <v>679</v>
          </cell>
          <cell r="U565">
            <v>1</v>
          </cell>
          <cell r="V565">
            <v>0</v>
          </cell>
        </row>
        <row r="566">
          <cell r="C566">
            <v>22126</v>
          </cell>
          <cell r="D566">
            <v>1100</v>
          </cell>
          <cell r="E566" t="str">
            <v>SOUTHTRIX2</v>
          </cell>
          <cell r="F566">
            <v>38990</v>
          </cell>
          <cell r="G566" t="str">
            <v>QC_BSC1</v>
          </cell>
          <cell r="H566">
            <v>36</v>
          </cell>
          <cell r="I566">
            <v>107</v>
          </cell>
          <cell r="J566" t="str">
            <v>D</v>
          </cell>
          <cell r="K566">
            <v>3</v>
          </cell>
          <cell r="L566">
            <v>1</v>
          </cell>
          <cell r="M566">
            <v>667</v>
          </cell>
          <cell r="U566">
            <v>1</v>
          </cell>
          <cell r="V566">
            <v>0</v>
          </cell>
        </row>
        <row r="567">
          <cell r="C567">
            <v>32126</v>
          </cell>
          <cell r="D567">
            <v>1100</v>
          </cell>
          <cell r="E567" t="str">
            <v>SOUTHTRIX3</v>
          </cell>
          <cell r="F567">
            <v>38990</v>
          </cell>
          <cell r="G567" t="str">
            <v>QC_BSC1</v>
          </cell>
          <cell r="H567">
            <v>36</v>
          </cell>
          <cell r="I567">
            <v>108</v>
          </cell>
          <cell r="J567" t="str">
            <v>D</v>
          </cell>
          <cell r="K567">
            <v>3</v>
          </cell>
          <cell r="L567">
            <v>1</v>
          </cell>
          <cell r="M567">
            <v>673</v>
          </cell>
          <cell r="U567">
            <v>1</v>
          </cell>
          <cell r="V567">
            <v>0</v>
          </cell>
        </row>
        <row r="568">
          <cell r="C568">
            <v>11706</v>
          </cell>
          <cell r="D568">
            <v>1500</v>
          </cell>
          <cell r="E568" t="str">
            <v>SUCAT1</v>
          </cell>
          <cell r="F568">
            <v>38991</v>
          </cell>
          <cell r="G568" t="str">
            <v>SUCAT1</v>
          </cell>
          <cell r="H568">
            <v>1</v>
          </cell>
          <cell r="I568">
            <v>1</v>
          </cell>
          <cell r="J568" t="str">
            <v>D</v>
          </cell>
          <cell r="K568">
            <v>5</v>
          </cell>
          <cell r="L568">
            <v>0</v>
          </cell>
          <cell r="M568">
            <v>19</v>
          </cell>
          <cell r="N568">
            <v>22</v>
          </cell>
          <cell r="O568">
            <v>10</v>
          </cell>
          <cell r="P568">
            <v>124</v>
          </cell>
          <cell r="U568">
            <v>4</v>
          </cell>
          <cell r="V568">
            <v>1</v>
          </cell>
        </row>
        <row r="569">
          <cell r="C569">
            <v>21706</v>
          </cell>
          <cell r="D569">
            <v>1500</v>
          </cell>
          <cell r="E569" t="str">
            <v>SUCAT2</v>
          </cell>
          <cell r="F569">
            <v>38991</v>
          </cell>
          <cell r="G569" t="str">
            <v>SUCAT1</v>
          </cell>
          <cell r="H569">
            <v>1</v>
          </cell>
          <cell r="I569">
            <v>2</v>
          </cell>
          <cell r="J569" t="str">
            <v>D</v>
          </cell>
          <cell r="K569">
            <v>5</v>
          </cell>
          <cell r="L569">
            <v>0</v>
          </cell>
          <cell r="M569">
            <v>29</v>
          </cell>
          <cell r="N569">
            <v>12</v>
          </cell>
          <cell r="O569">
            <v>4</v>
          </cell>
          <cell r="P569">
            <v>27</v>
          </cell>
          <cell r="U569">
            <v>4</v>
          </cell>
          <cell r="V569">
            <v>1</v>
          </cell>
        </row>
        <row r="570">
          <cell r="C570">
            <v>31706</v>
          </cell>
          <cell r="D570">
            <v>1500</v>
          </cell>
          <cell r="E570" t="str">
            <v>SUCAT3</v>
          </cell>
          <cell r="F570">
            <v>38991</v>
          </cell>
          <cell r="G570" t="str">
            <v>SUCAT1</v>
          </cell>
          <cell r="H570">
            <v>1</v>
          </cell>
          <cell r="I570">
            <v>3</v>
          </cell>
          <cell r="J570" t="str">
            <v>D</v>
          </cell>
          <cell r="K570">
            <v>5</v>
          </cell>
          <cell r="L570">
            <v>0</v>
          </cell>
          <cell r="M570">
            <v>31</v>
          </cell>
          <cell r="N570">
            <v>8</v>
          </cell>
          <cell r="O570">
            <v>6</v>
          </cell>
          <cell r="P570">
            <v>36</v>
          </cell>
          <cell r="U570">
            <v>4</v>
          </cell>
          <cell r="V570">
            <v>1</v>
          </cell>
        </row>
        <row r="571">
          <cell r="C571">
            <v>11601</v>
          </cell>
          <cell r="D571">
            <v>1400</v>
          </cell>
          <cell r="E571" t="str">
            <v>SIGNALVIL1</v>
          </cell>
          <cell r="F571">
            <v>38991</v>
          </cell>
          <cell r="G571" t="str">
            <v>SUCAT1</v>
          </cell>
          <cell r="H571">
            <v>2</v>
          </cell>
          <cell r="I571">
            <v>28</v>
          </cell>
          <cell r="J571" t="str">
            <v>D</v>
          </cell>
          <cell r="K571">
            <v>1</v>
          </cell>
          <cell r="L571">
            <v>0</v>
          </cell>
          <cell r="M571">
            <v>11</v>
          </cell>
          <cell r="N571">
            <v>32</v>
          </cell>
          <cell r="O571">
            <v>34</v>
          </cell>
          <cell r="P571">
            <v>36</v>
          </cell>
          <cell r="U571">
            <v>4</v>
          </cell>
          <cell r="V571">
            <v>1</v>
          </cell>
        </row>
        <row r="572">
          <cell r="C572">
            <v>21601</v>
          </cell>
          <cell r="D572">
            <v>1400</v>
          </cell>
          <cell r="E572" t="str">
            <v>SIGNALVIL2</v>
          </cell>
          <cell r="F572">
            <v>38991</v>
          </cell>
          <cell r="G572" t="str">
            <v>SUCAT1</v>
          </cell>
          <cell r="H572">
            <v>2</v>
          </cell>
          <cell r="I572">
            <v>29</v>
          </cell>
          <cell r="J572" t="str">
            <v>D</v>
          </cell>
          <cell r="K572">
            <v>1</v>
          </cell>
          <cell r="L572">
            <v>0</v>
          </cell>
          <cell r="M572">
            <v>29</v>
          </cell>
          <cell r="N572">
            <v>26</v>
          </cell>
          <cell r="O572">
            <v>24</v>
          </cell>
          <cell r="P572">
            <v>14</v>
          </cell>
          <cell r="U572">
            <v>4</v>
          </cell>
          <cell r="V572">
            <v>1</v>
          </cell>
        </row>
        <row r="573">
          <cell r="C573">
            <v>31601</v>
          </cell>
          <cell r="D573">
            <v>1400</v>
          </cell>
          <cell r="E573" t="str">
            <v>SIGNALVIL3</v>
          </cell>
          <cell r="F573">
            <v>38991</v>
          </cell>
          <cell r="G573" t="str">
            <v>SUCAT1</v>
          </cell>
          <cell r="H573">
            <v>2</v>
          </cell>
          <cell r="I573">
            <v>30</v>
          </cell>
          <cell r="J573" t="str">
            <v>D</v>
          </cell>
          <cell r="K573">
            <v>1</v>
          </cell>
          <cell r="L573">
            <v>0</v>
          </cell>
          <cell r="M573">
            <v>5</v>
          </cell>
          <cell r="N573">
            <v>16</v>
          </cell>
          <cell r="O573">
            <v>8</v>
          </cell>
          <cell r="P573">
            <v>22</v>
          </cell>
          <cell r="U573">
            <v>4</v>
          </cell>
          <cell r="V573">
            <v>1</v>
          </cell>
        </row>
        <row r="574">
          <cell r="C574">
            <v>11709</v>
          </cell>
          <cell r="D574">
            <v>1400</v>
          </cell>
          <cell r="E574" t="str">
            <v>SUNVALLEY1</v>
          </cell>
          <cell r="F574">
            <v>38991</v>
          </cell>
          <cell r="G574" t="str">
            <v>SUCAT1</v>
          </cell>
          <cell r="H574">
            <v>3</v>
          </cell>
          <cell r="I574">
            <v>25</v>
          </cell>
          <cell r="J574" t="str">
            <v>D</v>
          </cell>
          <cell r="K574">
            <v>1</v>
          </cell>
          <cell r="L574">
            <v>1</v>
          </cell>
          <cell r="M574">
            <v>7</v>
          </cell>
          <cell r="N574">
            <v>10</v>
          </cell>
          <cell r="O574">
            <v>30</v>
          </cell>
          <cell r="P574">
            <v>23</v>
          </cell>
          <cell r="U574">
            <v>4</v>
          </cell>
          <cell r="V574">
            <v>1</v>
          </cell>
        </row>
        <row r="575">
          <cell r="C575">
            <v>21709</v>
          </cell>
          <cell r="D575">
            <v>1400</v>
          </cell>
          <cell r="E575" t="str">
            <v>SUNVALLEY2</v>
          </cell>
          <cell r="F575">
            <v>38991</v>
          </cell>
          <cell r="G575" t="str">
            <v>SUCAT1</v>
          </cell>
          <cell r="H575">
            <v>3</v>
          </cell>
          <cell r="I575">
            <v>26</v>
          </cell>
          <cell r="J575" t="str">
            <v>D</v>
          </cell>
          <cell r="K575">
            <v>1</v>
          </cell>
          <cell r="L575">
            <v>1</v>
          </cell>
          <cell r="M575">
            <v>13</v>
          </cell>
          <cell r="N575">
            <v>20</v>
          </cell>
          <cell r="O575">
            <v>18</v>
          </cell>
          <cell r="P575">
            <v>28</v>
          </cell>
          <cell r="U575">
            <v>4</v>
          </cell>
          <cell r="V575">
            <v>1</v>
          </cell>
        </row>
        <row r="576">
          <cell r="C576">
            <v>31709</v>
          </cell>
          <cell r="D576">
            <v>1400</v>
          </cell>
          <cell r="E576" t="str">
            <v>SUNVALLEY3</v>
          </cell>
          <cell r="F576">
            <v>38991</v>
          </cell>
          <cell r="G576" t="str">
            <v>SUCAT1</v>
          </cell>
          <cell r="H576">
            <v>3</v>
          </cell>
          <cell r="I576">
            <v>27</v>
          </cell>
          <cell r="J576" t="str">
            <v>D</v>
          </cell>
          <cell r="K576">
            <v>1</v>
          </cell>
          <cell r="L576">
            <v>1</v>
          </cell>
          <cell r="M576">
            <v>37</v>
          </cell>
          <cell r="N576">
            <v>26</v>
          </cell>
          <cell r="O576">
            <v>16</v>
          </cell>
          <cell r="P576">
            <v>4</v>
          </cell>
          <cell r="U576">
            <v>4</v>
          </cell>
          <cell r="V576">
            <v>1</v>
          </cell>
        </row>
        <row r="577">
          <cell r="C577">
            <v>11701</v>
          </cell>
          <cell r="D577">
            <v>1500</v>
          </cell>
          <cell r="E577" t="str">
            <v>AYALAALAB1</v>
          </cell>
          <cell r="F577">
            <v>38991</v>
          </cell>
          <cell r="G577" t="str">
            <v>SUCAT1</v>
          </cell>
          <cell r="H577">
            <v>4</v>
          </cell>
          <cell r="I577">
            <v>10</v>
          </cell>
          <cell r="J577" t="str">
            <v>D</v>
          </cell>
          <cell r="K577">
            <v>5</v>
          </cell>
          <cell r="L577">
            <v>4</v>
          </cell>
          <cell r="M577">
            <v>37</v>
          </cell>
          <cell r="N577">
            <v>22</v>
          </cell>
          <cell r="O577">
            <v>34</v>
          </cell>
          <cell r="P577">
            <v>16</v>
          </cell>
          <cell r="U577">
            <v>4</v>
          </cell>
          <cell r="V577">
            <v>1</v>
          </cell>
        </row>
        <row r="578">
          <cell r="C578">
            <v>21701</v>
          </cell>
          <cell r="D578">
            <v>1500</v>
          </cell>
          <cell r="E578" t="str">
            <v>AYALAALAB2</v>
          </cell>
          <cell r="F578">
            <v>38991</v>
          </cell>
          <cell r="G578" t="str">
            <v>SUCAT1</v>
          </cell>
          <cell r="H578">
            <v>4</v>
          </cell>
          <cell r="I578">
            <v>11</v>
          </cell>
          <cell r="J578" t="str">
            <v>D</v>
          </cell>
          <cell r="K578">
            <v>5</v>
          </cell>
          <cell r="L578">
            <v>4</v>
          </cell>
          <cell r="M578">
            <v>11</v>
          </cell>
          <cell r="N578">
            <v>20</v>
          </cell>
          <cell r="O578">
            <v>4</v>
          </cell>
          <cell r="P578">
            <v>32</v>
          </cell>
          <cell r="U578">
            <v>4</v>
          </cell>
          <cell r="V578">
            <v>1</v>
          </cell>
        </row>
        <row r="579">
          <cell r="C579">
            <v>31701</v>
          </cell>
          <cell r="D579">
            <v>1500</v>
          </cell>
          <cell r="E579" t="str">
            <v>AYALAALAB3</v>
          </cell>
          <cell r="F579">
            <v>38991</v>
          </cell>
          <cell r="G579" t="str">
            <v>SUCAT1</v>
          </cell>
          <cell r="H579">
            <v>4</v>
          </cell>
          <cell r="I579">
            <v>12</v>
          </cell>
          <cell r="J579" t="str">
            <v>D</v>
          </cell>
          <cell r="K579">
            <v>5</v>
          </cell>
          <cell r="L579">
            <v>4</v>
          </cell>
          <cell r="M579">
            <v>29</v>
          </cell>
          <cell r="N579">
            <v>6</v>
          </cell>
          <cell r="O579">
            <v>8</v>
          </cell>
          <cell r="P579">
            <v>26</v>
          </cell>
          <cell r="U579">
            <v>4</v>
          </cell>
          <cell r="V579">
            <v>1</v>
          </cell>
        </row>
        <row r="580">
          <cell r="C580">
            <v>11708</v>
          </cell>
          <cell r="D580">
            <v>1500</v>
          </cell>
          <cell r="E580" t="str">
            <v>BFINTERNA1</v>
          </cell>
          <cell r="F580">
            <v>38991</v>
          </cell>
          <cell r="G580" t="str">
            <v>SUCAT1</v>
          </cell>
          <cell r="H580">
            <v>6</v>
          </cell>
          <cell r="I580">
            <v>16</v>
          </cell>
          <cell r="J580" t="str">
            <v>D</v>
          </cell>
          <cell r="K580">
            <v>4</v>
          </cell>
          <cell r="L580">
            <v>0</v>
          </cell>
          <cell r="M580">
            <v>9</v>
          </cell>
          <cell r="N580">
            <v>26</v>
          </cell>
          <cell r="O580">
            <v>29</v>
          </cell>
          <cell r="P580">
            <v>16</v>
          </cell>
          <cell r="U580">
            <v>4</v>
          </cell>
          <cell r="V580">
            <v>1</v>
          </cell>
        </row>
        <row r="581">
          <cell r="C581">
            <v>21708</v>
          </cell>
          <cell r="D581">
            <v>1500</v>
          </cell>
          <cell r="E581" t="str">
            <v>BFINTERNA2</v>
          </cell>
          <cell r="F581">
            <v>38991</v>
          </cell>
          <cell r="G581" t="str">
            <v>SUCAT1</v>
          </cell>
          <cell r="H581">
            <v>6</v>
          </cell>
          <cell r="I581">
            <v>17</v>
          </cell>
          <cell r="J581" t="str">
            <v>D</v>
          </cell>
          <cell r="K581">
            <v>4</v>
          </cell>
          <cell r="L581">
            <v>0</v>
          </cell>
          <cell r="M581">
            <v>13</v>
          </cell>
          <cell r="N581">
            <v>4</v>
          </cell>
          <cell r="O581">
            <v>18</v>
          </cell>
          <cell r="P581">
            <v>120</v>
          </cell>
          <cell r="U581">
            <v>4</v>
          </cell>
          <cell r="V581">
            <v>1</v>
          </cell>
        </row>
        <row r="582">
          <cell r="C582">
            <v>31708</v>
          </cell>
          <cell r="D582">
            <v>1500</v>
          </cell>
          <cell r="E582" t="str">
            <v>BFINTERNA3</v>
          </cell>
          <cell r="F582">
            <v>38991</v>
          </cell>
          <cell r="G582" t="str">
            <v>SUCAT1</v>
          </cell>
          <cell r="H582">
            <v>6</v>
          </cell>
          <cell r="I582">
            <v>18</v>
          </cell>
          <cell r="J582" t="str">
            <v>D</v>
          </cell>
          <cell r="K582">
            <v>4</v>
          </cell>
          <cell r="L582">
            <v>0</v>
          </cell>
          <cell r="M582">
            <v>35</v>
          </cell>
          <cell r="N582">
            <v>122</v>
          </cell>
          <cell r="O582">
            <v>6</v>
          </cell>
          <cell r="P582">
            <v>21</v>
          </cell>
          <cell r="U582">
            <v>4</v>
          </cell>
          <cell r="V582">
            <v>1</v>
          </cell>
        </row>
        <row r="583">
          <cell r="C583">
            <v>11723</v>
          </cell>
          <cell r="D583">
            <v>1400</v>
          </cell>
          <cell r="E583" t="str">
            <v>MERVILLE1</v>
          </cell>
          <cell r="F583">
            <v>38991</v>
          </cell>
          <cell r="G583" t="str">
            <v>SUCAT1</v>
          </cell>
          <cell r="H583">
            <v>7</v>
          </cell>
          <cell r="I583">
            <v>22</v>
          </cell>
          <cell r="J583" t="str">
            <v>D</v>
          </cell>
          <cell r="K583">
            <v>2</v>
          </cell>
          <cell r="L583">
            <v>2</v>
          </cell>
          <cell r="M583">
            <v>33</v>
          </cell>
          <cell r="N583">
            <v>4</v>
          </cell>
          <cell r="U583">
            <v>2</v>
          </cell>
          <cell r="V583">
            <v>1</v>
          </cell>
        </row>
        <row r="584">
          <cell r="C584">
            <v>21723</v>
          </cell>
          <cell r="D584">
            <v>1400</v>
          </cell>
          <cell r="E584" t="str">
            <v>MERVILLE2</v>
          </cell>
          <cell r="F584">
            <v>38991</v>
          </cell>
          <cell r="G584" t="str">
            <v>SUCAT1</v>
          </cell>
          <cell r="H584">
            <v>7</v>
          </cell>
          <cell r="I584">
            <v>23</v>
          </cell>
          <cell r="J584" t="str">
            <v>D</v>
          </cell>
          <cell r="K584">
            <v>2</v>
          </cell>
          <cell r="L584">
            <v>2</v>
          </cell>
          <cell r="M584">
            <v>35</v>
          </cell>
          <cell r="N584">
            <v>12</v>
          </cell>
          <cell r="U584">
            <v>2</v>
          </cell>
          <cell r="V584">
            <v>1</v>
          </cell>
        </row>
        <row r="585">
          <cell r="C585">
            <v>31723</v>
          </cell>
          <cell r="D585">
            <v>1400</v>
          </cell>
          <cell r="E585" t="str">
            <v>MERVILLE3</v>
          </cell>
          <cell r="F585">
            <v>38991</v>
          </cell>
          <cell r="G585" t="str">
            <v>SUCAT1</v>
          </cell>
          <cell r="H585">
            <v>7</v>
          </cell>
          <cell r="I585">
            <v>24</v>
          </cell>
          <cell r="J585" t="str">
            <v>D</v>
          </cell>
          <cell r="K585">
            <v>2</v>
          </cell>
          <cell r="L585">
            <v>2</v>
          </cell>
          <cell r="M585">
            <v>17</v>
          </cell>
          <cell r="N585">
            <v>21</v>
          </cell>
          <cell r="O585">
            <v>77</v>
          </cell>
          <cell r="U585">
            <v>3</v>
          </cell>
          <cell r="V585">
            <v>1</v>
          </cell>
        </row>
        <row r="586">
          <cell r="C586">
            <v>11710</v>
          </cell>
          <cell r="D586">
            <v>1500</v>
          </cell>
          <cell r="E586" t="str">
            <v>LEVITOWN1</v>
          </cell>
          <cell r="F586">
            <v>38991</v>
          </cell>
          <cell r="G586" t="str">
            <v>SUCAT1</v>
          </cell>
          <cell r="H586">
            <v>8</v>
          </cell>
          <cell r="I586">
            <v>19</v>
          </cell>
          <cell r="J586" t="str">
            <v>D</v>
          </cell>
          <cell r="K586">
            <v>1</v>
          </cell>
          <cell r="L586">
            <v>2</v>
          </cell>
          <cell r="M586">
            <v>19</v>
          </cell>
          <cell r="N586">
            <v>28</v>
          </cell>
          <cell r="O586">
            <v>14</v>
          </cell>
          <cell r="U586">
            <v>3</v>
          </cell>
          <cell r="V586">
            <v>1</v>
          </cell>
        </row>
        <row r="587">
          <cell r="C587">
            <v>21710</v>
          </cell>
          <cell r="D587">
            <v>1500</v>
          </cell>
          <cell r="E587" t="str">
            <v>LEVITOWN2</v>
          </cell>
          <cell r="F587">
            <v>38991</v>
          </cell>
          <cell r="G587" t="str">
            <v>SUCAT1</v>
          </cell>
          <cell r="H587">
            <v>8</v>
          </cell>
          <cell r="I587">
            <v>20</v>
          </cell>
          <cell r="J587" t="str">
            <v>D</v>
          </cell>
          <cell r="K587">
            <v>1</v>
          </cell>
          <cell r="L587">
            <v>2</v>
          </cell>
          <cell r="M587">
            <v>17</v>
          </cell>
          <cell r="N587">
            <v>36</v>
          </cell>
          <cell r="O587">
            <v>21</v>
          </cell>
          <cell r="U587">
            <v>3</v>
          </cell>
          <cell r="V587">
            <v>1</v>
          </cell>
        </row>
        <row r="588">
          <cell r="C588">
            <v>31710</v>
          </cell>
          <cell r="D588">
            <v>1500</v>
          </cell>
          <cell r="E588" t="str">
            <v>LEVITOWN3</v>
          </cell>
          <cell r="F588">
            <v>38991</v>
          </cell>
          <cell r="G588" t="str">
            <v>SUCAT1</v>
          </cell>
          <cell r="H588">
            <v>8</v>
          </cell>
          <cell r="I588">
            <v>21</v>
          </cell>
          <cell r="J588" t="str">
            <v>D</v>
          </cell>
          <cell r="K588">
            <v>1</v>
          </cell>
          <cell r="L588">
            <v>2</v>
          </cell>
          <cell r="M588">
            <v>31</v>
          </cell>
          <cell r="N588">
            <v>8</v>
          </cell>
          <cell r="O588">
            <v>34</v>
          </cell>
          <cell r="U588">
            <v>3</v>
          </cell>
          <cell r="V588">
            <v>1</v>
          </cell>
        </row>
        <row r="589">
          <cell r="C589">
            <v>11727</v>
          </cell>
          <cell r="D589">
            <v>1500</v>
          </cell>
          <cell r="E589" t="str">
            <v>DONASOLED1</v>
          </cell>
          <cell r="F589">
            <v>38991</v>
          </cell>
          <cell r="G589" t="str">
            <v>SUCAT1</v>
          </cell>
          <cell r="H589">
            <v>9</v>
          </cell>
          <cell r="I589">
            <v>7</v>
          </cell>
          <cell r="J589" t="str">
            <v>D</v>
          </cell>
          <cell r="K589">
            <v>1</v>
          </cell>
          <cell r="L589">
            <v>3</v>
          </cell>
          <cell r="M589">
            <v>31</v>
          </cell>
          <cell r="N589">
            <v>22</v>
          </cell>
          <cell r="U589">
            <v>2</v>
          </cell>
          <cell r="V589">
            <v>1</v>
          </cell>
        </row>
        <row r="590">
          <cell r="C590">
            <v>21727</v>
          </cell>
          <cell r="D590">
            <v>1500</v>
          </cell>
          <cell r="E590" t="str">
            <v>DONASOLED2</v>
          </cell>
          <cell r="F590">
            <v>38991</v>
          </cell>
          <cell r="G590" t="str">
            <v>SUCAT1</v>
          </cell>
          <cell r="H590">
            <v>9</v>
          </cell>
          <cell r="I590">
            <v>8</v>
          </cell>
          <cell r="J590" t="str">
            <v>D</v>
          </cell>
          <cell r="K590">
            <v>1</v>
          </cell>
          <cell r="L590">
            <v>3</v>
          </cell>
          <cell r="M590">
            <v>15</v>
          </cell>
          <cell r="N590">
            <v>8</v>
          </cell>
          <cell r="U590">
            <v>2</v>
          </cell>
          <cell r="V590">
            <v>1</v>
          </cell>
        </row>
        <row r="591">
          <cell r="C591">
            <v>31727</v>
          </cell>
          <cell r="D591">
            <v>1500</v>
          </cell>
          <cell r="E591" t="str">
            <v>DONASOLED3</v>
          </cell>
          <cell r="F591">
            <v>38991</v>
          </cell>
          <cell r="G591" t="str">
            <v>SUCAT1</v>
          </cell>
          <cell r="H591">
            <v>9</v>
          </cell>
          <cell r="I591">
            <v>9</v>
          </cell>
          <cell r="J591" t="str">
            <v>D</v>
          </cell>
          <cell r="K591">
            <v>1</v>
          </cell>
          <cell r="L591">
            <v>3</v>
          </cell>
          <cell r="M591">
            <v>29</v>
          </cell>
          <cell r="N591">
            <v>24</v>
          </cell>
          <cell r="U591">
            <v>2</v>
          </cell>
          <cell r="V591">
            <v>1</v>
          </cell>
        </row>
        <row r="592">
          <cell r="C592">
            <v>11720</v>
          </cell>
          <cell r="D592">
            <v>1500</v>
          </cell>
          <cell r="E592" t="str">
            <v>PERPETUAL1</v>
          </cell>
          <cell r="F592">
            <v>38991</v>
          </cell>
          <cell r="G592" t="str">
            <v>SUCAT1</v>
          </cell>
          <cell r="H592">
            <v>10</v>
          </cell>
          <cell r="I592">
            <v>4</v>
          </cell>
          <cell r="J592" t="str">
            <v>D</v>
          </cell>
          <cell r="K592">
            <v>1</v>
          </cell>
          <cell r="L592">
            <v>4</v>
          </cell>
          <cell r="M592">
            <v>35</v>
          </cell>
          <cell r="N592">
            <v>6</v>
          </cell>
          <cell r="O592">
            <v>122</v>
          </cell>
          <cell r="U592">
            <v>3</v>
          </cell>
          <cell r="V592">
            <v>1</v>
          </cell>
        </row>
        <row r="593">
          <cell r="C593">
            <v>21720</v>
          </cell>
          <cell r="D593">
            <v>1500</v>
          </cell>
          <cell r="E593" t="str">
            <v>PERPETUAL2</v>
          </cell>
          <cell r="F593">
            <v>38991</v>
          </cell>
          <cell r="G593" t="str">
            <v>SUCAT1</v>
          </cell>
          <cell r="H593">
            <v>10</v>
          </cell>
          <cell r="I593">
            <v>5</v>
          </cell>
          <cell r="J593" t="str">
            <v>D</v>
          </cell>
          <cell r="K593">
            <v>1</v>
          </cell>
          <cell r="L593">
            <v>4</v>
          </cell>
          <cell r="M593">
            <v>9</v>
          </cell>
          <cell r="N593">
            <v>16</v>
          </cell>
          <cell r="O593">
            <v>25</v>
          </cell>
          <cell r="U593">
            <v>3</v>
          </cell>
          <cell r="V593">
            <v>1</v>
          </cell>
        </row>
        <row r="594">
          <cell r="C594">
            <v>31720</v>
          </cell>
          <cell r="D594">
            <v>1500</v>
          </cell>
          <cell r="E594" t="str">
            <v>PERPETUAL3</v>
          </cell>
          <cell r="F594">
            <v>38991</v>
          </cell>
          <cell r="G594" t="str">
            <v>SUCAT1</v>
          </cell>
          <cell r="H594">
            <v>10</v>
          </cell>
          <cell r="I594">
            <v>6</v>
          </cell>
          <cell r="J594" t="str">
            <v>D</v>
          </cell>
          <cell r="K594">
            <v>1</v>
          </cell>
          <cell r="L594">
            <v>4</v>
          </cell>
          <cell r="M594">
            <v>33</v>
          </cell>
          <cell r="N594">
            <v>14</v>
          </cell>
          <cell r="U594">
            <v>2</v>
          </cell>
          <cell r="V594">
            <v>1</v>
          </cell>
        </row>
        <row r="595">
          <cell r="C595">
            <v>11716</v>
          </cell>
          <cell r="D595">
            <v>1500</v>
          </cell>
          <cell r="E595" t="str">
            <v>PILARVILL1</v>
          </cell>
          <cell r="F595">
            <v>38991</v>
          </cell>
          <cell r="G595" t="str">
            <v>SUCAT1</v>
          </cell>
          <cell r="H595">
            <v>11</v>
          </cell>
          <cell r="I595">
            <v>31</v>
          </cell>
          <cell r="J595" t="str">
            <v>D</v>
          </cell>
          <cell r="K595">
            <v>6</v>
          </cell>
          <cell r="L595">
            <v>3</v>
          </cell>
          <cell r="M595">
            <v>5</v>
          </cell>
          <cell r="N595">
            <v>10</v>
          </cell>
          <cell r="O595">
            <v>122</v>
          </cell>
          <cell r="P595">
            <v>23</v>
          </cell>
          <cell r="U595">
            <v>4</v>
          </cell>
          <cell r="V595">
            <v>1</v>
          </cell>
        </row>
        <row r="596">
          <cell r="C596">
            <v>21716</v>
          </cell>
          <cell r="D596">
            <v>1500</v>
          </cell>
          <cell r="E596" t="str">
            <v>PILARVILL2</v>
          </cell>
          <cell r="F596">
            <v>38991</v>
          </cell>
          <cell r="G596" t="str">
            <v>SUCAT1</v>
          </cell>
          <cell r="H596">
            <v>11</v>
          </cell>
          <cell r="I596">
            <v>32</v>
          </cell>
          <cell r="J596" t="str">
            <v>D</v>
          </cell>
          <cell r="K596">
            <v>6</v>
          </cell>
          <cell r="L596">
            <v>3</v>
          </cell>
          <cell r="M596">
            <v>13</v>
          </cell>
          <cell r="N596">
            <v>34</v>
          </cell>
          <cell r="O596">
            <v>21</v>
          </cell>
          <cell r="P596">
            <v>19</v>
          </cell>
          <cell r="U596">
            <v>4</v>
          </cell>
          <cell r="V596">
            <v>1</v>
          </cell>
        </row>
        <row r="597">
          <cell r="C597">
            <v>31716</v>
          </cell>
          <cell r="D597">
            <v>1500</v>
          </cell>
          <cell r="E597" t="str">
            <v>PILARVILL3</v>
          </cell>
          <cell r="F597">
            <v>38991</v>
          </cell>
          <cell r="G597" t="str">
            <v>SUCAT1</v>
          </cell>
          <cell r="H597">
            <v>11</v>
          </cell>
          <cell r="I597">
            <v>33</v>
          </cell>
          <cell r="J597" t="str">
            <v>D</v>
          </cell>
          <cell r="K597">
            <v>6</v>
          </cell>
          <cell r="L597">
            <v>3</v>
          </cell>
          <cell r="M597">
            <v>31</v>
          </cell>
          <cell r="N597">
            <v>17</v>
          </cell>
          <cell r="O597">
            <v>28</v>
          </cell>
          <cell r="P597">
            <v>77</v>
          </cell>
          <cell r="U597">
            <v>4</v>
          </cell>
          <cell r="V597">
            <v>1</v>
          </cell>
        </row>
        <row r="598">
          <cell r="C598">
            <v>11711</v>
          </cell>
          <cell r="D598">
            <v>1500</v>
          </cell>
          <cell r="E598" t="str">
            <v>BFHOMEP11</v>
          </cell>
          <cell r="F598">
            <v>38991</v>
          </cell>
          <cell r="G598" t="str">
            <v>SUCAT1</v>
          </cell>
          <cell r="H598">
            <v>12</v>
          </cell>
          <cell r="I598">
            <v>34</v>
          </cell>
          <cell r="J598" t="str">
            <v>D</v>
          </cell>
          <cell r="K598">
            <v>5</v>
          </cell>
          <cell r="L598">
            <v>1</v>
          </cell>
          <cell r="M598">
            <v>5</v>
          </cell>
          <cell r="N598">
            <v>26</v>
          </cell>
          <cell r="O598">
            <v>21</v>
          </cell>
          <cell r="U598">
            <v>3</v>
          </cell>
          <cell r="V598">
            <v>1</v>
          </cell>
        </row>
        <row r="599">
          <cell r="C599">
            <v>21711</v>
          </cell>
          <cell r="D599">
            <v>1500</v>
          </cell>
          <cell r="E599" t="str">
            <v>BFHOMEP12</v>
          </cell>
          <cell r="F599">
            <v>38991</v>
          </cell>
          <cell r="G599" t="str">
            <v>SUCAT1</v>
          </cell>
          <cell r="H599">
            <v>12</v>
          </cell>
          <cell r="I599">
            <v>35</v>
          </cell>
          <cell r="J599" t="str">
            <v>D</v>
          </cell>
          <cell r="K599">
            <v>5</v>
          </cell>
          <cell r="L599">
            <v>1</v>
          </cell>
          <cell r="M599">
            <v>17</v>
          </cell>
          <cell r="N599">
            <v>14</v>
          </cell>
          <cell r="O599">
            <v>28</v>
          </cell>
          <cell r="U599">
            <v>3</v>
          </cell>
          <cell r="V599">
            <v>1</v>
          </cell>
        </row>
        <row r="600">
          <cell r="C600">
            <v>31711</v>
          </cell>
          <cell r="D600">
            <v>1500</v>
          </cell>
          <cell r="E600" t="str">
            <v>BFHOMEP13</v>
          </cell>
          <cell r="F600">
            <v>38991</v>
          </cell>
          <cell r="G600" t="str">
            <v>SUCAT1</v>
          </cell>
          <cell r="H600">
            <v>12</v>
          </cell>
          <cell r="I600">
            <v>36</v>
          </cell>
          <cell r="J600" t="str">
            <v>D</v>
          </cell>
          <cell r="K600">
            <v>5</v>
          </cell>
          <cell r="L600">
            <v>1</v>
          </cell>
          <cell r="M600">
            <v>7</v>
          </cell>
          <cell r="N600">
            <v>24</v>
          </cell>
          <cell r="O600">
            <v>12</v>
          </cell>
          <cell r="U600">
            <v>3</v>
          </cell>
          <cell r="V600">
            <v>1</v>
          </cell>
        </row>
        <row r="601">
          <cell r="C601">
            <v>12703</v>
          </cell>
          <cell r="D601">
            <v>1500</v>
          </cell>
          <cell r="E601" t="str">
            <v>BRGYALABX1</v>
          </cell>
          <cell r="F601">
            <v>38991</v>
          </cell>
          <cell r="G601" t="str">
            <v>SUCAT1</v>
          </cell>
          <cell r="H601">
            <v>14</v>
          </cell>
          <cell r="I601">
            <v>49</v>
          </cell>
          <cell r="J601" t="str">
            <v>D</v>
          </cell>
          <cell r="K601">
            <v>6</v>
          </cell>
          <cell r="L601">
            <v>5</v>
          </cell>
          <cell r="M601">
            <v>633</v>
          </cell>
          <cell r="U601">
            <v>1</v>
          </cell>
          <cell r="V601">
            <v>0</v>
          </cell>
        </row>
        <row r="602">
          <cell r="C602">
            <v>32703</v>
          </cell>
          <cell r="D602">
            <v>1500</v>
          </cell>
          <cell r="E602" t="str">
            <v>BRGYALABX3</v>
          </cell>
          <cell r="F602">
            <v>38991</v>
          </cell>
          <cell r="G602" t="str">
            <v>SUCAT1</v>
          </cell>
          <cell r="H602">
            <v>14</v>
          </cell>
          <cell r="I602">
            <v>50</v>
          </cell>
          <cell r="J602" t="str">
            <v>D</v>
          </cell>
          <cell r="K602">
            <v>6</v>
          </cell>
          <cell r="L602">
            <v>5</v>
          </cell>
          <cell r="M602">
            <v>627</v>
          </cell>
          <cell r="U602">
            <v>1</v>
          </cell>
          <cell r="V602">
            <v>0</v>
          </cell>
        </row>
        <row r="603">
          <cell r="C603">
            <v>11724</v>
          </cell>
          <cell r="D603">
            <v>1500</v>
          </cell>
          <cell r="E603" t="str">
            <v>CUPANG1</v>
          </cell>
          <cell r="F603">
            <v>38991</v>
          </cell>
          <cell r="G603" t="str">
            <v>SUCAT1</v>
          </cell>
          <cell r="H603">
            <v>15</v>
          </cell>
          <cell r="I603">
            <v>43</v>
          </cell>
          <cell r="J603" t="str">
            <v>D</v>
          </cell>
          <cell r="K603">
            <v>5</v>
          </cell>
          <cell r="L603">
            <v>3</v>
          </cell>
          <cell r="M603">
            <v>7</v>
          </cell>
          <cell r="N603">
            <v>20</v>
          </cell>
          <cell r="O603">
            <v>35</v>
          </cell>
          <cell r="P603">
            <v>37</v>
          </cell>
          <cell r="U603">
            <v>4</v>
          </cell>
          <cell r="V603">
            <v>1</v>
          </cell>
        </row>
        <row r="604">
          <cell r="C604">
            <v>21724</v>
          </cell>
          <cell r="D604">
            <v>1500</v>
          </cell>
          <cell r="E604" t="str">
            <v>CUPANG2</v>
          </cell>
          <cell r="F604">
            <v>38991</v>
          </cell>
          <cell r="G604" t="str">
            <v>SUCAT1</v>
          </cell>
          <cell r="H604">
            <v>15</v>
          </cell>
          <cell r="I604">
            <v>44</v>
          </cell>
          <cell r="J604" t="str">
            <v>D</v>
          </cell>
          <cell r="K604">
            <v>5</v>
          </cell>
          <cell r="L604">
            <v>3</v>
          </cell>
          <cell r="M604">
            <v>33</v>
          </cell>
          <cell r="N604">
            <v>24</v>
          </cell>
          <cell r="O604">
            <v>30</v>
          </cell>
          <cell r="P604">
            <v>12</v>
          </cell>
          <cell r="U604">
            <v>4</v>
          </cell>
          <cell r="V604">
            <v>1</v>
          </cell>
        </row>
        <row r="605">
          <cell r="C605">
            <v>31724</v>
          </cell>
          <cell r="D605">
            <v>1500</v>
          </cell>
          <cell r="E605" t="str">
            <v>CUPANG3</v>
          </cell>
          <cell r="F605">
            <v>38991</v>
          </cell>
          <cell r="G605" t="str">
            <v>SUCAT1</v>
          </cell>
          <cell r="H605">
            <v>15</v>
          </cell>
          <cell r="I605">
            <v>45</v>
          </cell>
          <cell r="J605" t="str">
            <v>D</v>
          </cell>
          <cell r="K605">
            <v>5</v>
          </cell>
          <cell r="L605">
            <v>3</v>
          </cell>
          <cell r="M605">
            <v>9</v>
          </cell>
          <cell r="N605">
            <v>15</v>
          </cell>
          <cell r="O605">
            <v>19</v>
          </cell>
          <cell r="P605">
            <v>90</v>
          </cell>
          <cell r="U605">
            <v>4</v>
          </cell>
          <cell r="V605">
            <v>1</v>
          </cell>
        </row>
        <row r="606">
          <cell r="C606">
            <v>11712</v>
          </cell>
          <cell r="D606">
            <v>1500</v>
          </cell>
          <cell r="E606" t="str">
            <v>GRNHEIGHT1</v>
          </cell>
          <cell r="F606">
            <v>38991</v>
          </cell>
          <cell r="G606" t="str">
            <v>SUCAT1</v>
          </cell>
          <cell r="H606">
            <v>16</v>
          </cell>
          <cell r="I606">
            <v>46</v>
          </cell>
          <cell r="J606" t="str">
            <v>D</v>
          </cell>
          <cell r="K606">
            <v>4</v>
          </cell>
          <cell r="L606">
            <v>2</v>
          </cell>
          <cell r="M606">
            <v>7</v>
          </cell>
          <cell r="N606">
            <v>18</v>
          </cell>
          <cell r="O606">
            <v>20</v>
          </cell>
          <cell r="P606">
            <v>120</v>
          </cell>
          <cell r="U606">
            <v>4</v>
          </cell>
          <cell r="V606">
            <v>1</v>
          </cell>
        </row>
        <row r="607">
          <cell r="C607">
            <v>21712</v>
          </cell>
          <cell r="D607">
            <v>1500</v>
          </cell>
          <cell r="E607" t="str">
            <v>GRNHEIGHT2</v>
          </cell>
          <cell r="F607">
            <v>38991</v>
          </cell>
          <cell r="G607" t="str">
            <v>SUCAT1</v>
          </cell>
          <cell r="H607">
            <v>16</v>
          </cell>
          <cell r="I607">
            <v>47</v>
          </cell>
          <cell r="J607" t="str">
            <v>D</v>
          </cell>
          <cell r="K607">
            <v>4</v>
          </cell>
          <cell r="L607">
            <v>2</v>
          </cell>
          <cell r="M607">
            <v>11</v>
          </cell>
          <cell r="N607">
            <v>30</v>
          </cell>
          <cell r="O607">
            <v>78</v>
          </cell>
          <cell r="U607">
            <v>3</v>
          </cell>
          <cell r="V607">
            <v>1</v>
          </cell>
        </row>
        <row r="608">
          <cell r="C608">
            <v>31712</v>
          </cell>
          <cell r="D608">
            <v>1500</v>
          </cell>
          <cell r="E608" t="str">
            <v>GRNHEIGHT3</v>
          </cell>
          <cell r="F608">
            <v>38991</v>
          </cell>
          <cell r="G608" t="str">
            <v>SUCAT1</v>
          </cell>
          <cell r="H608">
            <v>16</v>
          </cell>
          <cell r="I608">
            <v>48</v>
          </cell>
          <cell r="J608" t="str">
            <v>D</v>
          </cell>
          <cell r="K608">
            <v>4</v>
          </cell>
          <cell r="L608">
            <v>2</v>
          </cell>
          <cell r="M608">
            <v>15</v>
          </cell>
          <cell r="N608">
            <v>22</v>
          </cell>
          <cell r="O608">
            <v>28</v>
          </cell>
          <cell r="P608">
            <v>123</v>
          </cell>
          <cell r="U608">
            <v>4</v>
          </cell>
          <cell r="V608">
            <v>1</v>
          </cell>
        </row>
        <row r="609">
          <cell r="C609">
            <v>12706</v>
          </cell>
          <cell r="D609">
            <v>1500</v>
          </cell>
          <cell r="E609" t="str">
            <v>SUCATX1</v>
          </cell>
          <cell r="F609">
            <v>38991</v>
          </cell>
          <cell r="G609" t="str">
            <v>SUCAT1</v>
          </cell>
          <cell r="H609">
            <v>17</v>
          </cell>
          <cell r="I609">
            <v>51</v>
          </cell>
          <cell r="J609" t="str">
            <v>D</v>
          </cell>
          <cell r="K609">
            <v>5</v>
          </cell>
          <cell r="L609">
            <v>0</v>
          </cell>
          <cell r="M609">
            <v>629</v>
          </cell>
          <cell r="U609">
            <v>1</v>
          </cell>
          <cell r="V609">
            <v>0</v>
          </cell>
        </row>
        <row r="610">
          <cell r="C610">
            <v>22706</v>
          </cell>
          <cell r="D610">
            <v>1500</v>
          </cell>
          <cell r="E610" t="str">
            <v>SUCATX2</v>
          </cell>
          <cell r="F610">
            <v>38991</v>
          </cell>
          <cell r="G610" t="str">
            <v>SUCAT1</v>
          </cell>
          <cell r="H610">
            <v>17</v>
          </cell>
          <cell r="I610">
            <v>52</v>
          </cell>
          <cell r="J610" t="str">
            <v>D</v>
          </cell>
          <cell r="K610">
            <v>5</v>
          </cell>
          <cell r="L610">
            <v>0</v>
          </cell>
          <cell r="M610">
            <v>631</v>
          </cell>
          <cell r="U610">
            <v>1</v>
          </cell>
          <cell r="V610">
            <v>0</v>
          </cell>
        </row>
        <row r="611">
          <cell r="C611">
            <v>32706</v>
          </cell>
          <cell r="D611">
            <v>1500</v>
          </cell>
          <cell r="E611" t="str">
            <v>SUCATX3</v>
          </cell>
          <cell r="F611">
            <v>38991</v>
          </cell>
          <cell r="G611" t="str">
            <v>SUCAT1</v>
          </cell>
          <cell r="H611">
            <v>17</v>
          </cell>
          <cell r="I611">
            <v>53</v>
          </cell>
          <cell r="J611" t="str">
            <v>D</v>
          </cell>
          <cell r="K611">
            <v>5</v>
          </cell>
          <cell r="L611">
            <v>0</v>
          </cell>
          <cell r="M611">
            <v>635</v>
          </cell>
          <cell r="U611">
            <v>1</v>
          </cell>
          <cell r="V611">
            <v>0</v>
          </cell>
        </row>
        <row r="612">
          <cell r="C612">
            <v>12701</v>
          </cell>
          <cell r="D612">
            <v>1500</v>
          </cell>
          <cell r="E612" t="str">
            <v>AYALAALAX1</v>
          </cell>
          <cell r="F612">
            <v>38991</v>
          </cell>
          <cell r="G612" t="str">
            <v>SUCAT1</v>
          </cell>
          <cell r="H612">
            <v>18</v>
          </cell>
          <cell r="I612">
            <v>54</v>
          </cell>
          <cell r="J612" t="str">
            <v>D</v>
          </cell>
          <cell r="K612">
            <v>5</v>
          </cell>
          <cell r="L612">
            <v>4</v>
          </cell>
          <cell r="M612">
            <v>627</v>
          </cell>
          <cell r="U612">
            <v>1</v>
          </cell>
          <cell r="V612">
            <v>0</v>
          </cell>
        </row>
        <row r="613">
          <cell r="C613">
            <v>22701</v>
          </cell>
          <cell r="D613">
            <v>1500</v>
          </cell>
          <cell r="E613" t="str">
            <v>AYALAALAX2</v>
          </cell>
          <cell r="F613">
            <v>38991</v>
          </cell>
          <cell r="G613" t="str">
            <v>SUCAT1</v>
          </cell>
          <cell r="H613">
            <v>18</v>
          </cell>
          <cell r="I613">
            <v>55</v>
          </cell>
          <cell r="J613" t="str">
            <v>D</v>
          </cell>
          <cell r="K613">
            <v>5</v>
          </cell>
          <cell r="L613">
            <v>4</v>
          </cell>
          <cell r="M613">
            <v>665</v>
          </cell>
          <cell r="U613">
            <v>1</v>
          </cell>
          <cell r="V613">
            <v>0</v>
          </cell>
        </row>
        <row r="614">
          <cell r="C614">
            <v>32701</v>
          </cell>
          <cell r="D614">
            <v>1500</v>
          </cell>
          <cell r="E614" t="str">
            <v>AYALAALAX3</v>
          </cell>
          <cell r="F614">
            <v>38991</v>
          </cell>
          <cell r="G614" t="str">
            <v>SUCAT1</v>
          </cell>
          <cell r="H614">
            <v>18</v>
          </cell>
          <cell r="I614">
            <v>56</v>
          </cell>
          <cell r="J614" t="str">
            <v>D</v>
          </cell>
          <cell r="K614">
            <v>5</v>
          </cell>
          <cell r="L614">
            <v>4</v>
          </cell>
          <cell r="M614">
            <v>675</v>
          </cell>
          <cell r="U614">
            <v>1</v>
          </cell>
          <cell r="V614">
            <v>0</v>
          </cell>
        </row>
        <row r="615">
          <cell r="C615">
            <v>12304</v>
          </cell>
          <cell r="D615">
            <v>1400</v>
          </cell>
          <cell r="E615" t="str">
            <v>VILLAMORX1</v>
          </cell>
          <cell r="F615">
            <v>38991</v>
          </cell>
          <cell r="G615" t="str">
            <v>SUCAT1</v>
          </cell>
          <cell r="H615">
            <v>30</v>
          </cell>
          <cell r="I615">
            <v>67</v>
          </cell>
          <cell r="J615" t="str">
            <v>D</v>
          </cell>
          <cell r="K615">
            <v>3</v>
          </cell>
          <cell r="L615">
            <v>2</v>
          </cell>
          <cell r="M615">
            <v>625</v>
          </cell>
          <cell r="U615">
            <v>1</v>
          </cell>
          <cell r="V615">
            <v>0</v>
          </cell>
        </row>
        <row r="616">
          <cell r="C616">
            <v>22304</v>
          </cell>
          <cell r="D616">
            <v>1400</v>
          </cell>
          <cell r="E616" t="str">
            <v>VILLAMORX2</v>
          </cell>
          <cell r="F616">
            <v>38991</v>
          </cell>
          <cell r="G616" t="str">
            <v>SUCAT1</v>
          </cell>
          <cell r="H616">
            <v>30</v>
          </cell>
          <cell r="I616">
            <v>68</v>
          </cell>
          <cell r="J616" t="str">
            <v>D</v>
          </cell>
          <cell r="K616">
            <v>3</v>
          </cell>
          <cell r="L616">
            <v>2</v>
          </cell>
          <cell r="M616">
            <v>629</v>
          </cell>
          <cell r="U616">
            <v>1</v>
          </cell>
          <cell r="V616">
            <v>0</v>
          </cell>
        </row>
        <row r="617">
          <cell r="C617">
            <v>32304</v>
          </cell>
          <cell r="D617">
            <v>1400</v>
          </cell>
          <cell r="E617" t="str">
            <v>VILLAMORX3</v>
          </cell>
          <cell r="F617">
            <v>38991</v>
          </cell>
          <cell r="G617" t="str">
            <v>SUCAT1</v>
          </cell>
          <cell r="H617">
            <v>30</v>
          </cell>
          <cell r="I617">
            <v>69</v>
          </cell>
          <cell r="J617" t="str">
            <v>D</v>
          </cell>
          <cell r="K617">
            <v>3</v>
          </cell>
          <cell r="L617">
            <v>2</v>
          </cell>
          <cell r="M617">
            <v>635</v>
          </cell>
          <cell r="U617">
            <v>1</v>
          </cell>
          <cell r="V617">
            <v>0</v>
          </cell>
        </row>
        <row r="618">
          <cell r="C618">
            <v>11729</v>
          </cell>
          <cell r="D618">
            <v>1500</v>
          </cell>
          <cell r="E618" t="str">
            <v>PUTATAN1</v>
          </cell>
          <cell r="F618">
            <v>38991</v>
          </cell>
          <cell r="G618" t="str">
            <v>SUCAT1</v>
          </cell>
          <cell r="H618">
            <v>31</v>
          </cell>
          <cell r="I618">
            <v>90</v>
          </cell>
          <cell r="J618" t="str">
            <v>D</v>
          </cell>
          <cell r="K618">
            <v>6</v>
          </cell>
          <cell r="L618">
            <v>7</v>
          </cell>
          <cell r="M618">
            <v>31</v>
          </cell>
          <cell r="N618">
            <v>12</v>
          </cell>
          <cell r="U618">
            <v>2</v>
          </cell>
          <cell r="V618">
            <v>1</v>
          </cell>
        </row>
        <row r="619">
          <cell r="C619">
            <v>21729</v>
          </cell>
          <cell r="D619">
            <v>1500</v>
          </cell>
          <cell r="E619" t="str">
            <v>PUTATAN2</v>
          </cell>
          <cell r="F619">
            <v>38991</v>
          </cell>
          <cell r="G619" t="str">
            <v>SUCAT1</v>
          </cell>
          <cell r="H619">
            <v>31</v>
          </cell>
          <cell r="I619">
            <v>91</v>
          </cell>
          <cell r="J619" t="str">
            <v>D</v>
          </cell>
          <cell r="K619">
            <v>6</v>
          </cell>
          <cell r="L619">
            <v>7</v>
          </cell>
          <cell r="M619">
            <v>33</v>
          </cell>
          <cell r="N619">
            <v>14</v>
          </cell>
          <cell r="U619">
            <v>2</v>
          </cell>
          <cell r="V619">
            <v>1</v>
          </cell>
        </row>
        <row r="620">
          <cell r="C620">
            <v>31729</v>
          </cell>
          <cell r="D620">
            <v>1500</v>
          </cell>
          <cell r="E620" t="str">
            <v>PUTATAN3</v>
          </cell>
          <cell r="F620">
            <v>38991</v>
          </cell>
          <cell r="G620" t="str">
            <v>SUCAT1</v>
          </cell>
          <cell r="H620">
            <v>31</v>
          </cell>
          <cell r="I620">
            <v>92</v>
          </cell>
          <cell r="J620" t="str">
            <v>D</v>
          </cell>
          <cell r="K620">
            <v>6</v>
          </cell>
          <cell r="L620">
            <v>7</v>
          </cell>
          <cell r="M620">
            <v>29</v>
          </cell>
          <cell r="N620">
            <v>6</v>
          </cell>
          <cell r="U620">
            <v>2</v>
          </cell>
          <cell r="V620">
            <v>1</v>
          </cell>
        </row>
        <row r="621">
          <cell r="C621">
            <v>11721</v>
          </cell>
          <cell r="D621">
            <v>1400</v>
          </cell>
          <cell r="E621" t="str">
            <v>GATCHALIA1</v>
          </cell>
          <cell r="F621">
            <v>38991</v>
          </cell>
          <cell r="G621" t="str">
            <v>SUCAT1</v>
          </cell>
          <cell r="H621">
            <v>32</v>
          </cell>
          <cell r="I621">
            <v>93</v>
          </cell>
          <cell r="J621" t="str">
            <v>D</v>
          </cell>
          <cell r="K621">
            <v>4</v>
          </cell>
          <cell r="L621">
            <v>1</v>
          </cell>
          <cell r="M621">
            <v>13</v>
          </cell>
          <cell r="N621">
            <v>4</v>
          </cell>
          <cell r="U621">
            <v>2</v>
          </cell>
          <cell r="V621">
            <v>1</v>
          </cell>
        </row>
        <row r="622">
          <cell r="C622">
            <v>21721</v>
          </cell>
          <cell r="D622">
            <v>1400</v>
          </cell>
          <cell r="E622" t="str">
            <v>GATCHALIA2</v>
          </cell>
          <cell r="F622">
            <v>38991</v>
          </cell>
          <cell r="G622" t="str">
            <v>SUCAT1</v>
          </cell>
          <cell r="H622">
            <v>32</v>
          </cell>
          <cell r="I622">
            <v>94</v>
          </cell>
          <cell r="J622" t="str">
            <v>D</v>
          </cell>
          <cell r="K622">
            <v>4</v>
          </cell>
          <cell r="L622">
            <v>1</v>
          </cell>
          <cell r="M622">
            <v>11</v>
          </cell>
          <cell r="N622">
            <v>23</v>
          </cell>
          <cell r="U622">
            <v>2</v>
          </cell>
          <cell r="V622">
            <v>1</v>
          </cell>
        </row>
        <row r="623">
          <cell r="C623">
            <v>31721</v>
          </cell>
          <cell r="D623">
            <v>1400</v>
          </cell>
          <cell r="E623" t="str">
            <v>GATCHALIA3</v>
          </cell>
          <cell r="F623">
            <v>38991</v>
          </cell>
          <cell r="G623" t="str">
            <v>SUCAT1</v>
          </cell>
          <cell r="H623">
            <v>32</v>
          </cell>
          <cell r="I623">
            <v>95</v>
          </cell>
          <cell r="J623" t="str">
            <v>D</v>
          </cell>
          <cell r="K623">
            <v>4</v>
          </cell>
          <cell r="L623">
            <v>1</v>
          </cell>
          <cell r="M623">
            <v>15</v>
          </cell>
          <cell r="N623">
            <v>36</v>
          </cell>
          <cell r="U623">
            <v>2</v>
          </cell>
          <cell r="V623">
            <v>1</v>
          </cell>
        </row>
        <row r="624">
          <cell r="C624">
            <v>11703</v>
          </cell>
          <cell r="D624">
            <v>1500</v>
          </cell>
          <cell r="E624" t="str">
            <v>BRGYALABA1</v>
          </cell>
          <cell r="F624">
            <v>38991</v>
          </cell>
          <cell r="G624" t="str">
            <v>SUCAT1</v>
          </cell>
          <cell r="H624">
            <v>37</v>
          </cell>
          <cell r="I624">
            <v>105</v>
          </cell>
          <cell r="J624" t="str">
            <v>B</v>
          </cell>
          <cell r="K624">
            <v>6</v>
          </cell>
          <cell r="L624">
            <v>5</v>
          </cell>
          <cell r="M624">
            <v>35</v>
          </cell>
          <cell r="N624">
            <v>10</v>
          </cell>
          <cell r="O624">
            <v>23</v>
          </cell>
          <cell r="P624">
            <v>26</v>
          </cell>
          <cell r="U624">
            <v>4</v>
          </cell>
          <cell r="V624">
            <v>1</v>
          </cell>
        </row>
        <row r="625">
          <cell r="C625">
            <v>31703</v>
          </cell>
          <cell r="D625">
            <v>1500</v>
          </cell>
          <cell r="E625" t="str">
            <v>BRGYALABA3</v>
          </cell>
          <cell r="F625">
            <v>38991</v>
          </cell>
          <cell r="G625" t="str">
            <v>SUCAT1</v>
          </cell>
          <cell r="H625">
            <v>37</v>
          </cell>
          <cell r="I625">
            <v>106</v>
          </cell>
          <cell r="J625" t="str">
            <v>B</v>
          </cell>
          <cell r="K625">
            <v>6</v>
          </cell>
          <cell r="L625">
            <v>5</v>
          </cell>
          <cell r="M625">
            <v>5</v>
          </cell>
          <cell r="N625">
            <v>16</v>
          </cell>
          <cell r="O625">
            <v>99</v>
          </cell>
          <cell r="P625">
            <v>8</v>
          </cell>
          <cell r="U625">
            <v>4</v>
          </cell>
          <cell r="V625">
            <v>1</v>
          </cell>
        </row>
        <row r="626">
          <cell r="C626">
            <v>19702</v>
          </cell>
          <cell r="D626">
            <v>1500</v>
          </cell>
          <cell r="E626" t="str">
            <v>ALABT0WN21</v>
          </cell>
          <cell r="F626">
            <v>38991</v>
          </cell>
          <cell r="G626" t="str">
            <v>SUCAT1</v>
          </cell>
          <cell r="H626">
            <v>42</v>
          </cell>
          <cell r="I626">
            <v>119</v>
          </cell>
          <cell r="J626" t="str">
            <v>D</v>
          </cell>
          <cell r="K626">
            <v>0</v>
          </cell>
          <cell r="L626">
            <v>7</v>
          </cell>
          <cell r="M626">
            <v>3</v>
          </cell>
          <cell r="N626">
            <v>24</v>
          </cell>
          <cell r="O626">
            <v>12</v>
          </cell>
          <cell r="P626">
            <v>30</v>
          </cell>
          <cell r="Q626">
            <v>32</v>
          </cell>
          <cell r="U626">
            <v>5</v>
          </cell>
          <cell r="V626">
            <v>1</v>
          </cell>
        </row>
        <row r="627">
          <cell r="C627">
            <v>11730</v>
          </cell>
          <cell r="D627">
            <v>1500</v>
          </cell>
          <cell r="E627" t="str">
            <v>ALMANZA1</v>
          </cell>
          <cell r="F627">
            <v>38991</v>
          </cell>
          <cell r="G627" t="str">
            <v>SUCAT1</v>
          </cell>
          <cell r="H627">
            <v>43</v>
          </cell>
          <cell r="I627">
            <v>120</v>
          </cell>
          <cell r="J627" t="str">
            <v>D</v>
          </cell>
          <cell r="K627">
            <v>5</v>
          </cell>
          <cell r="L627">
            <v>2</v>
          </cell>
          <cell r="M627">
            <v>17</v>
          </cell>
          <cell r="N627">
            <v>8</v>
          </cell>
          <cell r="U627">
            <v>2</v>
          </cell>
          <cell r="V627">
            <v>1</v>
          </cell>
        </row>
        <row r="628">
          <cell r="C628">
            <v>21730</v>
          </cell>
          <cell r="D628">
            <v>1500</v>
          </cell>
          <cell r="E628" t="str">
            <v>ALMANZA2</v>
          </cell>
          <cell r="F628">
            <v>38991</v>
          </cell>
          <cell r="G628" t="str">
            <v>SUCAT1</v>
          </cell>
          <cell r="H628">
            <v>43</v>
          </cell>
          <cell r="I628">
            <v>121</v>
          </cell>
          <cell r="J628" t="str">
            <v>D</v>
          </cell>
          <cell r="K628">
            <v>5</v>
          </cell>
          <cell r="L628">
            <v>2</v>
          </cell>
          <cell r="M628">
            <v>27</v>
          </cell>
          <cell r="N628">
            <v>30</v>
          </cell>
          <cell r="O628">
            <v>35</v>
          </cell>
          <cell r="U628">
            <v>3</v>
          </cell>
          <cell r="V628">
            <v>1</v>
          </cell>
        </row>
        <row r="629">
          <cell r="C629">
            <v>31730</v>
          </cell>
          <cell r="D629">
            <v>1500</v>
          </cell>
          <cell r="E629" t="str">
            <v>ALMANZA3</v>
          </cell>
          <cell r="F629">
            <v>38991</v>
          </cell>
          <cell r="G629" t="str">
            <v>SUCAT1</v>
          </cell>
          <cell r="H629">
            <v>43</v>
          </cell>
          <cell r="I629">
            <v>122</v>
          </cell>
          <cell r="J629" t="str">
            <v>D</v>
          </cell>
          <cell r="K629">
            <v>5</v>
          </cell>
          <cell r="L629">
            <v>2</v>
          </cell>
          <cell r="M629">
            <v>33</v>
          </cell>
          <cell r="N629">
            <v>20</v>
          </cell>
          <cell r="O629">
            <v>11</v>
          </cell>
          <cell r="U629">
            <v>3</v>
          </cell>
          <cell r="V629">
            <v>1</v>
          </cell>
        </row>
        <row r="630">
          <cell r="C630">
            <v>11624</v>
          </cell>
          <cell r="D630">
            <v>1400</v>
          </cell>
          <cell r="E630" t="str">
            <v>VETERANS1</v>
          </cell>
          <cell r="F630">
            <v>38991</v>
          </cell>
          <cell r="G630" t="str">
            <v>SUCAT1</v>
          </cell>
          <cell r="H630">
            <v>44</v>
          </cell>
          <cell r="I630">
            <v>123</v>
          </cell>
          <cell r="J630" t="str">
            <v>D</v>
          </cell>
          <cell r="K630">
            <v>3</v>
          </cell>
          <cell r="L630">
            <v>4</v>
          </cell>
          <cell r="M630">
            <v>19</v>
          </cell>
          <cell r="N630">
            <v>26</v>
          </cell>
          <cell r="U630">
            <v>2</v>
          </cell>
          <cell r="V630">
            <v>1</v>
          </cell>
        </row>
        <row r="631">
          <cell r="C631">
            <v>21624</v>
          </cell>
          <cell r="D631">
            <v>1400</v>
          </cell>
          <cell r="E631" t="str">
            <v>VETERANS2</v>
          </cell>
          <cell r="F631">
            <v>38991</v>
          </cell>
          <cell r="G631" t="str">
            <v>SUCAT1</v>
          </cell>
          <cell r="H631">
            <v>44</v>
          </cell>
          <cell r="I631">
            <v>124</v>
          </cell>
          <cell r="J631" t="str">
            <v>D</v>
          </cell>
          <cell r="K631">
            <v>3</v>
          </cell>
          <cell r="L631">
            <v>4</v>
          </cell>
          <cell r="M631">
            <v>17</v>
          </cell>
          <cell r="N631">
            <v>12</v>
          </cell>
          <cell r="U631">
            <v>2</v>
          </cell>
          <cell r="V631">
            <v>1</v>
          </cell>
        </row>
        <row r="632">
          <cell r="C632">
            <v>31624</v>
          </cell>
          <cell r="D632">
            <v>1400</v>
          </cell>
          <cell r="E632" t="str">
            <v>VETERANS3</v>
          </cell>
          <cell r="F632">
            <v>38991</v>
          </cell>
          <cell r="G632" t="str">
            <v>SUCAT1</v>
          </cell>
          <cell r="H632">
            <v>44</v>
          </cell>
          <cell r="I632">
            <v>125</v>
          </cell>
          <cell r="J632" t="str">
            <v>D</v>
          </cell>
          <cell r="K632">
            <v>3</v>
          </cell>
          <cell r="L632">
            <v>4</v>
          </cell>
          <cell r="M632">
            <v>9</v>
          </cell>
          <cell r="N632">
            <v>32</v>
          </cell>
          <cell r="O632">
            <v>15</v>
          </cell>
          <cell r="U632">
            <v>3</v>
          </cell>
          <cell r="V632">
            <v>1</v>
          </cell>
        </row>
        <row r="633">
          <cell r="C633">
            <v>19706</v>
          </cell>
          <cell r="D633">
            <v>1500</v>
          </cell>
          <cell r="E633" t="str">
            <v>SOUTHMALL1</v>
          </cell>
          <cell r="F633">
            <v>38991</v>
          </cell>
          <cell r="G633" t="str">
            <v>SUCAT1</v>
          </cell>
          <cell r="H633">
            <v>45</v>
          </cell>
          <cell r="I633">
            <v>84</v>
          </cell>
          <cell r="J633" t="str">
            <v>D</v>
          </cell>
          <cell r="K633">
            <v>0</v>
          </cell>
          <cell r="L633">
            <v>4</v>
          </cell>
          <cell r="M633">
            <v>3</v>
          </cell>
          <cell r="N633">
            <v>12</v>
          </cell>
          <cell r="U633">
            <v>2</v>
          </cell>
          <cell r="V633">
            <v>1</v>
          </cell>
        </row>
        <row r="634">
          <cell r="C634">
            <v>29706</v>
          </cell>
          <cell r="D634">
            <v>1500</v>
          </cell>
          <cell r="E634" t="str">
            <v>SOUTHMALL2</v>
          </cell>
          <cell r="F634">
            <v>38991</v>
          </cell>
          <cell r="G634" t="str">
            <v>SUCAT1</v>
          </cell>
          <cell r="H634">
            <v>45</v>
          </cell>
          <cell r="I634">
            <v>85</v>
          </cell>
          <cell r="J634" t="str">
            <v>D</v>
          </cell>
          <cell r="K634">
            <v>3</v>
          </cell>
          <cell r="L634">
            <v>4</v>
          </cell>
          <cell r="M634">
            <v>18</v>
          </cell>
          <cell r="N634">
            <v>14</v>
          </cell>
          <cell r="U634">
            <v>2</v>
          </cell>
          <cell r="V634">
            <v>1</v>
          </cell>
        </row>
        <row r="635">
          <cell r="C635">
            <v>39703</v>
          </cell>
          <cell r="D635">
            <v>1500</v>
          </cell>
          <cell r="E635" t="str">
            <v>SOUTHMALL3</v>
          </cell>
          <cell r="F635">
            <v>38991</v>
          </cell>
          <cell r="G635" t="str">
            <v>SUCAT1</v>
          </cell>
          <cell r="H635">
            <v>45</v>
          </cell>
          <cell r="I635">
            <v>86</v>
          </cell>
          <cell r="J635" t="str">
            <v>D</v>
          </cell>
          <cell r="K635">
            <v>3</v>
          </cell>
          <cell r="L635">
            <v>4</v>
          </cell>
          <cell r="M635">
            <v>37</v>
          </cell>
          <cell r="N635">
            <v>20</v>
          </cell>
          <cell r="U635">
            <v>2</v>
          </cell>
          <cell r="V635">
            <v>1</v>
          </cell>
        </row>
        <row r="636">
          <cell r="C636">
            <v>11726</v>
          </cell>
          <cell r="D636">
            <v>1500</v>
          </cell>
          <cell r="E636" t="str">
            <v>BFRESORT1</v>
          </cell>
          <cell r="F636">
            <v>38991</v>
          </cell>
          <cell r="G636" t="str">
            <v>SUCAT1</v>
          </cell>
          <cell r="H636">
            <v>46</v>
          </cell>
          <cell r="I636">
            <v>87</v>
          </cell>
          <cell r="J636" t="str">
            <v>D</v>
          </cell>
          <cell r="K636">
            <v>4</v>
          </cell>
          <cell r="L636">
            <v>5</v>
          </cell>
          <cell r="M636">
            <v>37</v>
          </cell>
          <cell r="N636">
            <v>18</v>
          </cell>
          <cell r="U636">
            <v>2</v>
          </cell>
          <cell r="V636">
            <v>1</v>
          </cell>
        </row>
        <row r="637">
          <cell r="C637">
            <v>21726</v>
          </cell>
          <cell r="D637">
            <v>1500</v>
          </cell>
          <cell r="E637" t="str">
            <v>BFRESORT2</v>
          </cell>
          <cell r="F637">
            <v>38991</v>
          </cell>
          <cell r="G637" t="str">
            <v>SUCAT1</v>
          </cell>
          <cell r="H637">
            <v>46</v>
          </cell>
          <cell r="I637">
            <v>88</v>
          </cell>
          <cell r="J637" t="str">
            <v>D</v>
          </cell>
          <cell r="K637">
            <v>4</v>
          </cell>
          <cell r="L637">
            <v>5</v>
          </cell>
          <cell r="M637">
            <v>15</v>
          </cell>
          <cell r="N637">
            <v>32</v>
          </cell>
          <cell r="U637">
            <v>2</v>
          </cell>
          <cell r="V637">
            <v>1</v>
          </cell>
        </row>
        <row r="638">
          <cell r="C638">
            <v>31726</v>
          </cell>
          <cell r="D638">
            <v>1500</v>
          </cell>
          <cell r="E638" t="str">
            <v>BFRESORT3</v>
          </cell>
          <cell r="F638">
            <v>38991</v>
          </cell>
          <cell r="G638" t="str">
            <v>SUCAT1</v>
          </cell>
          <cell r="H638">
            <v>46</v>
          </cell>
          <cell r="I638">
            <v>89</v>
          </cell>
          <cell r="J638" t="str">
            <v>D</v>
          </cell>
          <cell r="K638">
            <v>4</v>
          </cell>
          <cell r="L638">
            <v>5</v>
          </cell>
          <cell r="M638">
            <v>9</v>
          </cell>
          <cell r="N638">
            <v>24</v>
          </cell>
          <cell r="U638">
            <v>2</v>
          </cell>
          <cell r="V638">
            <v>1</v>
          </cell>
        </row>
        <row r="639">
          <cell r="C639">
            <v>19703</v>
          </cell>
          <cell r="D639">
            <v>1400</v>
          </cell>
          <cell r="E639" t="str">
            <v>UNIWIDE1</v>
          </cell>
          <cell r="F639">
            <v>38991</v>
          </cell>
          <cell r="G639" t="str">
            <v>SUCAT1</v>
          </cell>
          <cell r="H639">
            <v>47</v>
          </cell>
          <cell r="I639">
            <v>126</v>
          </cell>
          <cell r="J639" t="str">
            <v>B</v>
          </cell>
          <cell r="K639">
            <v>0</v>
          </cell>
          <cell r="L639">
            <v>2</v>
          </cell>
          <cell r="M639">
            <v>3</v>
          </cell>
          <cell r="N639">
            <v>11</v>
          </cell>
          <cell r="U639">
            <v>2</v>
          </cell>
          <cell r="V639">
            <v>0</v>
          </cell>
        </row>
        <row r="640">
          <cell r="C640">
            <v>11304</v>
          </cell>
          <cell r="D640">
            <v>1400</v>
          </cell>
          <cell r="E640" t="str">
            <v>VILLAMOR1</v>
          </cell>
          <cell r="F640">
            <v>38991</v>
          </cell>
          <cell r="G640" t="str">
            <v>SUCAT1</v>
          </cell>
          <cell r="H640">
            <v>48</v>
          </cell>
          <cell r="I640">
            <v>57</v>
          </cell>
          <cell r="J640" t="str">
            <v>D</v>
          </cell>
          <cell r="K640">
            <v>3</v>
          </cell>
          <cell r="L640">
            <v>2</v>
          </cell>
          <cell r="M640">
            <v>13</v>
          </cell>
          <cell r="N640">
            <v>22</v>
          </cell>
          <cell r="O640">
            <v>123</v>
          </cell>
          <cell r="P640">
            <v>120</v>
          </cell>
          <cell r="U640">
            <v>4</v>
          </cell>
          <cell r="V640">
            <v>1</v>
          </cell>
        </row>
        <row r="641">
          <cell r="C641">
            <v>21304</v>
          </cell>
          <cell r="D641">
            <v>1400</v>
          </cell>
          <cell r="E641" t="str">
            <v>VILLAMOR2</v>
          </cell>
          <cell r="F641">
            <v>38991</v>
          </cell>
          <cell r="G641" t="str">
            <v>SUCAT1</v>
          </cell>
          <cell r="H641">
            <v>48</v>
          </cell>
          <cell r="I641">
            <v>58</v>
          </cell>
          <cell r="J641" t="str">
            <v>D</v>
          </cell>
          <cell r="K641">
            <v>3</v>
          </cell>
          <cell r="L641">
            <v>2</v>
          </cell>
          <cell r="M641">
            <v>29</v>
          </cell>
          <cell r="N641">
            <v>18</v>
          </cell>
          <cell r="O641">
            <v>36</v>
          </cell>
          <cell r="P641">
            <v>21</v>
          </cell>
          <cell r="U641">
            <v>4</v>
          </cell>
          <cell r="V641">
            <v>1</v>
          </cell>
        </row>
        <row r="642">
          <cell r="C642">
            <v>31304</v>
          </cell>
          <cell r="D642">
            <v>1400</v>
          </cell>
          <cell r="E642" t="str">
            <v>VILLAMOR3</v>
          </cell>
          <cell r="F642">
            <v>38991</v>
          </cell>
          <cell r="G642" t="str">
            <v>SUCAT1</v>
          </cell>
          <cell r="H642">
            <v>48</v>
          </cell>
          <cell r="I642">
            <v>59</v>
          </cell>
          <cell r="J642" t="str">
            <v>D</v>
          </cell>
          <cell r="K642">
            <v>3</v>
          </cell>
          <cell r="L642">
            <v>2</v>
          </cell>
          <cell r="M642">
            <v>5</v>
          </cell>
          <cell r="N642">
            <v>10</v>
          </cell>
          <cell r="O642">
            <v>27</v>
          </cell>
          <cell r="P642">
            <v>16</v>
          </cell>
          <cell r="U642">
            <v>4</v>
          </cell>
          <cell r="V642">
            <v>1</v>
          </cell>
        </row>
        <row r="643">
          <cell r="C643">
            <v>11702</v>
          </cell>
          <cell r="D643">
            <v>1400</v>
          </cell>
          <cell r="E643" t="str">
            <v>VITALEZ1</v>
          </cell>
          <cell r="F643">
            <v>38991</v>
          </cell>
          <cell r="G643" t="str">
            <v>SUCAT1</v>
          </cell>
          <cell r="H643">
            <v>49</v>
          </cell>
          <cell r="I643">
            <v>60</v>
          </cell>
          <cell r="J643" t="str">
            <v>D</v>
          </cell>
          <cell r="K643">
            <v>2</v>
          </cell>
          <cell r="L643">
            <v>1</v>
          </cell>
          <cell r="M643">
            <v>31</v>
          </cell>
          <cell r="N643">
            <v>23</v>
          </cell>
          <cell r="O643">
            <v>18</v>
          </cell>
          <cell r="P643">
            <v>122</v>
          </cell>
          <cell r="U643">
            <v>4</v>
          </cell>
          <cell r="V643">
            <v>1</v>
          </cell>
        </row>
        <row r="644">
          <cell r="C644">
            <v>21702</v>
          </cell>
          <cell r="D644">
            <v>1400</v>
          </cell>
          <cell r="E644" t="str">
            <v>VITALEZ2</v>
          </cell>
          <cell r="F644">
            <v>38991</v>
          </cell>
          <cell r="G644" t="str">
            <v>SUCAT1</v>
          </cell>
          <cell r="H644">
            <v>49</v>
          </cell>
          <cell r="I644">
            <v>61</v>
          </cell>
          <cell r="J644" t="str">
            <v>D</v>
          </cell>
          <cell r="K644">
            <v>2</v>
          </cell>
          <cell r="L644">
            <v>1</v>
          </cell>
          <cell r="M644">
            <v>11</v>
          </cell>
          <cell r="N644">
            <v>6</v>
          </cell>
          <cell r="O644">
            <v>8</v>
          </cell>
          <cell r="P644">
            <v>34</v>
          </cell>
          <cell r="U644">
            <v>4</v>
          </cell>
          <cell r="V644">
            <v>1</v>
          </cell>
        </row>
        <row r="645">
          <cell r="C645">
            <v>31702</v>
          </cell>
          <cell r="D645">
            <v>1400</v>
          </cell>
          <cell r="E645" t="str">
            <v>VITALEZ3</v>
          </cell>
          <cell r="F645">
            <v>38991</v>
          </cell>
          <cell r="G645" t="str">
            <v>SUCAT1</v>
          </cell>
          <cell r="H645">
            <v>49</v>
          </cell>
          <cell r="I645">
            <v>62</v>
          </cell>
          <cell r="J645" t="str">
            <v>D</v>
          </cell>
          <cell r="K645">
            <v>2</v>
          </cell>
          <cell r="L645">
            <v>1</v>
          </cell>
          <cell r="M645">
            <v>13</v>
          </cell>
          <cell r="N645">
            <v>20</v>
          </cell>
          <cell r="O645">
            <v>36</v>
          </cell>
          <cell r="P645">
            <v>4</v>
          </cell>
          <cell r="U645">
            <v>4</v>
          </cell>
          <cell r="V645">
            <v>1</v>
          </cell>
        </row>
        <row r="646">
          <cell r="C646">
            <v>12733</v>
          </cell>
          <cell r="D646">
            <v>1400</v>
          </cell>
          <cell r="E646" t="str">
            <v>DFPX1</v>
          </cell>
          <cell r="F646">
            <v>38991</v>
          </cell>
          <cell r="G646" t="str">
            <v>SUCAT1</v>
          </cell>
          <cell r="H646">
            <v>50</v>
          </cell>
          <cell r="I646">
            <v>63</v>
          </cell>
          <cell r="J646" t="str">
            <v>D</v>
          </cell>
          <cell r="K646">
            <v>2</v>
          </cell>
          <cell r="L646">
            <v>0</v>
          </cell>
          <cell r="M646">
            <v>631</v>
          </cell>
          <cell r="U646">
            <v>1</v>
          </cell>
          <cell r="V646">
            <v>0</v>
          </cell>
        </row>
        <row r="647">
          <cell r="C647">
            <v>19704</v>
          </cell>
          <cell r="D647">
            <v>1400</v>
          </cell>
          <cell r="E647" t="str">
            <v>DUTYFREE1</v>
          </cell>
          <cell r="F647">
            <v>38991</v>
          </cell>
          <cell r="G647" t="str">
            <v>SUCAT1</v>
          </cell>
          <cell r="H647">
            <v>50</v>
          </cell>
          <cell r="I647">
            <v>64</v>
          </cell>
          <cell r="J647" t="str">
            <v>D</v>
          </cell>
          <cell r="K647">
            <v>2</v>
          </cell>
          <cell r="L647">
            <v>0</v>
          </cell>
          <cell r="M647">
            <v>29</v>
          </cell>
          <cell r="N647">
            <v>124</v>
          </cell>
          <cell r="U647">
            <v>2</v>
          </cell>
          <cell r="V647">
            <v>0</v>
          </cell>
        </row>
        <row r="648">
          <cell r="C648">
            <v>11733</v>
          </cell>
          <cell r="D648">
            <v>1400</v>
          </cell>
          <cell r="E648" t="str">
            <v>DFP1</v>
          </cell>
          <cell r="F648">
            <v>38991</v>
          </cell>
          <cell r="G648" t="str">
            <v>SUCAT1</v>
          </cell>
          <cell r="H648">
            <v>50</v>
          </cell>
          <cell r="I648">
            <v>65</v>
          </cell>
          <cell r="J648" t="str">
            <v>D</v>
          </cell>
          <cell r="K648">
            <v>2</v>
          </cell>
          <cell r="L648">
            <v>0</v>
          </cell>
          <cell r="M648">
            <v>27</v>
          </cell>
          <cell r="N648">
            <v>16</v>
          </cell>
          <cell r="U648">
            <v>2</v>
          </cell>
          <cell r="V648">
            <v>1</v>
          </cell>
        </row>
        <row r="649">
          <cell r="C649">
            <v>12702</v>
          </cell>
          <cell r="D649">
            <v>1400</v>
          </cell>
          <cell r="E649" t="str">
            <v>VITALEZX1</v>
          </cell>
          <cell r="F649">
            <v>38991</v>
          </cell>
          <cell r="G649" t="str">
            <v>SUCAT1</v>
          </cell>
          <cell r="H649">
            <v>54</v>
          </cell>
          <cell r="I649">
            <v>40</v>
          </cell>
          <cell r="J649" t="str">
            <v>D</v>
          </cell>
          <cell r="K649">
            <v>2</v>
          </cell>
          <cell r="L649">
            <v>1</v>
          </cell>
          <cell r="M649">
            <v>627</v>
          </cell>
          <cell r="U649">
            <v>1</v>
          </cell>
          <cell r="V649">
            <v>0</v>
          </cell>
        </row>
        <row r="650">
          <cell r="C650">
            <v>32702</v>
          </cell>
          <cell r="D650">
            <v>1400</v>
          </cell>
          <cell r="E650" t="str">
            <v>VITALEZX2</v>
          </cell>
          <cell r="F650">
            <v>38991</v>
          </cell>
          <cell r="G650" t="str">
            <v>SUCAT1</v>
          </cell>
          <cell r="H650">
            <v>54</v>
          </cell>
          <cell r="I650">
            <v>41</v>
          </cell>
          <cell r="J650" t="str">
            <v>D</v>
          </cell>
          <cell r="K650">
            <v>2</v>
          </cell>
          <cell r="L650">
            <v>1</v>
          </cell>
          <cell r="M650">
            <v>631</v>
          </cell>
          <cell r="U650">
            <v>1</v>
          </cell>
          <cell r="V650">
            <v>0</v>
          </cell>
        </row>
        <row r="651">
          <cell r="C651">
            <v>32302</v>
          </cell>
          <cell r="D651">
            <v>1400</v>
          </cell>
          <cell r="E651" t="str">
            <v>VITALEZX3</v>
          </cell>
          <cell r="F651">
            <v>38991</v>
          </cell>
          <cell r="G651" t="str">
            <v>SUCAT1</v>
          </cell>
          <cell r="H651">
            <v>54</v>
          </cell>
          <cell r="I651">
            <v>42</v>
          </cell>
          <cell r="J651" t="str">
            <v>D</v>
          </cell>
          <cell r="K651">
            <v>2</v>
          </cell>
          <cell r="L651">
            <v>1</v>
          </cell>
          <cell r="M651">
            <v>664</v>
          </cell>
          <cell r="U651">
            <v>1</v>
          </cell>
          <cell r="V651">
            <v>0</v>
          </cell>
        </row>
        <row r="652">
          <cell r="C652">
            <v>11725</v>
          </cell>
          <cell r="D652">
            <v>1500</v>
          </cell>
          <cell r="E652" t="str">
            <v>NEWALAB1</v>
          </cell>
          <cell r="F652">
            <v>38991</v>
          </cell>
          <cell r="G652" t="str">
            <v>SUCAT1</v>
          </cell>
          <cell r="H652">
            <v>60</v>
          </cell>
          <cell r="I652">
            <v>110</v>
          </cell>
          <cell r="J652" t="str">
            <v>D</v>
          </cell>
          <cell r="K652">
            <v>6</v>
          </cell>
          <cell r="L652">
            <v>1</v>
          </cell>
          <cell r="M652">
            <v>77</v>
          </cell>
          <cell r="U652">
            <v>1</v>
          </cell>
          <cell r="V652">
            <v>1</v>
          </cell>
        </row>
        <row r="653">
          <cell r="C653">
            <v>21725</v>
          </cell>
          <cell r="D653">
            <v>1500</v>
          </cell>
          <cell r="E653" t="str">
            <v>NEWALAB2</v>
          </cell>
          <cell r="F653">
            <v>38991</v>
          </cell>
          <cell r="G653" t="str">
            <v>SUCAT1</v>
          </cell>
          <cell r="H653">
            <v>60</v>
          </cell>
          <cell r="I653">
            <v>111</v>
          </cell>
          <cell r="J653" t="str">
            <v>D</v>
          </cell>
          <cell r="K653">
            <v>6</v>
          </cell>
          <cell r="L653">
            <v>1</v>
          </cell>
          <cell r="M653">
            <v>17</v>
          </cell>
          <cell r="U653">
            <v>1</v>
          </cell>
          <cell r="V653">
            <v>1</v>
          </cell>
        </row>
        <row r="654">
          <cell r="C654">
            <v>31725</v>
          </cell>
          <cell r="D654">
            <v>1500</v>
          </cell>
          <cell r="E654" t="str">
            <v>NEWALAB3</v>
          </cell>
          <cell r="F654">
            <v>38991</v>
          </cell>
          <cell r="G654" t="str">
            <v>SUCAT1</v>
          </cell>
          <cell r="H654">
            <v>60</v>
          </cell>
          <cell r="I654">
            <v>112</v>
          </cell>
          <cell r="J654" t="str">
            <v>D</v>
          </cell>
          <cell r="K654">
            <v>6</v>
          </cell>
          <cell r="L654">
            <v>1</v>
          </cell>
          <cell r="M654">
            <v>9</v>
          </cell>
          <cell r="U654">
            <v>1</v>
          </cell>
          <cell r="V654">
            <v>1</v>
          </cell>
        </row>
        <row r="655">
          <cell r="C655">
            <v>12725</v>
          </cell>
          <cell r="D655">
            <v>1500</v>
          </cell>
          <cell r="E655" t="str">
            <v>NEWALABX1</v>
          </cell>
          <cell r="F655">
            <v>38991</v>
          </cell>
          <cell r="G655" t="str">
            <v>SUCAT1</v>
          </cell>
          <cell r="H655">
            <v>61</v>
          </cell>
          <cell r="I655">
            <v>113</v>
          </cell>
          <cell r="J655" t="str">
            <v>D</v>
          </cell>
          <cell r="K655">
            <v>6</v>
          </cell>
          <cell r="L655">
            <v>1</v>
          </cell>
          <cell r="M655">
            <v>677</v>
          </cell>
          <cell r="U655">
            <v>1</v>
          </cell>
          <cell r="V655">
            <v>0</v>
          </cell>
        </row>
        <row r="656">
          <cell r="C656">
            <v>22725</v>
          </cell>
          <cell r="D656">
            <v>1500</v>
          </cell>
          <cell r="E656" t="str">
            <v>NEWALABX2</v>
          </cell>
          <cell r="F656">
            <v>38991</v>
          </cell>
          <cell r="G656" t="str">
            <v>SUCAT1</v>
          </cell>
          <cell r="H656">
            <v>61</v>
          </cell>
          <cell r="I656">
            <v>114</v>
          </cell>
          <cell r="J656" t="str">
            <v>D</v>
          </cell>
          <cell r="K656">
            <v>6</v>
          </cell>
          <cell r="L656">
            <v>1</v>
          </cell>
          <cell r="M656">
            <v>681</v>
          </cell>
          <cell r="U656">
            <v>1</v>
          </cell>
          <cell r="V656">
            <v>0</v>
          </cell>
        </row>
        <row r="657">
          <cell r="C657">
            <v>32725</v>
          </cell>
          <cell r="D657">
            <v>1500</v>
          </cell>
          <cell r="E657" t="str">
            <v>NEWALABX3</v>
          </cell>
          <cell r="F657">
            <v>38991</v>
          </cell>
          <cell r="G657" t="str">
            <v>SUCAT1</v>
          </cell>
          <cell r="H657">
            <v>61</v>
          </cell>
          <cell r="I657">
            <v>115</v>
          </cell>
          <cell r="J657" t="str">
            <v>D</v>
          </cell>
          <cell r="K657">
            <v>6</v>
          </cell>
          <cell r="L657">
            <v>1</v>
          </cell>
          <cell r="M657">
            <v>629</v>
          </cell>
          <cell r="U657">
            <v>1</v>
          </cell>
          <cell r="V657">
            <v>0</v>
          </cell>
        </row>
        <row r="658">
          <cell r="C658">
            <v>11104</v>
          </cell>
          <cell r="D658">
            <v>1101</v>
          </cell>
          <cell r="E658" t="str">
            <v>FAIRVIEW1</v>
          </cell>
          <cell r="F658">
            <v>38992</v>
          </cell>
          <cell r="G658" t="str">
            <v>QC_BSC2</v>
          </cell>
          <cell r="H658">
            <v>1</v>
          </cell>
          <cell r="I658">
            <v>1</v>
          </cell>
          <cell r="J658" t="str">
            <v>D</v>
          </cell>
          <cell r="K658">
            <v>2</v>
          </cell>
          <cell r="L658">
            <v>0</v>
          </cell>
          <cell r="M658">
            <v>19</v>
          </cell>
          <cell r="N658">
            <v>4</v>
          </cell>
          <cell r="O658">
            <v>23</v>
          </cell>
          <cell r="U658">
            <v>3</v>
          </cell>
          <cell r="V658">
            <v>1</v>
          </cell>
        </row>
        <row r="659">
          <cell r="C659">
            <v>21104</v>
          </cell>
          <cell r="D659">
            <v>1101</v>
          </cell>
          <cell r="E659" t="str">
            <v>FAIRVIEW2</v>
          </cell>
          <cell r="F659">
            <v>38992</v>
          </cell>
          <cell r="G659" t="str">
            <v>QC_BSC2</v>
          </cell>
          <cell r="H659">
            <v>1</v>
          </cell>
          <cell r="I659">
            <v>2</v>
          </cell>
          <cell r="J659" t="str">
            <v>D</v>
          </cell>
          <cell r="K659">
            <v>2</v>
          </cell>
          <cell r="L659">
            <v>0</v>
          </cell>
          <cell r="M659">
            <v>7</v>
          </cell>
          <cell r="N659">
            <v>33</v>
          </cell>
          <cell r="O659">
            <v>10</v>
          </cell>
          <cell r="U659">
            <v>3</v>
          </cell>
          <cell r="V659">
            <v>1</v>
          </cell>
        </row>
        <row r="660">
          <cell r="C660">
            <v>31104</v>
          </cell>
          <cell r="D660">
            <v>1101</v>
          </cell>
          <cell r="E660" t="str">
            <v>FAIRVIEW3</v>
          </cell>
          <cell r="F660">
            <v>38992</v>
          </cell>
          <cell r="G660" t="str">
            <v>QC_BSC2</v>
          </cell>
          <cell r="H660">
            <v>1</v>
          </cell>
          <cell r="I660">
            <v>3</v>
          </cell>
          <cell r="J660" t="str">
            <v>D</v>
          </cell>
          <cell r="K660">
            <v>2</v>
          </cell>
          <cell r="L660">
            <v>0</v>
          </cell>
          <cell r="M660">
            <v>29</v>
          </cell>
          <cell r="N660">
            <v>21</v>
          </cell>
          <cell r="O660">
            <v>14</v>
          </cell>
          <cell r="U660">
            <v>3</v>
          </cell>
          <cell r="V660">
            <v>1</v>
          </cell>
        </row>
        <row r="661">
          <cell r="C661">
            <v>11101</v>
          </cell>
          <cell r="D661">
            <v>1101</v>
          </cell>
          <cell r="E661" t="str">
            <v>BAGBAG1</v>
          </cell>
          <cell r="F661">
            <v>38992</v>
          </cell>
          <cell r="G661" t="str">
            <v>QC_BSC2</v>
          </cell>
          <cell r="H661">
            <v>2</v>
          </cell>
          <cell r="I661">
            <v>4</v>
          </cell>
          <cell r="J661" t="str">
            <v>D</v>
          </cell>
          <cell r="K661">
            <v>2</v>
          </cell>
          <cell r="L661">
            <v>1</v>
          </cell>
          <cell r="M661">
            <v>7</v>
          </cell>
          <cell r="N661">
            <v>37</v>
          </cell>
          <cell r="O661">
            <v>20</v>
          </cell>
          <cell r="U661">
            <v>3</v>
          </cell>
          <cell r="V661">
            <v>1</v>
          </cell>
        </row>
        <row r="662">
          <cell r="C662">
            <v>21101</v>
          </cell>
          <cell r="D662">
            <v>1101</v>
          </cell>
          <cell r="E662" t="str">
            <v>BAGBAG2</v>
          </cell>
          <cell r="F662">
            <v>38992</v>
          </cell>
          <cell r="G662" t="str">
            <v>QC_BSC2</v>
          </cell>
          <cell r="H662">
            <v>2</v>
          </cell>
          <cell r="I662">
            <v>5</v>
          </cell>
          <cell r="J662" t="str">
            <v>D</v>
          </cell>
          <cell r="K662">
            <v>2</v>
          </cell>
          <cell r="L662">
            <v>1</v>
          </cell>
          <cell r="M662">
            <v>5</v>
          </cell>
          <cell r="N662">
            <v>12</v>
          </cell>
          <cell r="O662">
            <v>30</v>
          </cell>
          <cell r="U662">
            <v>3</v>
          </cell>
          <cell r="V662">
            <v>1</v>
          </cell>
        </row>
        <row r="663">
          <cell r="C663">
            <v>31101</v>
          </cell>
          <cell r="D663">
            <v>1101</v>
          </cell>
          <cell r="E663" t="str">
            <v>BAGBAG3</v>
          </cell>
          <cell r="F663">
            <v>38992</v>
          </cell>
          <cell r="G663" t="str">
            <v>QC_BSC2</v>
          </cell>
          <cell r="H663">
            <v>2</v>
          </cell>
          <cell r="I663">
            <v>6</v>
          </cell>
          <cell r="J663" t="str">
            <v>D</v>
          </cell>
          <cell r="K663">
            <v>2</v>
          </cell>
          <cell r="L663">
            <v>1</v>
          </cell>
          <cell r="M663">
            <v>27</v>
          </cell>
          <cell r="N663">
            <v>14</v>
          </cell>
          <cell r="O663">
            <v>22</v>
          </cell>
          <cell r="U663">
            <v>3</v>
          </cell>
          <cell r="V663">
            <v>1</v>
          </cell>
        </row>
        <row r="664">
          <cell r="C664">
            <v>11133</v>
          </cell>
          <cell r="D664">
            <v>1101</v>
          </cell>
          <cell r="E664" t="str">
            <v>MILLIONVI1</v>
          </cell>
          <cell r="F664">
            <v>38992</v>
          </cell>
          <cell r="G664" t="str">
            <v>QC_BSC2</v>
          </cell>
          <cell r="H664">
            <v>3</v>
          </cell>
          <cell r="I664">
            <v>7</v>
          </cell>
          <cell r="J664" t="str">
            <v>D</v>
          </cell>
          <cell r="K664">
            <v>1</v>
          </cell>
          <cell r="L664">
            <v>3</v>
          </cell>
          <cell r="M664">
            <v>13</v>
          </cell>
          <cell r="N664">
            <v>6</v>
          </cell>
          <cell r="U664">
            <v>2</v>
          </cell>
          <cell r="V664">
            <v>1</v>
          </cell>
        </row>
        <row r="665">
          <cell r="C665">
            <v>21133</v>
          </cell>
          <cell r="D665">
            <v>1101</v>
          </cell>
          <cell r="E665" t="str">
            <v>MILLIONVI2</v>
          </cell>
          <cell r="F665">
            <v>38992</v>
          </cell>
          <cell r="G665" t="str">
            <v>QC_BSC2</v>
          </cell>
          <cell r="H665">
            <v>3</v>
          </cell>
          <cell r="I665">
            <v>8</v>
          </cell>
          <cell r="J665" t="str">
            <v>D</v>
          </cell>
          <cell r="K665">
            <v>1</v>
          </cell>
          <cell r="L665">
            <v>3</v>
          </cell>
          <cell r="M665">
            <v>15</v>
          </cell>
          <cell r="N665">
            <v>22</v>
          </cell>
          <cell r="U665">
            <v>2</v>
          </cell>
          <cell r="V665">
            <v>1</v>
          </cell>
        </row>
        <row r="666">
          <cell r="C666">
            <v>31133</v>
          </cell>
          <cell r="D666">
            <v>1101</v>
          </cell>
          <cell r="E666" t="str">
            <v>MILLIONVI3</v>
          </cell>
          <cell r="F666">
            <v>38992</v>
          </cell>
          <cell r="G666" t="str">
            <v>QC_BSC2</v>
          </cell>
          <cell r="H666">
            <v>3</v>
          </cell>
          <cell r="I666">
            <v>9</v>
          </cell>
          <cell r="J666" t="str">
            <v>D</v>
          </cell>
          <cell r="K666">
            <v>1</v>
          </cell>
          <cell r="L666">
            <v>3</v>
          </cell>
          <cell r="M666">
            <v>31</v>
          </cell>
          <cell r="N666">
            <v>28</v>
          </cell>
          <cell r="U666">
            <v>2</v>
          </cell>
          <cell r="V666">
            <v>1</v>
          </cell>
        </row>
        <row r="667">
          <cell r="C667">
            <v>11131</v>
          </cell>
          <cell r="D667">
            <v>1101</v>
          </cell>
          <cell r="E667" t="str">
            <v>SACREDHEA1</v>
          </cell>
          <cell r="F667">
            <v>38992</v>
          </cell>
          <cell r="G667" t="str">
            <v>QC_BSC2</v>
          </cell>
          <cell r="H667">
            <v>4</v>
          </cell>
          <cell r="I667">
            <v>10</v>
          </cell>
          <cell r="J667" t="str">
            <v>D</v>
          </cell>
          <cell r="K667">
            <v>1</v>
          </cell>
          <cell r="L667">
            <v>2</v>
          </cell>
          <cell r="M667">
            <v>7</v>
          </cell>
          <cell r="N667">
            <v>16</v>
          </cell>
          <cell r="U667">
            <v>2</v>
          </cell>
          <cell r="V667">
            <v>1</v>
          </cell>
        </row>
        <row r="668">
          <cell r="C668">
            <v>21131</v>
          </cell>
          <cell r="D668">
            <v>1101</v>
          </cell>
          <cell r="E668" t="str">
            <v>SACREDHEA2</v>
          </cell>
          <cell r="F668">
            <v>38992</v>
          </cell>
          <cell r="G668" t="str">
            <v>QC_BSC2</v>
          </cell>
          <cell r="H668">
            <v>4</v>
          </cell>
          <cell r="I668">
            <v>11</v>
          </cell>
          <cell r="J668" t="str">
            <v>D</v>
          </cell>
          <cell r="K668">
            <v>1</v>
          </cell>
          <cell r="L668">
            <v>2</v>
          </cell>
          <cell r="M668">
            <v>5</v>
          </cell>
          <cell r="N668">
            <v>14</v>
          </cell>
          <cell r="U668">
            <v>2</v>
          </cell>
          <cell r="V668">
            <v>1</v>
          </cell>
        </row>
        <row r="669">
          <cell r="C669">
            <v>31131</v>
          </cell>
          <cell r="D669">
            <v>1101</v>
          </cell>
          <cell r="E669" t="str">
            <v>SACREDHEA3</v>
          </cell>
          <cell r="F669">
            <v>38992</v>
          </cell>
          <cell r="G669" t="str">
            <v>QC_BSC2</v>
          </cell>
          <cell r="H669">
            <v>4</v>
          </cell>
          <cell r="I669">
            <v>12</v>
          </cell>
          <cell r="J669" t="str">
            <v>D</v>
          </cell>
          <cell r="K669">
            <v>1</v>
          </cell>
          <cell r="L669">
            <v>2</v>
          </cell>
          <cell r="M669">
            <v>11</v>
          </cell>
          <cell r="N669">
            <v>34</v>
          </cell>
          <cell r="O669">
            <v>28</v>
          </cell>
          <cell r="U669">
            <v>3</v>
          </cell>
          <cell r="V669">
            <v>1</v>
          </cell>
        </row>
        <row r="670">
          <cell r="C670">
            <v>11103</v>
          </cell>
          <cell r="D670">
            <v>1101</v>
          </cell>
          <cell r="E670" t="str">
            <v>DONANTONI1</v>
          </cell>
          <cell r="F670">
            <v>38992</v>
          </cell>
          <cell r="G670" t="str">
            <v>QC_BSC2</v>
          </cell>
          <cell r="H670">
            <v>5</v>
          </cell>
          <cell r="I670">
            <v>13</v>
          </cell>
          <cell r="J670" t="str">
            <v>D</v>
          </cell>
          <cell r="K670">
            <v>4</v>
          </cell>
          <cell r="L670">
            <v>1</v>
          </cell>
          <cell r="M670">
            <v>27</v>
          </cell>
          <cell r="N670">
            <v>8</v>
          </cell>
          <cell r="O670">
            <v>36</v>
          </cell>
          <cell r="P670">
            <v>6</v>
          </cell>
          <cell r="U670">
            <v>4</v>
          </cell>
          <cell r="V670">
            <v>1</v>
          </cell>
        </row>
        <row r="671">
          <cell r="C671">
            <v>21103</v>
          </cell>
          <cell r="D671">
            <v>1101</v>
          </cell>
          <cell r="E671" t="str">
            <v>DONANTONI2</v>
          </cell>
          <cell r="F671">
            <v>38992</v>
          </cell>
          <cell r="G671" t="str">
            <v>QC_BSC2</v>
          </cell>
          <cell r="H671">
            <v>5</v>
          </cell>
          <cell r="I671">
            <v>14</v>
          </cell>
          <cell r="J671" t="str">
            <v>D</v>
          </cell>
          <cell r="K671">
            <v>4</v>
          </cell>
          <cell r="L671">
            <v>1</v>
          </cell>
          <cell r="M671">
            <v>17</v>
          </cell>
          <cell r="N671">
            <v>21</v>
          </cell>
          <cell r="O671">
            <v>12</v>
          </cell>
          <cell r="U671">
            <v>3</v>
          </cell>
          <cell r="V671">
            <v>1</v>
          </cell>
        </row>
        <row r="672">
          <cell r="C672">
            <v>31103</v>
          </cell>
          <cell r="D672">
            <v>1101</v>
          </cell>
          <cell r="E672" t="str">
            <v>DONANTONI3</v>
          </cell>
          <cell r="F672">
            <v>38992</v>
          </cell>
          <cell r="G672" t="str">
            <v>QC_BSC2</v>
          </cell>
          <cell r="H672">
            <v>5</v>
          </cell>
          <cell r="I672">
            <v>15</v>
          </cell>
          <cell r="J672" t="str">
            <v>D</v>
          </cell>
          <cell r="K672">
            <v>4</v>
          </cell>
          <cell r="L672">
            <v>1</v>
          </cell>
          <cell r="M672">
            <v>29</v>
          </cell>
          <cell r="N672">
            <v>23</v>
          </cell>
          <cell r="O672">
            <v>14</v>
          </cell>
          <cell r="U672">
            <v>3</v>
          </cell>
          <cell r="V672">
            <v>1</v>
          </cell>
        </row>
        <row r="673">
          <cell r="C673">
            <v>11408</v>
          </cell>
          <cell r="D673">
            <v>1101</v>
          </cell>
          <cell r="E673" t="str">
            <v>CANERO1</v>
          </cell>
          <cell r="F673">
            <v>38992</v>
          </cell>
          <cell r="G673" t="str">
            <v>QC_BSC2</v>
          </cell>
          <cell r="H673">
            <v>6</v>
          </cell>
          <cell r="I673">
            <v>16</v>
          </cell>
          <cell r="J673" t="str">
            <v>D</v>
          </cell>
          <cell r="K673">
            <v>1</v>
          </cell>
          <cell r="L673">
            <v>0</v>
          </cell>
          <cell r="M673">
            <v>19</v>
          </cell>
          <cell r="N673">
            <v>10</v>
          </cell>
          <cell r="U673">
            <v>2</v>
          </cell>
          <cell r="V673">
            <v>1</v>
          </cell>
        </row>
        <row r="674">
          <cell r="C674">
            <v>21408</v>
          </cell>
          <cell r="D674">
            <v>1101</v>
          </cell>
          <cell r="E674" t="str">
            <v>CANERO2</v>
          </cell>
          <cell r="F674">
            <v>38992</v>
          </cell>
          <cell r="G674" t="str">
            <v>QC_BSC2</v>
          </cell>
          <cell r="H674">
            <v>6</v>
          </cell>
          <cell r="I674">
            <v>17</v>
          </cell>
          <cell r="J674" t="str">
            <v>D</v>
          </cell>
          <cell r="K674">
            <v>1</v>
          </cell>
          <cell r="L674">
            <v>0</v>
          </cell>
          <cell r="M674">
            <v>35</v>
          </cell>
          <cell r="N674">
            <v>8</v>
          </cell>
          <cell r="U674">
            <v>2</v>
          </cell>
          <cell r="V674">
            <v>1</v>
          </cell>
        </row>
        <row r="675">
          <cell r="C675">
            <v>31408</v>
          </cell>
          <cell r="D675">
            <v>1101</v>
          </cell>
          <cell r="E675" t="str">
            <v>CANERO3</v>
          </cell>
          <cell r="F675">
            <v>38992</v>
          </cell>
          <cell r="G675" t="str">
            <v>QC_BSC2</v>
          </cell>
          <cell r="H675">
            <v>6</v>
          </cell>
          <cell r="I675">
            <v>18</v>
          </cell>
          <cell r="J675" t="str">
            <v>D</v>
          </cell>
          <cell r="K675">
            <v>1</v>
          </cell>
          <cell r="L675">
            <v>0</v>
          </cell>
          <cell r="M675">
            <v>27</v>
          </cell>
          <cell r="N675">
            <v>30</v>
          </cell>
          <cell r="U675">
            <v>2</v>
          </cell>
          <cell r="V675">
            <v>1</v>
          </cell>
        </row>
        <row r="676">
          <cell r="C676">
            <v>11132</v>
          </cell>
          <cell r="D676">
            <v>1101</v>
          </cell>
          <cell r="E676" t="str">
            <v>CALIFORNI1</v>
          </cell>
          <cell r="F676">
            <v>38992</v>
          </cell>
          <cell r="G676" t="str">
            <v>QC_BSC2</v>
          </cell>
          <cell r="H676">
            <v>7</v>
          </cell>
          <cell r="I676">
            <v>19</v>
          </cell>
          <cell r="J676" t="str">
            <v>D</v>
          </cell>
          <cell r="K676">
            <v>1</v>
          </cell>
          <cell r="L676">
            <v>4</v>
          </cell>
          <cell r="M676">
            <v>77</v>
          </cell>
          <cell r="N676">
            <v>124</v>
          </cell>
          <cell r="O676">
            <v>33</v>
          </cell>
          <cell r="U676">
            <v>3</v>
          </cell>
          <cell r="V676">
            <v>1</v>
          </cell>
        </row>
        <row r="677">
          <cell r="C677">
            <v>21132</v>
          </cell>
          <cell r="D677">
            <v>1101</v>
          </cell>
          <cell r="E677" t="str">
            <v>CALIFORNI2</v>
          </cell>
          <cell r="F677">
            <v>38992</v>
          </cell>
          <cell r="G677" t="str">
            <v>QC_BSC2</v>
          </cell>
          <cell r="H677">
            <v>7</v>
          </cell>
          <cell r="I677">
            <v>20</v>
          </cell>
          <cell r="J677" t="str">
            <v>D</v>
          </cell>
          <cell r="K677">
            <v>1</v>
          </cell>
          <cell r="L677">
            <v>4</v>
          </cell>
          <cell r="M677">
            <v>9</v>
          </cell>
          <cell r="N677">
            <v>122</v>
          </cell>
          <cell r="O677">
            <v>29</v>
          </cell>
          <cell r="U677">
            <v>3</v>
          </cell>
          <cell r="V677">
            <v>1</v>
          </cell>
        </row>
        <row r="678">
          <cell r="C678">
            <v>31132</v>
          </cell>
          <cell r="D678">
            <v>1101</v>
          </cell>
          <cell r="E678" t="str">
            <v>CALIFORNI3</v>
          </cell>
          <cell r="F678">
            <v>38992</v>
          </cell>
          <cell r="G678" t="str">
            <v>QC_BSC2</v>
          </cell>
          <cell r="H678">
            <v>7</v>
          </cell>
          <cell r="I678">
            <v>21</v>
          </cell>
          <cell r="J678" t="str">
            <v>D</v>
          </cell>
          <cell r="K678">
            <v>1</v>
          </cell>
          <cell r="L678">
            <v>4</v>
          </cell>
          <cell r="M678">
            <v>15</v>
          </cell>
          <cell r="N678">
            <v>18</v>
          </cell>
          <cell r="O678">
            <v>21</v>
          </cell>
          <cell r="U678">
            <v>3</v>
          </cell>
          <cell r="V678">
            <v>1</v>
          </cell>
        </row>
        <row r="679">
          <cell r="C679">
            <v>19602</v>
          </cell>
          <cell r="D679">
            <v>1101</v>
          </cell>
          <cell r="E679" t="str">
            <v>EVERCOMM1</v>
          </cell>
          <cell r="F679">
            <v>38992</v>
          </cell>
          <cell r="G679" t="str">
            <v>QC_BSC2</v>
          </cell>
          <cell r="H679">
            <v>12</v>
          </cell>
          <cell r="I679">
            <v>34</v>
          </cell>
          <cell r="J679" t="str">
            <v>D</v>
          </cell>
          <cell r="K679">
            <v>0</v>
          </cell>
          <cell r="L679">
            <v>2</v>
          </cell>
          <cell r="M679">
            <v>3</v>
          </cell>
          <cell r="N679">
            <v>32</v>
          </cell>
          <cell r="U679">
            <v>2</v>
          </cell>
          <cell r="V679">
            <v>1</v>
          </cell>
        </row>
        <row r="680">
          <cell r="C680">
            <v>11138</v>
          </cell>
          <cell r="D680">
            <v>1101</v>
          </cell>
          <cell r="E680" t="str">
            <v>MAPAYAPA1</v>
          </cell>
          <cell r="F680">
            <v>38992</v>
          </cell>
          <cell r="G680" t="str">
            <v>QC_BSC2</v>
          </cell>
          <cell r="H680">
            <v>13</v>
          </cell>
          <cell r="I680">
            <v>35</v>
          </cell>
          <cell r="J680" t="str">
            <v>D</v>
          </cell>
          <cell r="K680">
            <v>2</v>
          </cell>
          <cell r="L680">
            <v>4</v>
          </cell>
          <cell r="M680">
            <v>17</v>
          </cell>
          <cell r="N680">
            <v>28</v>
          </cell>
          <cell r="U680">
            <v>2</v>
          </cell>
          <cell r="V680">
            <v>1</v>
          </cell>
        </row>
        <row r="681">
          <cell r="C681">
            <v>21138</v>
          </cell>
          <cell r="D681">
            <v>1101</v>
          </cell>
          <cell r="E681" t="str">
            <v>MAPAYAPA2</v>
          </cell>
          <cell r="F681">
            <v>38992</v>
          </cell>
          <cell r="G681" t="str">
            <v>QC_BSC2</v>
          </cell>
          <cell r="H681">
            <v>13</v>
          </cell>
          <cell r="I681">
            <v>36</v>
          </cell>
          <cell r="J681" t="str">
            <v>D</v>
          </cell>
          <cell r="K681">
            <v>2</v>
          </cell>
          <cell r="L681">
            <v>4</v>
          </cell>
          <cell r="M681">
            <v>31</v>
          </cell>
          <cell r="N681">
            <v>4</v>
          </cell>
          <cell r="U681">
            <v>2</v>
          </cell>
          <cell r="V681">
            <v>1</v>
          </cell>
        </row>
        <row r="682">
          <cell r="C682">
            <v>31138</v>
          </cell>
          <cell r="D682">
            <v>1101</v>
          </cell>
          <cell r="E682" t="str">
            <v>MAPAYAPA3</v>
          </cell>
          <cell r="F682">
            <v>38992</v>
          </cell>
          <cell r="G682" t="str">
            <v>QC_BSC2</v>
          </cell>
          <cell r="H682">
            <v>13</v>
          </cell>
          <cell r="I682">
            <v>37</v>
          </cell>
          <cell r="J682" t="str">
            <v>D</v>
          </cell>
          <cell r="K682">
            <v>2</v>
          </cell>
          <cell r="L682">
            <v>4</v>
          </cell>
          <cell r="M682">
            <v>35</v>
          </cell>
          <cell r="N682">
            <v>33</v>
          </cell>
          <cell r="U682">
            <v>2</v>
          </cell>
          <cell r="V682">
            <v>1</v>
          </cell>
        </row>
        <row r="683">
          <cell r="C683">
            <v>11412</v>
          </cell>
          <cell r="D683">
            <v>1101</v>
          </cell>
          <cell r="E683" t="str">
            <v>DEPARO1</v>
          </cell>
          <cell r="F683">
            <v>38992</v>
          </cell>
          <cell r="G683" t="str">
            <v>QC_BSC2</v>
          </cell>
          <cell r="H683">
            <v>14</v>
          </cell>
          <cell r="I683">
            <v>38</v>
          </cell>
          <cell r="J683" t="str">
            <v>D</v>
          </cell>
          <cell r="K683">
            <v>1</v>
          </cell>
          <cell r="L683">
            <v>1</v>
          </cell>
          <cell r="M683">
            <v>5</v>
          </cell>
          <cell r="N683">
            <v>26</v>
          </cell>
          <cell r="O683">
            <v>77</v>
          </cell>
          <cell r="U683">
            <v>3</v>
          </cell>
          <cell r="V683">
            <v>1</v>
          </cell>
        </row>
        <row r="684">
          <cell r="C684">
            <v>21412</v>
          </cell>
          <cell r="D684">
            <v>1101</v>
          </cell>
          <cell r="E684" t="str">
            <v>DEPARO2</v>
          </cell>
          <cell r="F684">
            <v>38992</v>
          </cell>
          <cell r="G684" t="str">
            <v>QC_BSC2</v>
          </cell>
          <cell r="H684">
            <v>14</v>
          </cell>
          <cell r="I684">
            <v>39</v>
          </cell>
          <cell r="J684" t="str">
            <v>D</v>
          </cell>
          <cell r="K684">
            <v>1</v>
          </cell>
          <cell r="L684">
            <v>1</v>
          </cell>
          <cell r="M684">
            <v>35</v>
          </cell>
          <cell r="N684">
            <v>10</v>
          </cell>
          <cell r="O684">
            <v>88</v>
          </cell>
          <cell r="U684">
            <v>3</v>
          </cell>
          <cell r="V684">
            <v>1</v>
          </cell>
        </row>
        <row r="685">
          <cell r="C685">
            <v>31412</v>
          </cell>
          <cell r="D685">
            <v>1101</v>
          </cell>
          <cell r="E685" t="str">
            <v>DEPARO3</v>
          </cell>
          <cell r="F685">
            <v>38992</v>
          </cell>
          <cell r="G685" t="str">
            <v>QC_BSC2</v>
          </cell>
          <cell r="H685">
            <v>14</v>
          </cell>
          <cell r="I685">
            <v>40</v>
          </cell>
          <cell r="J685" t="str">
            <v>D</v>
          </cell>
          <cell r="K685">
            <v>1</v>
          </cell>
          <cell r="L685">
            <v>1</v>
          </cell>
          <cell r="M685">
            <v>29</v>
          </cell>
          <cell r="N685">
            <v>8</v>
          </cell>
          <cell r="O685">
            <v>99</v>
          </cell>
          <cell r="U685">
            <v>3</v>
          </cell>
          <cell r="V685">
            <v>1</v>
          </cell>
        </row>
        <row r="686">
          <cell r="C686">
            <v>19103</v>
          </cell>
          <cell r="D686">
            <v>1101</v>
          </cell>
          <cell r="E686" t="str">
            <v>CONGRESS1</v>
          </cell>
          <cell r="F686">
            <v>38992</v>
          </cell>
          <cell r="G686" t="str">
            <v>QC_BSC2</v>
          </cell>
          <cell r="H686">
            <v>15</v>
          </cell>
          <cell r="I686">
            <v>41</v>
          </cell>
          <cell r="J686" t="str">
            <v>D</v>
          </cell>
          <cell r="K686">
            <v>0</v>
          </cell>
          <cell r="L686">
            <v>4</v>
          </cell>
          <cell r="M686">
            <v>3</v>
          </cell>
          <cell r="N686">
            <v>37</v>
          </cell>
          <cell r="U686">
            <v>2</v>
          </cell>
          <cell r="V686">
            <v>1</v>
          </cell>
        </row>
        <row r="687">
          <cell r="C687">
            <v>11417</v>
          </cell>
          <cell r="D687">
            <v>1101</v>
          </cell>
          <cell r="E687" t="str">
            <v>MAPULANG1</v>
          </cell>
          <cell r="F687">
            <v>38992</v>
          </cell>
          <cell r="G687" t="str">
            <v>QC_BSC2</v>
          </cell>
          <cell r="H687">
            <v>16</v>
          </cell>
          <cell r="I687">
            <v>42</v>
          </cell>
          <cell r="J687" t="str">
            <v>D</v>
          </cell>
          <cell r="K687">
            <v>3</v>
          </cell>
          <cell r="L687">
            <v>2</v>
          </cell>
          <cell r="M687">
            <v>19</v>
          </cell>
          <cell r="N687">
            <v>6</v>
          </cell>
          <cell r="U687">
            <v>2</v>
          </cell>
          <cell r="V687">
            <v>1</v>
          </cell>
        </row>
        <row r="688">
          <cell r="C688">
            <v>21417</v>
          </cell>
          <cell r="D688">
            <v>1101</v>
          </cell>
          <cell r="E688" t="str">
            <v>MAPULANG2</v>
          </cell>
          <cell r="F688">
            <v>38992</v>
          </cell>
          <cell r="G688" t="str">
            <v>QC_BSC2</v>
          </cell>
          <cell r="H688">
            <v>16</v>
          </cell>
          <cell r="I688">
            <v>43</v>
          </cell>
          <cell r="J688" t="str">
            <v>D</v>
          </cell>
          <cell r="K688">
            <v>3</v>
          </cell>
          <cell r="L688">
            <v>2</v>
          </cell>
          <cell r="M688">
            <v>13</v>
          </cell>
          <cell r="N688">
            <v>8</v>
          </cell>
          <cell r="U688">
            <v>2</v>
          </cell>
          <cell r="V688">
            <v>1</v>
          </cell>
        </row>
        <row r="689">
          <cell r="C689">
            <v>31417</v>
          </cell>
          <cell r="D689">
            <v>1101</v>
          </cell>
          <cell r="E689" t="str">
            <v>MAPULANG3</v>
          </cell>
          <cell r="F689">
            <v>38992</v>
          </cell>
          <cell r="G689" t="str">
            <v>QC_BSC2</v>
          </cell>
          <cell r="H689">
            <v>16</v>
          </cell>
          <cell r="I689">
            <v>44</v>
          </cell>
          <cell r="J689" t="str">
            <v>D</v>
          </cell>
          <cell r="K689">
            <v>3</v>
          </cell>
          <cell r="L689">
            <v>2</v>
          </cell>
          <cell r="M689">
            <v>11</v>
          </cell>
          <cell r="N689">
            <v>24</v>
          </cell>
          <cell r="U689">
            <v>2</v>
          </cell>
          <cell r="V689">
            <v>1</v>
          </cell>
        </row>
        <row r="690">
          <cell r="C690">
            <v>19108</v>
          </cell>
          <cell r="D690">
            <v>1101</v>
          </cell>
          <cell r="E690" t="str">
            <v>SMFAIRVIE1</v>
          </cell>
          <cell r="F690">
            <v>38992</v>
          </cell>
          <cell r="G690" t="str">
            <v>QC_BSC2</v>
          </cell>
          <cell r="H690">
            <v>17</v>
          </cell>
          <cell r="I690">
            <v>45</v>
          </cell>
          <cell r="J690" t="str">
            <v>D</v>
          </cell>
          <cell r="K690">
            <v>0</v>
          </cell>
          <cell r="L690">
            <v>7</v>
          </cell>
          <cell r="M690">
            <v>3</v>
          </cell>
          <cell r="N690">
            <v>37</v>
          </cell>
          <cell r="O690">
            <v>26</v>
          </cell>
          <cell r="U690">
            <v>3</v>
          </cell>
          <cell r="V690">
            <v>1</v>
          </cell>
        </row>
        <row r="691">
          <cell r="C691">
            <v>11139</v>
          </cell>
          <cell r="D691">
            <v>1101</v>
          </cell>
          <cell r="E691" t="str">
            <v>TALIPAPA1</v>
          </cell>
          <cell r="F691">
            <v>38992</v>
          </cell>
          <cell r="G691" t="str">
            <v>QC_BSC2</v>
          </cell>
          <cell r="H691">
            <v>19</v>
          </cell>
          <cell r="I691">
            <v>55</v>
          </cell>
          <cell r="J691" t="str">
            <v>D</v>
          </cell>
          <cell r="K691">
            <v>2</v>
          </cell>
          <cell r="L691">
            <v>2</v>
          </cell>
          <cell r="M691">
            <v>17</v>
          </cell>
          <cell r="N691">
            <v>26</v>
          </cell>
          <cell r="U691">
            <v>2</v>
          </cell>
          <cell r="V691">
            <v>1</v>
          </cell>
        </row>
        <row r="692">
          <cell r="C692">
            <v>21139</v>
          </cell>
          <cell r="D692">
            <v>1101</v>
          </cell>
          <cell r="E692" t="str">
            <v>TALIPAPA2</v>
          </cell>
          <cell r="F692">
            <v>38992</v>
          </cell>
          <cell r="G692" t="str">
            <v>QC_BSC2</v>
          </cell>
          <cell r="H692">
            <v>19</v>
          </cell>
          <cell r="I692">
            <v>56</v>
          </cell>
          <cell r="J692" t="str">
            <v>D</v>
          </cell>
          <cell r="K692">
            <v>2</v>
          </cell>
          <cell r="L692">
            <v>2</v>
          </cell>
          <cell r="M692">
            <v>11</v>
          </cell>
          <cell r="N692">
            <v>28</v>
          </cell>
          <cell r="O692">
            <v>7</v>
          </cell>
          <cell r="U692">
            <v>3</v>
          </cell>
          <cell r="V692">
            <v>1</v>
          </cell>
        </row>
        <row r="693">
          <cell r="C693">
            <v>31139</v>
          </cell>
          <cell r="D693">
            <v>1101</v>
          </cell>
          <cell r="E693" t="str">
            <v>TALIPAPA3</v>
          </cell>
          <cell r="F693">
            <v>38992</v>
          </cell>
          <cell r="G693" t="str">
            <v>QC_BSC2</v>
          </cell>
          <cell r="H693">
            <v>19</v>
          </cell>
          <cell r="I693">
            <v>57</v>
          </cell>
          <cell r="J693" t="str">
            <v>D</v>
          </cell>
          <cell r="K693">
            <v>2</v>
          </cell>
          <cell r="L693">
            <v>2</v>
          </cell>
          <cell r="M693">
            <v>37</v>
          </cell>
          <cell r="N693">
            <v>21</v>
          </cell>
          <cell r="U693">
            <v>2</v>
          </cell>
          <cell r="V693">
            <v>1</v>
          </cell>
        </row>
        <row r="694">
          <cell r="C694">
            <v>12408</v>
          </cell>
          <cell r="D694">
            <v>1101</v>
          </cell>
          <cell r="E694" t="str">
            <v>CANEROX1</v>
          </cell>
          <cell r="F694">
            <v>38992</v>
          </cell>
          <cell r="G694" t="str">
            <v>QC_BSC2</v>
          </cell>
          <cell r="H694">
            <v>20</v>
          </cell>
          <cell r="I694">
            <v>52</v>
          </cell>
          <cell r="J694" t="str">
            <v>D</v>
          </cell>
          <cell r="K694">
            <v>1</v>
          </cell>
          <cell r="L694">
            <v>0</v>
          </cell>
          <cell r="M694">
            <v>627</v>
          </cell>
          <cell r="U694">
            <v>1</v>
          </cell>
          <cell r="V694">
            <v>0</v>
          </cell>
        </row>
        <row r="695">
          <cell r="C695">
            <v>22408</v>
          </cell>
          <cell r="D695">
            <v>1101</v>
          </cell>
          <cell r="E695" t="str">
            <v>CANEROX2</v>
          </cell>
          <cell r="F695">
            <v>38992</v>
          </cell>
          <cell r="G695" t="str">
            <v>QC_BSC2</v>
          </cell>
          <cell r="H695">
            <v>20</v>
          </cell>
          <cell r="I695">
            <v>53</v>
          </cell>
          <cell r="J695" t="str">
            <v>D</v>
          </cell>
          <cell r="K695">
            <v>1</v>
          </cell>
          <cell r="L695">
            <v>0</v>
          </cell>
          <cell r="M695">
            <v>629</v>
          </cell>
          <cell r="U695">
            <v>1</v>
          </cell>
          <cell r="V695">
            <v>0</v>
          </cell>
        </row>
        <row r="696">
          <cell r="C696">
            <v>32408</v>
          </cell>
          <cell r="D696">
            <v>1101</v>
          </cell>
          <cell r="E696" t="str">
            <v>CANEROX3</v>
          </cell>
          <cell r="F696">
            <v>38992</v>
          </cell>
          <cell r="G696" t="str">
            <v>QC_BSC2</v>
          </cell>
          <cell r="H696">
            <v>20</v>
          </cell>
          <cell r="I696">
            <v>54</v>
          </cell>
          <cell r="J696" t="str">
            <v>D</v>
          </cell>
          <cell r="K696">
            <v>1</v>
          </cell>
          <cell r="L696">
            <v>0</v>
          </cell>
          <cell r="M696">
            <v>661</v>
          </cell>
          <cell r="U696">
            <v>1</v>
          </cell>
          <cell r="V696">
            <v>0</v>
          </cell>
        </row>
        <row r="697">
          <cell r="C697">
            <v>11127</v>
          </cell>
          <cell r="D697">
            <v>1101</v>
          </cell>
          <cell r="E697" t="str">
            <v>TSORA1</v>
          </cell>
          <cell r="F697">
            <v>38992</v>
          </cell>
          <cell r="G697" t="str">
            <v>QC_BSC2</v>
          </cell>
          <cell r="H697">
            <v>21</v>
          </cell>
          <cell r="I697">
            <v>58</v>
          </cell>
          <cell r="J697" t="str">
            <v>D</v>
          </cell>
          <cell r="K697">
            <v>6</v>
          </cell>
          <cell r="L697">
            <v>0</v>
          </cell>
          <cell r="M697">
            <v>19</v>
          </cell>
          <cell r="N697">
            <v>123</v>
          </cell>
          <cell r="U697">
            <v>2</v>
          </cell>
          <cell r="V697">
            <v>1</v>
          </cell>
        </row>
        <row r="698">
          <cell r="C698">
            <v>21127</v>
          </cell>
          <cell r="D698">
            <v>1101</v>
          </cell>
          <cell r="E698" t="str">
            <v>TSORA2</v>
          </cell>
          <cell r="F698">
            <v>38992</v>
          </cell>
          <cell r="G698" t="str">
            <v>QC_BSC2</v>
          </cell>
          <cell r="H698">
            <v>21</v>
          </cell>
          <cell r="I698">
            <v>59</v>
          </cell>
          <cell r="J698" t="str">
            <v>D</v>
          </cell>
          <cell r="K698">
            <v>6</v>
          </cell>
          <cell r="L698">
            <v>0</v>
          </cell>
          <cell r="M698">
            <v>15</v>
          </cell>
          <cell r="N698">
            <v>120</v>
          </cell>
          <cell r="U698">
            <v>2</v>
          </cell>
          <cell r="V698">
            <v>1</v>
          </cell>
        </row>
        <row r="699">
          <cell r="C699">
            <v>31127</v>
          </cell>
          <cell r="D699">
            <v>1101</v>
          </cell>
          <cell r="E699" t="str">
            <v>TSORA3</v>
          </cell>
          <cell r="F699">
            <v>38992</v>
          </cell>
          <cell r="G699" t="str">
            <v>QC_BSC2</v>
          </cell>
          <cell r="H699">
            <v>21</v>
          </cell>
          <cell r="I699">
            <v>60</v>
          </cell>
          <cell r="J699" t="str">
            <v>D</v>
          </cell>
          <cell r="K699">
            <v>6</v>
          </cell>
          <cell r="L699">
            <v>0</v>
          </cell>
          <cell r="M699">
            <v>9</v>
          </cell>
          <cell r="N699">
            <v>34</v>
          </cell>
          <cell r="U699">
            <v>2</v>
          </cell>
          <cell r="V699">
            <v>1</v>
          </cell>
        </row>
        <row r="700">
          <cell r="C700">
            <v>11113</v>
          </cell>
          <cell r="D700">
            <v>1101</v>
          </cell>
          <cell r="E700" t="str">
            <v>CULIAT1</v>
          </cell>
          <cell r="F700">
            <v>38992</v>
          </cell>
          <cell r="G700" t="str">
            <v>QC_BSC2</v>
          </cell>
          <cell r="H700">
            <v>22</v>
          </cell>
          <cell r="I700">
            <v>61</v>
          </cell>
          <cell r="J700" t="str">
            <v>D</v>
          </cell>
          <cell r="K700">
            <v>6</v>
          </cell>
          <cell r="L700">
            <v>2</v>
          </cell>
          <cell r="M700">
            <v>9</v>
          </cell>
          <cell r="N700">
            <v>20</v>
          </cell>
          <cell r="O700">
            <v>6</v>
          </cell>
          <cell r="U700">
            <v>3</v>
          </cell>
          <cell r="V700">
            <v>1</v>
          </cell>
        </row>
        <row r="701">
          <cell r="C701">
            <v>21113</v>
          </cell>
          <cell r="D701">
            <v>1101</v>
          </cell>
          <cell r="E701" t="str">
            <v>CULIAT2</v>
          </cell>
          <cell r="F701">
            <v>38992</v>
          </cell>
          <cell r="G701" t="str">
            <v>QC_BSC2</v>
          </cell>
          <cell r="H701">
            <v>22</v>
          </cell>
          <cell r="I701">
            <v>62</v>
          </cell>
          <cell r="J701" t="str">
            <v>D</v>
          </cell>
          <cell r="K701">
            <v>6</v>
          </cell>
          <cell r="L701">
            <v>2</v>
          </cell>
          <cell r="M701">
            <v>124</v>
          </cell>
          <cell r="N701">
            <v>37</v>
          </cell>
          <cell r="O701">
            <v>19</v>
          </cell>
          <cell r="U701">
            <v>3</v>
          </cell>
          <cell r="V701">
            <v>0</v>
          </cell>
        </row>
        <row r="702">
          <cell r="C702">
            <v>31113</v>
          </cell>
          <cell r="D702">
            <v>1101</v>
          </cell>
          <cell r="E702" t="str">
            <v>CULIAT3</v>
          </cell>
          <cell r="F702">
            <v>38992</v>
          </cell>
          <cell r="G702" t="str">
            <v>QC_BSC2</v>
          </cell>
          <cell r="H702">
            <v>22</v>
          </cell>
          <cell r="I702">
            <v>63</v>
          </cell>
          <cell r="J702" t="str">
            <v>D</v>
          </cell>
          <cell r="K702">
            <v>6</v>
          </cell>
          <cell r="L702">
            <v>2</v>
          </cell>
          <cell r="M702">
            <v>13</v>
          </cell>
          <cell r="N702">
            <v>30</v>
          </cell>
          <cell r="O702">
            <v>16</v>
          </cell>
          <cell r="U702">
            <v>3</v>
          </cell>
          <cell r="V702">
            <v>1</v>
          </cell>
        </row>
        <row r="703">
          <cell r="C703">
            <v>11128</v>
          </cell>
          <cell r="D703">
            <v>1101</v>
          </cell>
          <cell r="E703" t="str">
            <v>OLDBALARA1</v>
          </cell>
          <cell r="F703">
            <v>38992</v>
          </cell>
          <cell r="G703" t="str">
            <v>QC_BSC2</v>
          </cell>
          <cell r="H703">
            <v>23</v>
          </cell>
          <cell r="I703">
            <v>64</v>
          </cell>
          <cell r="J703" t="str">
            <v>D</v>
          </cell>
          <cell r="K703">
            <v>4</v>
          </cell>
          <cell r="L703">
            <v>2</v>
          </cell>
          <cell r="M703">
            <v>19</v>
          </cell>
          <cell r="N703">
            <v>34</v>
          </cell>
          <cell r="O703">
            <v>10</v>
          </cell>
          <cell r="U703">
            <v>3</v>
          </cell>
          <cell r="V703">
            <v>1</v>
          </cell>
        </row>
        <row r="704">
          <cell r="C704">
            <v>21128</v>
          </cell>
          <cell r="D704">
            <v>1101</v>
          </cell>
          <cell r="E704" t="str">
            <v>OLDBALARA2</v>
          </cell>
          <cell r="F704">
            <v>38992</v>
          </cell>
          <cell r="G704" t="str">
            <v>QC_BSC2</v>
          </cell>
          <cell r="H704">
            <v>23</v>
          </cell>
          <cell r="I704">
            <v>65</v>
          </cell>
          <cell r="J704" t="str">
            <v>D</v>
          </cell>
          <cell r="K704">
            <v>4</v>
          </cell>
          <cell r="L704">
            <v>2</v>
          </cell>
          <cell r="M704">
            <v>7</v>
          </cell>
          <cell r="N704">
            <v>16</v>
          </cell>
          <cell r="O704">
            <v>4</v>
          </cell>
          <cell r="U704">
            <v>3</v>
          </cell>
          <cell r="V704">
            <v>1</v>
          </cell>
        </row>
        <row r="705">
          <cell r="C705">
            <v>31128</v>
          </cell>
          <cell r="D705">
            <v>1101</v>
          </cell>
          <cell r="E705" t="str">
            <v>OLDBALARA3</v>
          </cell>
          <cell r="F705">
            <v>38992</v>
          </cell>
          <cell r="G705" t="str">
            <v>QC_BSC2</v>
          </cell>
          <cell r="H705">
            <v>23</v>
          </cell>
          <cell r="I705">
            <v>66</v>
          </cell>
          <cell r="J705" t="str">
            <v>D</v>
          </cell>
          <cell r="K705">
            <v>4</v>
          </cell>
          <cell r="L705">
            <v>2</v>
          </cell>
          <cell r="M705">
            <v>27</v>
          </cell>
          <cell r="N705">
            <v>12</v>
          </cell>
          <cell r="O705">
            <v>22</v>
          </cell>
          <cell r="U705">
            <v>3</v>
          </cell>
          <cell r="V705">
            <v>1</v>
          </cell>
        </row>
        <row r="706">
          <cell r="C706">
            <v>11140</v>
          </cell>
          <cell r="D706">
            <v>1101</v>
          </cell>
          <cell r="E706" t="str">
            <v>PROJECT61</v>
          </cell>
          <cell r="F706">
            <v>38992</v>
          </cell>
          <cell r="G706" t="str">
            <v>QC_BSC2</v>
          </cell>
          <cell r="H706">
            <v>24</v>
          </cell>
          <cell r="I706">
            <v>67</v>
          </cell>
          <cell r="J706" t="str">
            <v>D</v>
          </cell>
          <cell r="K706">
            <v>6</v>
          </cell>
          <cell r="L706">
            <v>3</v>
          </cell>
          <cell r="M706">
            <v>17</v>
          </cell>
          <cell r="N706">
            <v>34</v>
          </cell>
          <cell r="O706">
            <v>10</v>
          </cell>
          <cell r="U706">
            <v>3</v>
          </cell>
          <cell r="V706">
            <v>1</v>
          </cell>
        </row>
        <row r="707">
          <cell r="C707">
            <v>21140</v>
          </cell>
          <cell r="D707">
            <v>1101</v>
          </cell>
          <cell r="E707" t="str">
            <v>PROJECT62</v>
          </cell>
          <cell r="F707">
            <v>38992</v>
          </cell>
          <cell r="G707" t="str">
            <v>QC_BSC2</v>
          </cell>
          <cell r="H707">
            <v>24</v>
          </cell>
          <cell r="I707">
            <v>68</v>
          </cell>
          <cell r="J707" t="str">
            <v>D</v>
          </cell>
          <cell r="K707">
            <v>6</v>
          </cell>
          <cell r="L707">
            <v>3</v>
          </cell>
          <cell r="M707">
            <v>27</v>
          </cell>
          <cell r="N707">
            <v>21</v>
          </cell>
          <cell r="U707">
            <v>2</v>
          </cell>
          <cell r="V707">
            <v>1</v>
          </cell>
        </row>
        <row r="708">
          <cell r="C708">
            <v>31140</v>
          </cell>
          <cell r="D708">
            <v>1101</v>
          </cell>
          <cell r="E708" t="str">
            <v>PROJECT63</v>
          </cell>
          <cell r="F708">
            <v>38992</v>
          </cell>
          <cell r="G708" t="str">
            <v>QC_BSC2</v>
          </cell>
          <cell r="H708">
            <v>24</v>
          </cell>
          <cell r="I708">
            <v>69</v>
          </cell>
          <cell r="J708" t="str">
            <v>D</v>
          </cell>
          <cell r="K708">
            <v>6</v>
          </cell>
          <cell r="L708">
            <v>3</v>
          </cell>
          <cell r="M708">
            <v>5</v>
          </cell>
          <cell r="N708">
            <v>14</v>
          </cell>
          <cell r="U708">
            <v>2</v>
          </cell>
          <cell r="V708">
            <v>1</v>
          </cell>
        </row>
        <row r="709">
          <cell r="C709">
            <v>11112</v>
          </cell>
          <cell r="D709">
            <v>1101</v>
          </cell>
          <cell r="E709" t="str">
            <v>PROJECT81</v>
          </cell>
          <cell r="F709">
            <v>38992</v>
          </cell>
          <cell r="G709" t="str">
            <v>QC_BSC2</v>
          </cell>
          <cell r="H709">
            <v>25</v>
          </cell>
          <cell r="I709">
            <v>70</v>
          </cell>
          <cell r="J709" t="str">
            <v>D</v>
          </cell>
          <cell r="K709">
            <v>6</v>
          </cell>
          <cell r="L709">
            <v>1</v>
          </cell>
          <cell r="M709">
            <v>15</v>
          </cell>
          <cell r="N709">
            <v>4</v>
          </cell>
          <cell r="O709">
            <v>36</v>
          </cell>
          <cell r="U709">
            <v>3</v>
          </cell>
          <cell r="V709">
            <v>1</v>
          </cell>
        </row>
        <row r="710">
          <cell r="C710">
            <v>21112</v>
          </cell>
          <cell r="D710">
            <v>1101</v>
          </cell>
          <cell r="E710" t="str">
            <v>PROJECT82</v>
          </cell>
          <cell r="F710">
            <v>38992</v>
          </cell>
          <cell r="G710" t="str">
            <v>QC_BSC2</v>
          </cell>
          <cell r="H710">
            <v>25</v>
          </cell>
          <cell r="I710">
            <v>71</v>
          </cell>
          <cell r="J710" t="str">
            <v>D</v>
          </cell>
          <cell r="K710">
            <v>6</v>
          </cell>
          <cell r="L710">
            <v>1</v>
          </cell>
          <cell r="M710">
            <v>13</v>
          </cell>
          <cell r="N710">
            <v>10</v>
          </cell>
          <cell r="O710">
            <v>23</v>
          </cell>
          <cell r="U710">
            <v>3</v>
          </cell>
          <cell r="V710">
            <v>1</v>
          </cell>
        </row>
        <row r="711">
          <cell r="C711">
            <v>31112</v>
          </cell>
          <cell r="D711">
            <v>1101</v>
          </cell>
          <cell r="E711" t="str">
            <v>PROJECT83</v>
          </cell>
          <cell r="F711">
            <v>38992</v>
          </cell>
          <cell r="G711" t="str">
            <v>QC_BSC2</v>
          </cell>
          <cell r="H711">
            <v>25</v>
          </cell>
          <cell r="I711">
            <v>72</v>
          </cell>
          <cell r="J711" t="str">
            <v>D</v>
          </cell>
          <cell r="K711">
            <v>6</v>
          </cell>
          <cell r="L711">
            <v>1</v>
          </cell>
          <cell r="M711">
            <v>7</v>
          </cell>
          <cell r="N711">
            <v>28</v>
          </cell>
          <cell r="O711">
            <v>30</v>
          </cell>
          <cell r="U711">
            <v>3</v>
          </cell>
          <cell r="V711">
            <v>1</v>
          </cell>
        </row>
        <row r="712">
          <cell r="C712">
            <v>11121</v>
          </cell>
          <cell r="D712">
            <v>1101</v>
          </cell>
          <cell r="E712" t="str">
            <v>PAGASA1</v>
          </cell>
          <cell r="F712">
            <v>38992</v>
          </cell>
          <cell r="G712" t="str">
            <v>QC_BSC2</v>
          </cell>
          <cell r="H712">
            <v>26</v>
          </cell>
          <cell r="I712">
            <v>73</v>
          </cell>
          <cell r="J712" t="str">
            <v>D</v>
          </cell>
          <cell r="K712">
            <v>6</v>
          </cell>
          <cell r="L712">
            <v>4</v>
          </cell>
          <cell r="M712">
            <v>29</v>
          </cell>
          <cell r="N712">
            <v>8</v>
          </cell>
          <cell r="O712">
            <v>6</v>
          </cell>
          <cell r="U712">
            <v>3</v>
          </cell>
          <cell r="V712">
            <v>1</v>
          </cell>
        </row>
        <row r="713">
          <cell r="C713">
            <v>21121</v>
          </cell>
          <cell r="D713">
            <v>1101</v>
          </cell>
          <cell r="E713" t="str">
            <v>PAGASA2</v>
          </cell>
          <cell r="F713">
            <v>38992</v>
          </cell>
          <cell r="G713" t="str">
            <v>QC_BSC2</v>
          </cell>
          <cell r="H713">
            <v>26</v>
          </cell>
          <cell r="I713">
            <v>74</v>
          </cell>
          <cell r="J713" t="str">
            <v>D</v>
          </cell>
          <cell r="K713">
            <v>6</v>
          </cell>
          <cell r="L713">
            <v>4</v>
          </cell>
          <cell r="M713">
            <v>31</v>
          </cell>
          <cell r="N713">
            <v>18</v>
          </cell>
          <cell r="O713">
            <v>26</v>
          </cell>
          <cell r="U713">
            <v>3</v>
          </cell>
          <cell r="V713">
            <v>1</v>
          </cell>
        </row>
        <row r="714">
          <cell r="C714">
            <v>31121</v>
          </cell>
          <cell r="D714">
            <v>1101</v>
          </cell>
          <cell r="E714" t="str">
            <v>PAGASA3</v>
          </cell>
          <cell r="F714">
            <v>38992</v>
          </cell>
          <cell r="G714" t="str">
            <v>QC_BSC2</v>
          </cell>
          <cell r="H714">
            <v>26</v>
          </cell>
          <cell r="I714">
            <v>75</v>
          </cell>
          <cell r="J714" t="str">
            <v>D</v>
          </cell>
          <cell r="K714">
            <v>6</v>
          </cell>
          <cell r="L714">
            <v>4</v>
          </cell>
          <cell r="M714">
            <v>15</v>
          </cell>
          <cell r="N714">
            <v>34</v>
          </cell>
          <cell r="O714">
            <v>12</v>
          </cell>
          <cell r="P714">
            <v>37</v>
          </cell>
          <cell r="U714">
            <v>4</v>
          </cell>
          <cell r="V714">
            <v>1</v>
          </cell>
        </row>
        <row r="715">
          <cell r="C715">
            <v>12121</v>
          </cell>
          <cell r="D715">
            <v>1101</v>
          </cell>
          <cell r="E715" t="str">
            <v>PAGASAX1</v>
          </cell>
          <cell r="F715">
            <v>38992</v>
          </cell>
          <cell r="G715" t="str">
            <v>QC_BSC2</v>
          </cell>
          <cell r="H715">
            <v>27</v>
          </cell>
          <cell r="I715">
            <v>76</v>
          </cell>
          <cell r="J715" t="str">
            <v>D</v>
          </cell>
          <cell r="K715">
            <v>6</v>
          </cell>
          <cell r="L715">
            <v>4</v>
          </cell>
          <cell r="M715">
            <v>627</v>
          </cell>
          <cell r="U715">
            <v>1</v>
          </cell>
          <cell r="V715">
            <v>0</v>
          </cell>
        </row>
        <row r="716">
          <cell r="C716">
            <v>22121</v>
          </cell>
          <cell r="D716">
            <v>1101</v>
          </cell>
          <cell r="E716" t="str">
            <v>PAGASAX2</v>
          </cell>
          <cell r="F716">
            <v>38992</v>
          </cell>
          <cell r="G716" t="str">
            <v>QC_BSC2</v>
          </cell>
          <cell r="H716">
            <v>27</v>
          </cell>
          <cell r="I716">
            <v>77</v>
          </cell>
          <cell r="J716" t="str">
            <v>D</v>
          </cell>
          <cell r="K716">
            <v>6</v>
          </cell>
          <cell r="L716">
            <v>4</v>
          </cell>
          <cell r="M716">
            <v>633</v>
          </cell>
          <cell r="U716">
            <v>1</v>
          </cell>
          <cell r="V716">
            <v>0</v>
          </cell>
        </row>
        <row r="717">
          <cell r="C717">
            <v>32121</v>
          </cell>
          <cell r="D717">
            <v>1101</v>
          </cell>
          <cell r="E717" t="str">
            <v>PAGASAX3</v>
          </cell>
          <cell r="F717">
            <v>38992</v>
          </cell>
          <cell r="G717" t="str">
            <v>QC_BSC2</v>
          </cell>
          <cell r="H717">
            <v>27</v>
          </cell>
          <cell r="I717">
            <v>78</v>
          </cell>
          <cell r="J717" t="str">
            <v>D</v>
          </cell>
          <cell r="K717">
            <v>6</v>
          </cell>
          <cell r="L717">
            <v>4</v>
          </cell>
          <cell r="M717">
            <v>683</v>
          </cell>
          <cell r="U717">
            <v>1</v>
          </cell>
          <cell r="V717">
            <v>0</v>
          </cell>
        </row>
        <row r="718">
          <cell r="C718">
            <v>19106</v>
          </cell>
          <cell r="D718">
            <v>1101</v>
          </cell>
          <cell r="E718" t="str">
            <v>SMEDSA1</v>
          </cell>
          <cell r="F718">
            <v>38992</v>
          </cell>
          <cell r="G718" t="str">
            <v>QC_BSC2</v>
          </cell>
          <cell r="H718">
            <v>28</v>
          </cell>
          <cell r="I718">
            <v>79</v>
          </cell>
          <cell r="J718" t="str">
            <v>D</v>
          </cell>
          <cell r="K718">
            <v>0</v>
          </cell>
          <cell r="L718">
            <v>6</v>
          </cell>
          <cell r="M718">
            <v>3</v>
          </cell>
          <cell r="N718">
            <v>28</v>
          </cell>
          <cell r="O718">
            <v>6</v>
          </cell>
          <cell r="U718">
            <v>3</v>
          </cell>
          <cell r="V718">
            <v>1</v>
          </cell>
        </row>
        <row r="719">
          <cell r="C719">
            <v>29106</v>
          </cell>
          <cell r="D719">
            <v>1101</v>
          </cell>
          <cell r="E719" t="str">
            <v>SMEDSA2</v>
          </cell>
          <cell r="F719">
            <v>38992</v>
          </cell>
          <cell r="G719" t="str">
            <v>QC_BSC2</v>
          </cell>
          <cell r="H719">
            <v>28</v>
          </cell>
          <cell r="I719">
            <v>80</v>
          </cell>
          <cell r="J719" t="str">
            <v>D</v>
          </cell>
          <cell r="K719">
            <v>0</v>
          </cell>
          <cell r="L719">
            <v>6</v>
          </cell>
          <cell r="M719">
            <v>123</v>
          </cell>
          <cell r="N719">
            <v>76</v>
          </cell>
          <cell r="U719">
            <v>2</v>
          </cell>
          <cell r="V719">
            <v>0</v>
          </cell>
        </row>
        <row r="720">
          <cell r="C720">
            <v>11116</v>
          </cell>
          <cell r="D720">
            <v>1101</v>
          </cell>
          <cell r="E720" t="str">
            <v>KAMIAS1</v>
          </cell>
          <cell r="F720">
            <v>38992</v>
          </cell>
          <cell r="G720" t="str">
            <v>QC_BSC2</v>
          </cell>
          <cell r="H720">
            <v>29</v>
          </cell>
          <cell r="I720">
            <v>82</v>
          </cell>
          <cell r="J720" t="str">
            <v>D</v>
          </cell>
          <cell r="K720">
            <v>3</v>
          </cell>
          <cell r="L720">
            <v>4</v>
          </cell>
          <cell r="M720">
            <v>7</v>
          </cell>
          <cell r="N720">
            <v>16</v>
          </cell>
          <cell r="O720">
            <v>12</v>
          </cell>
          <cell r="U720">
            <v>3</v>
          </cell>
          <cell r="V720">
            <v>1</v>
          </cell>
        </row>
        <row r="721">
          <cell r="C721">
            <v>21116</v>
          </cell>
          <cell r="D721">
            <v>1101</v>
          </cell>
          <cell r="E721" t="str">
            <v>KAMIAS2</v>
          </cell>
          <cell r="F721">
            <v>38992</v>
          </cell>
          <cell r="G721" t="str">
            <v>QC_BSC2</v>
          </cell>
          <cell r="H721">
            <v>29</v>
          </cell>
          <cell r="I721">
            <v>83</v>
          </cell>
          <cell r="J721" t="str">
            <v>D</v>
          </cell>
          <cell r="K721">
            <v>3</v>
          </cell>
          <cell r="L721">
            <v>4</v>
          </cell>
          <cell r="M721">
            <v>29</v>
          </cell>
          <cell r="N721">
            <v>37</v>
          </cell>
          <cell r="O721">
            <v>14</v>
          </cell>
          <cell r="U721">
            <v>3</v>
          </cell>
          <cell r="V721">
            <v>1</v>
          </cell>
        </row>
        <row r="722">
          <cell r="C722">
            <v>31116</v>
          </cell>
          <cell r="D722">
            <v>1101</v>
          </cell>
          <cell r="E722" t="str">
            <v>KAMIAS3</v>
          </cell>
          <cell r="F722">
            <v>38992</v>
          </cell>
          <cell r="G722" t="str">
            <v>QC_BSC2</v>
          </cell>
          <cell r="H722">
            <v>29</v>
          </cell>
          <cell r="I722">
            <v>84</v>
          </cell>
          <cell r="J722" t="str">
            <v>D</v>
          </cell>
          <cell r="K722">
            <v>3</v>
          </cell>
          <cell r="L722">
            <v>4</v>
          </cell>
          <cell r="M722">
            <v>9</v>
          </cell>
          <cell r="N722">
            <v>36</v>
          </cell>
          <cell r="O722">
            <v>33</v>
          </cell>
          <cell r="U722">
            <v>3</v>
          </cell>
          <cell r="V722">
            <v>1</v>
          </cell>
        </row>
        <row r="723">
          <cell r="C723">
            <v>11136</v>
          </cell>
          <cell r="D723">
            <v>1101</v>
          </cell>
          <cell r="E723" t="str">
            <v>MASAYA1</v>
          </cell>
          <cell r="F723">
            <v>38992</v>
          </cell>
          <cell r="G723" t="str">
            <v>QC_BSC2</v>
          </cell>
          <cell r="H723">
            <v>30</v>
          </cell>
          <cell r="I723">
            <v>85</v>
          </cell>
          <cell r="J723" t="str">
            <v>D</v>
          </cell>
          <cell r="K723">
            <v>3</v>
          </cell>
          <cell r="L723">
            <v>0</v>
          </cell>
          <cell r="M723">
            <v>7</v>
          </cell>
          <cell r="N723">
            <v>12</v>
          </cell>
          <cell r="O723">
            <v>4</v>
          </cell>
          <cell r="U723">
            <v>3</v>
          </cell>
          <cell r="V723">
            <v>1</v>
          </cell>
        </row>
        <row r="724">
          <cell r="C724">
            <v>21136</v>
          </cell>
          <cell r="D724">
            <v>1101</v>
          </cell>
          <cell r="E724" t="str">
            <v>MASAYA2</v>
          </cell>
          <cell r="F724">
            <v>38992</v>
          </cell>
          <cell r="G724" t="str">
            <v>QC_BSC2</v>
          </cell>
          <cell r="H724">
            <v>30</v>
          </cell>
          <cell r="I724">
            <v>86</v>
          </cell>
          <cell r="J724" t="str">
            <v>D</v>
          </cell>
          <cell r="K724">
            <v>3</v>
          </cell>
          <cell r="L724">
            <v>0</v>
          </cell>
          <cell r="M724">
            <v>30</v>
          </cell>
          <cell r="N724">
            <v>35</v>
          </cell>
          <cell r="O724">
            <v>33</v>
          </cell>
          <cell r="U724">
            <v>3</v>
          </cell>
          <cell r="V724">
            <v>1</v>
          </cell>
        </row>
        <row r="725">
          <cell r="C725">
            <v>31136</v>
          </cell>
          <cell r="D725">
            <v>1101</v>
          </cell>
          <cell r="E725" t="str">
            <v>MASAYA3</v>
          </cell>
          <cell r="F725">
            <v>38992</v>
          </cell>
          <cell r="G725" t="str">
            <v>QC_BSC2</v>
          </cell>
          <cell r="H725">
            <v>30</v>
          </cell>
          <cell r="I725">
            <v>87</v>
          </cell>
          <cell r="J725" t="str">
            <v>D</v>
          </cell>
          <cell r="K725">
            <v>3</v>
          </cell>
          <cell r="L725">
            <v>0</v>
          </cell>
          <cell r="M725">
            <v>9</v>
          </cell>
          <cell r="N725">
            <v>22</v>
          </cell>
          <cell r="O725">
            <v>28</v>
          </cell>
          <cell r="U725">
            <v>3</v>
          </cell>
          <cell r="V725">
            <v>1</v>
          </cell>
        </row>
        <row r="726">
          <cell r="C726">
            <v>11114</v>
          </cell>
          <cell r="D726">
            <v>1101</v>
          </cell>
          <cell r="E726" t="str">
            <v>UPDILIMAN1</v>
          </cell>
          <cell r="F726">
            <v>38992</v>
          </cell>
          <cell r="G726" t="str">
            <v>QC_BSC2</v>
          </cell>
          <cell r="H726">
            <v>31</v>
          </cell>
          <cell r="I726">
            <v>88</v>
          </cell>
          <cell r="J726" t="str">
            <v>D</v>
          </cell>
          <cell r="K726">
            <v>3</v>
          </cell>
          <cell r="L726">
            <v>2</v>
          </cell>
          <cell r="M726">
            <v>9</v>
          </cell>
          <cell r="N726">
            <v>6</v>
          </cell>
          <cell r="O726">
            <v>18</v>
          </cell>
          <cell r="P726">
            <v>36</v>
          </cell>
          <cell r="U726">
            <v>4</v>
          </cell>
          <cell r="V726">
            <v>1</v>
          </cell>
        </row>
        <row r="727">
          <cell r="C727">
            <v>21114</v>
          </cell>
          <cell r="D727">
            <v>1101</v>
          </cell>
          <cell r="E727" t="str">
            <v>UPDILIMAN2</v>
          </cell>
          <cell r="F727">
            <v>38992</v>
          </cell>
          <cell r="G727" t="str">
            <v>QC_BSC2</v>
          </cell>
          <cell r="H727">
            <v>31</v>
          </cell>
          <cell r="I727">
            <v>89</v>
          </cell>
          <cell r="J727" t="str">
            <v>D</v>
          </cell>
          <cell r="K727">
            <v>3</v>
          </cell>
          <cell r="L727">
            <v>2</v>
          </cell>
          <cell r="M727">
            <v>11</v>
          </cell>
          <cell r="N727">
            <v>28</v>
          </cell>
          <cell r="O727">
            <v>26</v>
          </cell>
          <cell r="P727">
            <v>30</v>
          </cell>
          <cell r="U727">
            <v>4</v>
          </cell>
          <cell r="V727">
            <v>1</v>
          </cell>
        </row>
        <row r="728">
          <cell r="C728">
            <v>31114</v>
          </cell>
          <cell r="D728">
            <v>1101</v>
          </cell>
          <cell r="E728" t="str">
            <v>UPDILIMAN3</v>
          </cell>
          <cell r="F728">
            <v>38992</v>
          </cell>
          <cell r="G728" t="str">
            <v>QC_BSC2</v>
          </cell>
          <cell r="H728">
            <v>31</v>
          </cell>
          <cell r="I728">
            <v>90</v>
          </cell>
          <cell r="J728" t="str">
            <v>D</v>
          </cell>
          <cell r="K728">
            <v>3</v>
          </cell>
          <cell r="L728">
            <v>2</v>
          </cell>
          <cell r="M728">
            <v>15</v>
          </cell>
          <cell r="N728">
            <v>23</v>
          </cell>
          <cell r="O728">
            <v>34</v>
          </cell>
          <cell r="P728">
            <v>32</v>
          </cell>
          <cell r="U728">
            <v>4</v>
          </cell>
          <cell r="V728">
            <v>1</v>
          </cell>
        </row>
        <row r="729">
          <cell r="C729">
            <v>11150</v>
          </cell>
          <cell r="D729">
            <v>1101</v>
          </cell>
          <cell r="E729" t="str">
            <v>BATASAN1</v>
          </cell>
          <cell r="F729">
            <v>38992</v>
          </cell>
          <cell r="G729" t="str">
            <v>QC_BSC2</v>
          </cell>
          <cell r="H729">
            <v>32</v>
          </cell>
          <cell r="I729">
            <v>94</v>
          </cell>
          <cell r="J729" t="str">
            <v>D</v>
          </cell>
          <cell r="K729">
            <v>6</v>
          </cell>
          <cell r="L729">
            <v>6</v>
          </cell>
          <cell r="M729">
            <v>9</v>
          </cell>
          <cell r="U729">
            <v>1</v>
          </cell>
          <cell r="V729">
            <v>0</v>
          </cell>
        </row>
        <row r="730">
          <cell r="C730">
            <v>21150</v>
          </cell>
          <cell r="D730">
            <v>1101</v>
          </cell>
          <cell r="E730" t="str">
            <v>BATASAN2</v>
          </cell>
          <cell r="F730">
            <v>38992</v>
          </cell>
          <cell r="G730" t="str">
            <v>QC_BSC2</v>
          </cell>
          <cell r="H730">
            <v>32</v>
          </cell>
          <cell r="I730">
            <v>95</v>
          </cell>
          <cell r="J730" t="str">
            <v>D</v>
          </cell>
          <cell r="K730">
            <v>6</v>
          </cell>
          <cell r="L730">
            <v>6</v>
          </cell>
          <cell r="M730">
            <v>13</v>
          </cell>
          <cell r="U730">
            <v>1</v>
          </cell>
          <cell r="V730">
            <v>0</v>
          </cell>
        </row>
        <row r="731">
          <cell r="C731">
            <v>31150</v>
          </cell>
          <cell r="D731">
            <v>1101</v>
          </cell>
          <cell r="E731" t="str">
            <v>BATASAN3</v>
          </cell>
          <cell r="F731">
            <v>38992</v>
          </cell>
          <cell r="G731" t="str">
            <v>QC_BSC2</v>
          </cell>
          <cell r="H731">
            <v>32</v>
          </cell>
          <cell r="I731">
            <v>96</v>
          </cell>
          <cell r="J731" t="str">
            <v>D</v>
          </cell>
          <cell r="K731">
            <v>6</v>
          </cell>
          <cell r="L731">
            <v>6</v>
          </cell>
          <cell r="M731">
            <v>15</v>
          </cell>
          <cell r="U731">
            <v>1</v>
          </cell>
          <cell r="V731">
            <v>0</v>
          </cell>
        </row>
        <row r="732">
          <cell r="C732">
            <v>11189</v>
          </cell>
          <cell r="D732">
            <v>1101</v>
          </cell>
          <cell r="E732" t="str">
            <v>SHORTHORN1</v>
          </cell>
          <cell r="F732">
            <v>38992</v>
          </cell>
          <cell r="G732" t="str">
            <v>QC_BSC2</v>
          </cell>
          <cell r="H732">
            <v>33</v>
          </cell>
          <cell r="I732">
            <v>97</v>
          </cell>
          <cell r="J732" t="str">
            <v>D</v>
          </cell>
          <cell r="K732">
            <v>6</v>
          </cell>
          <cell r="L732">
            <v>6</v>
          </cell>
          <cell r="M732">
            <v>122</v>
          </cell>
          <cell r="U732">
            <v>1</v>
          </cell>
          <cell r="V732">
            <v>0</v>
          </cell>
        </row>
        <row r="733">
          <cell r="C733">
            <v>21189</v>
          </cell>
          <cell r="D733">
            <v>1101</v>
          </cell>
          <cell r="E733" t="str">
            <v>SHORTHORN2</v>
          </cell>
          <cell r="F733">
            <v>38992</v>
          </cell>
          <cell r="G733" t="str">
            <v>QC_BSC2</v>
          </cell>
          <cell r="H733">
            <v>33</v>
          </cell>
          <cell r="I733">
            <v>98</v>
          </cell>
          <cell r="J733" t="str">
            <v>D</v>
          </cell>
          <cell r="K733">
            <v>6</v>
          </cell>
          <cell r="L733">
            <v>6</v>
          </cell>
          <cell r="M733">
            <v>77</v>
          </cell>
          <cell r="U733">
            <v>1</v>
          </cell>
          <cell r="V733">
            <v>0</v>
          </cell>
        </row>
        <row r="734">
          <cell r="C734">
            <v>31189</v>
          </cell>
          <cell r="D734">
            <v>1101</v>
          </cell>
          <cell r="E734" t="str">
            <v>SHORTHORN3</v>
          </cell>
          <cell r="F734">
            <v>38992</v>
          </cell>
          <cell r="G734" t="str">
            <v>QC_BSC2</v>
          </cell>
          <cell r="H734">
            <v>33</v>
          </cell>
          <cell r="I734">
            <v>99</v>
          </cell>
          <cell r="J734" t="str">
            <v>D</v>
          </cell>
          <cell r="K734">
            <v>6</v>
          </cell>
          <cell r="L734">
            <v>6</v>
          </cell>
          <cell r="M734">
            <v>124</v>
          </cell>
          <cell r="U734">
            <v>1</v>
          </cell>
          <cell r="V734">
            <v>0</v>
          </cell>
        </row>
        <row r="735">
          <cell r="C735">
            <v>11801</v>
          </cell>
          <cell r="D735">
            <v>1101</v>
          </cell>
          <cell r="E735" t="str">
            <v>BAYANBAYA1</v>
          </cell>
          <cell r="F735">
            <v>44277</v>
          </cell>
          <cell r="G735" t="str">
            <v>MARIKINA1</v>
          </cell>
          <cell r="H735">
            <v>1</v>
          </cell>
          <cell r="I735">
            <v>1</v>
          </cell>
          <cell r="J735" t="str">
            <v>D</v>
          </cell>
          <cell r="K735">
            <v>4</v>
          </cell>
          <cell r="L735">
            <v>4</v>
          </cell>
          <cell r="M735">
            <v>5</v>
          </cell>
          <cell r="N735">
            <v>12</v>
          </cell>
          <cell r="O735">
            <v>23</v>
          </cell>
          <cell r="P735">
            <v>20</v>
          </cell>
          <cell r="U735">
            <v>4</v>
          </cell>
          <cell r="V735">
            <v>1</v>
          </cell>
        </row>
        <row r="736">
          <cell r="C736">
            <v>21801</v>
          </cell>
          <cell r="D736">
            <v>1101</v>
          </cell>
          <cell r="E736" t="str">
            <v>BAYANBAYA2</v>
          </cell>
          <cell r="F736">
            <v>44277</v>
          </cell>
          <cell r="G736" t="str">
            <v>MARIKINA1</v>
          </cell>
          <cell r="H736">
            <v>1</v>
          </cell>
          <cell r="I736">
            <v>2</v>
          </cell>
          <cell r="J736" t="str">
            <v>D</v>
          </cell>
          <cell r="K736">
            <v>4</v>
          </cell>
          <cell r="L736">
            <v>4</v>
          </cell>
          <cell r="M736">
            <v>27</v>
          </cell>
          <cell r="N736">
            <v>35</v>
          </cell>
          <cell r="O736">
            <v>10</v>
          </cell>
          <cell r="P736">
            <v>30</v>
          </cell>
          <cell r="U736">
            <v>4</v>
          </cell>
          <cell r="V736">
            <v>1</v>
          </cell>
        </row>
        <row r="737">
          <cell r="C737">
            <v>31801</v>
          </cell>
          <cell r="D737">
            <v>1101</v>
          </cell>
          <cell r="E737" t="str">
            <v>BAYANBAYA3</v>
          </cell>
          <cell r="F737">
            <v>44277</v>
          </cell>
          <cell r="G737" t="str">
            <v>MARIKINA1</v>
          </cell>
          <cell r="H737">
            <v>1</v>
          </cell>
          <cell r="I737">
            <v>3</v>
          </cell>
          <cell r="J737" t="str">
            <v>D</v>
          </cell>
          <cell r="K737">
            <v>4</v>
          </cell>
          <cell r="L737">
            <v>4</v>
          </cell>
          <cell r="M737">
            <v>19</v>
          </cell>
          <cell r="N737">
            <v>33</v>
          </cell>
          <cell r="O737">
            <v>14</v>
          </cell>
          <cell r="U737">
            <v>3</v>
          </cell>
          <cell r="V737">
            <v>1</v>
          </cell>
        </row>
        <row r="738">
          <cell r="C738">
            <v>12801</v>
          </cell>
          <cell r="D738">
            <v>1101</v>
          </cell>
          <cell r="E738" t="str">
            <v>BAYANBAYX1</v>
          </cell>
          <cell r="F738">
            <v>44277</v>
          </cell>
          <cell r="G738" t="str">
            <v>MARIKINA1</v>
          </cell>
          <cell r="H738">
            <v>2</v>
          </cell>
          <cell r="I738">
            <v>4</v>
          </cell>
          <cell r="J738" t="str">
            <v>D</v>
          </cell>
          <cell r="K738">
            <v>4</v>
          </cell>
          <cell r="L738">
            <v>4</v>
          </cell>
          <cell r="M738">
            <v>679</v>
          </cell>
          <cell r="U738">
            <v>1</v>
          </cell>
          <cell r="V738">
            <v>0</v>
          </cell>
        </row>
        <row r="739">
          <cell r="C739">
            <v>22801</v>
          </cell>
          <cell r="D739">
            <v>1101</v>
          </cell>
          <cell r="E739" t="str">
            <v>BAYANBAYX2</v>
          </cell>
          <cell r="F739">
            <v>44277</v>
          </cell>
          <cell r="G739" t="str">
            <v>MARIKINA1</v>
          </cell>
          <cell r="H739">
            <v>2</v>
          </cell>
          <cell r="I739">
            <v>5</v>
          </cell>
          <cell r="J739" t="str">
            <v>D</v>
          </cell>
          <cell r="K739">
            <v>4</v>
          </cell>
          <cell r="L739">
            <v>4</v>
          </cell>
          <cell r="M739">
            <v>635</v>
          </cell>
          <cell r="U739">
            <v>1</v>
          </cell>
          <cell r="V739">
            <v>0</v>
          </cell>
        </row>
        <row r="740">
          <cell r="C740">
            <v>32801</v>
          </cell>
          <cell r="D740">
            <v>1101</v>
          </cell>
          <cell r="E740" t="str">
            <v>BAYANBAYX3</v>
          </cell>
          <cell r="F740">
            <v>44277</v>
          </cell>
          <cell r="G740" t="str">
            <v>MARIKINA1</v>
          </cell>
          <cell r="H740">
            <v>2</v>
          </cell>
          <cell r="I740">
            <v>6</v>
          </cell>
          <cell r="J740" t="str">
            <v>D</v>
          </cell>
          <cell r="K740">
            <v>4</v>
          </cell>
          <cell r="L740">
            <v>4</v>
          </cell>
          <cell r="M740">
            <v>673</v>
          </cell>
          <cell r="U740">
            <v>1</v>
          </cell>
          <cell r="V740">
            <v>0</v>
          </cell>
        </row>
        <row r="741">
          <cell r="C741">
            <v>19609</v>
          </cell>
          <cell r="D741">
            <v>1101</v>
          </cell>
          <cell r="E741" t="str">
            <v>EASTCTR1</v>
          </cell>
          <cell r="F741">
            <v>44277</v>
          </cell>
          <cell r="G741" t="str">
            <v>MARIKINA1</v>
          </cell>
          <cell r="H741">
            <v>3</v>
          </cell>
          <cell r="I741">
            <v>7</v>
          </cell>
          <cell r="J741" t="str">
            <v>D</v>
          </cell>
          <cell r="K741">
            <v>0</v>
          </cell>
          <cell r="L741">
            <v>6</v>
          </cell>
          <cell r="M741">
            <v>33</v>
          </cell>
          <cell r="N741">
            <v>29</v>
          </cell>
          <cell r="U741">
            <v>2</v>
          </cell>
          <cell r="V741">
            <v>1</v>
          </cell>
        </row>
        <row r="742">
          <cell r="C742">
            <v>19608</v>
          </cell>
          <cell r="D742">
            <v>1101</v>
          </cell>
          <cell r="E742" t="str">
            <v>EASTMALL1</v>
          </cell>
          <cell r="F742">
            <v>44277</v>
          </cell>
          <cell r="G742" t="str">
            <v>MARIKINA1</v>
          </cell>
          <cell r="H742">
            <v>4</v>
          </cell>
          <cell r="I742">
            <v>10</v>
          </cell>
          <cell r="J742" t="str">
            <v>D</v>
          </cell>
          <cell r="K742">
            <v>0</v>
          </cell>
          <cell r="L742">
            <v>5</v>
          </cell>
          <cell r="M742">
            <v>3</v>
          </cell>
          <cell r="N742">
            <v>24</v>
          </cell>
          <cell r="O742">
            <v>75</v>
          </cell>
          <cell r="U742">
            <v>3</v>
          </cell>
          <cell r="V742">
            <v>0</v>
          </cell>
        </row>
        <row r="743">
          <cell r="C743">
            <v>11805</v>
          </cell>
          <cell r="D743">
            <v>1101</v>
          </cell>
          <cell r="E743" t="str">
            <v>MONTEVISTA1</v>
          </cell>
          <cell r="F743">
            <v>44277</v>
          </cell>
          <cell r="G743" t="str">
            <v>MARIKINA1</v>
          </cell>
          <cell r="H743">
            <v>5</v>
          </cell>
          <cell r="I743">
            <v>13</v>
          </cell>
          <cell r="J743" t="str">
            <v>D</v>
          </cell>
          <cell r="K743">
            <v>5</v>
          </cell>
          <cell r="L743">
            <v>2</v>
          </cell>
          <cell r="M743">
            <v>7</v>
          </cell>
          <cell r="N743">
            <v>4</v>
          </cell>
          <cell r="O743">
            <v>120</v>
          </cell>
          <cell r="P743">
            <v>30</v>
          </cell>
          <cell r="U743">
            <v>4</v>
          </cell>
          <cell r="V743">
            <v>1</v>
          </cell>
        </row>
        <row r="744">
          <cell r="C744">
            <v>21805</v>
          </cell>
          <cell r="D744">
            <v>1101</v>
          </cell>
          <cell r="E744" t="str">
            <v>MONTEVISTA2</v>
          </cell>
          <cell r="F744">
            <v>44277</v>
          </cell>
          <cell r="G744" t="str">
            <v>MARIKINA1</v>
          </cell>
          <cell r="H744">
            <v>5</v>
          </cell>
          <cell r="I744">
            <v>14</v>
          </cell>
          <cell r="J744" t="str">
            <v>D</v>
          </cell>
          <cell r="K744">
            <v>5</v>
          </cell>
          <cell r="L744">
            <v>2</v>
          </cell>
          <cell r="M744">
            <v>11</v>
          </cell>
          <cell r="N744">
            <v>18</v>
          </cell>
          <cell r="O744">
            <v>124</v>
          </cell>
          <cell r="P744">
            <v>28</v>
          </cell>
          <cell r="U744">
            <v>4</v>
          </cell>
          <cell r="V744">
            <v>1</v>
          </cell>
        </row>
        <row r="745">
          <cell r="C745">
            <v>31805</v>
          </cell>
          <cell r="D745">
            <v>1101</v>
          </cell>
          <cell r="E745" t="str">
            <v>MONTEVISTA3</v>
          </cell>
          <cell r="F745">
            <v>44277</v>
          </cell>
          <cell r="G745" t="str">
            <v>MARIKINA1</v>
          </cell>
          <cell r="H745">
            <v>5</v>
          </cell>
          <cell r="I745">
            <v>15</v>
          </cell>
          <cell r="J745" t="str">
            <v>D</v>
          </cell>
          <cell r="K745">
            <v>5</v>
          </cell>
          <cell r="L745">
            <v>2</v>
          </cell>
          <cell r="M745">
            <v>15</v>
          </cell>
          <cell r="N745">
            <v>32</v>
          </cell>
          <cell r="O745">
            <v>76</v>
          </cell>
          <cell r="P745">
            <v>36</v>
          </cell>
          <cell r="U745">
            <v>4</v>
          </cell>
          <cell r="V745">
            <v>1</v>
          </cell>
        </row>
        <row r="746">
          <cell r="C746">
            <v>11107</v>
          </cell>
          <cell r="D746">
            <v>1101</v>
          </cell>
          <cell r="E746" t="str">
            <v>PROJECT31</v>
          </cell>
          <cell r="F746">
            <v>44277</v>
          </cell>
          <cell r="G746" t="str">
            <v>MARIKINA1</v>
          </cell>
          <cell r="H746">
            <v>6</v>
          </cell>
          <cell r="I746">
            <v>16</v>
          </cell>
          <cell r="J746" t="str">
            <v>D</v>
          </cell>
          <cell r="K746">
            <v>5</v>
          </cell>
          <cell r="L746">
            <v>0</v>
          </cell>
          <cell r="M746">
            <v>27</v>
          </cell>
          <cell r="N746">
            <v>4</v>
          </cell>
          <cell r="O746">
            <v>20</v>
          </cell>
          <cell r="U746">
            <v>3</v>
          </cell>
          <cell r="V746">
            <v>1</v>
          </cell>
        </row>
        <row r="747">
          <cell r="C747">
            <v>21107</v>
          </cell>
          <cell r="D747">
            <v>1101</v>
          </cell>
          <cell r="E747" t="str">
            <v>PROJECT32</v>
          </cell>
          <cell r="F747">
            <v>44277</v>
          </cell>
          <cell r="G747" t="str">
            <v>MARIKINA1</v>
          </cell>
          <cell r="H747">
            <v>6</v>
          </cell>
          <cell r="I747">
            <v>17</v>
          </cell>
          <cell r="J747" t="str">
            <v>D</v>
          </cell>
          <cell r="K747">
            <v>5</v>
          </cell>
          <cell r="L747">
            <v>0</v>
          </cell>
          <cell r="M747">
            <v>35</v>
          </cell>
          <cell r="N747">
            <v>12</v>
          </cell>
          <cell r="O747">
            <v>18</v>
          </cell>
          <cell r="U747">
            <v>3</v>
          </cell>
          <cell r="V747">
            <v>1</v>
          </cell>
        </row>
        <row r="748">
          <cell r="C748">
            <v>31107</v>
          </cell>
          <cell r="D748">
            <v>1101</v>
          </cell>
          <cell r="E748" t="str">
            <v>PROJECT33</v>
          </cell>
          <cell r="F748">
            <v>44277</v>
          </cell>
          <cell r="G748" t="str">
            <v>MARIKINA1</v>
          </cell>
          <cell r="H748">
            <v>6</v>
          </cell>
          <cell r="I748">
            <v>18</v>
          </cell>
          <cell r="J748" t="str">
            <v>D</v>
          </cell>
          <cell r="K748">
            <v>5</v>
          </cell>
          <cell r="L748">
            <v>0</v>
          </cell>
          <cell r="M748">
            <v>7</v>
          </cell>
          <cell r="N748">
            <v>32</v>
          </cell>
          <cell r="O748">
            <v>23</v>
          </cell>
          <cell r="U748">
            <v>3</v>
          </cell>
          <cell r="V748">
            <v>1</v>
          </cell>
        </row>
        <row r="749">
          <cell r="C749">
            <v>11905</v>
          </cell>
          <cell r="D749">
            <v>1101</v>
          </cell>
          <cell r="E749" t="str">
            <v>SANMATEO1</v>
          </cell>
          <cell r="F749">
            <v>44277</v>
          </cell>
          <cell r="G749" t="str">
            <v>MARIKINA1</v>
          </cell>
          <cell r="H749">
            <v>7</v>
          </cell>
          <cell r="I749">
            <v>19</v>
          </cell>
          <cell r="J749" t="str">
            <v>D</v>
          </cell>
          <cell r="K749">
            <v>2</v>
          </cell>
          <cell r="L749">
            <v>2</v>
          </cell>
          <cell r="M749">
            <v>29</v>
          </cell>
          <cell r="N749">
            <v>26</v>
          </cell>
          <cell r="O749">
            <v>31</v>
          </cell>
          <cell r="U749">
            <v>3</v>
          </cell>
          <cell r="V749">
            <v>1</v>
          </cell>
        </row>
        <row r="750">
          <cell r="C750">
            <v>21905</v>
          </cell>
          <cell r="D750">
            <v>1101</v>
          </cell>
          <cell r="E750" t="str">
            <v>SANMATEO2</v>
          </cell>
          <cell r="F750">
            <v>44277</v>
          </cell>
          <cell r="G750" t="str">
            <v>MARIKINA1</v>
          </cell>
          <cell r="H750">
            <v>7</v>
          </cell>
          <cell r="I750">
            <v>20</v>
          </cell>
          <cell r="J750" t="str">
            <v>D</v>
          </cell>
          <cell r="K750">
            <v>2</v>
          </cell>
          <cell r="L750">
            <v>7</v>
          </cell>
          <cell r="M750">
            <v>7</v>
          </cell>
          <cell r="N750">
            <v>4</v>
          </cell>
          <cell r="U750">
            <v>2</v>
          </cell>
          <cell r="V750">
            <v>1</v>
          </cell>
        </row>
        <row r="751">
          <cell r="C751">
            <v>31905</v>
          </cell>
          <cell r="D751">
            <v>1101</v>
          </cell>
          <cell r="E751" t="str">
            <v>SANMATEO3</v>
          </cell>
          <cell r="F751">
            <v>44277</v>
          </cell>
          <cell r="G751" t="str">
            <v>MARIKINA1</v>
          </cell>
          <cell r="H751">
            <v>7</v>
          </cell>
          <cell r="I751">
            <v>21</v>
          </cell>
          <cell r="J751" t="str">
            <v>D</v>
          </cell>
          <cell r="K751">
            <v>2</v>
          </cell>
          <cell r="L751">
            <v>3</v>
          </cell>
          <cell r="M751">
            <v>35</v>
          </cell>
          <cell r="N751">
            <v>24</v>
          </cell>
          <cell r="O751">
            <v>14</v>
          </cell>
          <cell r="U751">
            <v>3</v>
          </cell>
          <cell r="V751">
            <v>0</v>
          </cell>
        </row>
        <row r="752">
          <cell r="C752">
            <v>11802</v>
          </cell>
          <cell r="D752">
            <v>1101</v>
          </cell>
          <cell r="E752" t="str">
            <v>SANROQUE1</v>
          </cell>
          <cell r="F752">
            <v>44277</v>
          </cell>
          <cell r="G752" t="str">
            <v>MARIKINA1</v>
          </cell>
          <cell r="H752">
            <v>8</v>
          </cell>
          <cell r="I752">
            <v>22</v>
          </cell>
          <cell r="J752" t="str">
            <v>D</v>
          </cell>
          <cell r="K752">
            <v>5</v>
          </cell>
          <cell r="L752">
            <v>3</v>
          </cell>
          <cell r="M752">
            <v>13</v>
          </cell>
          <cell r="N752">
            <v>37</v>
          </cell>
          <cell r="O752">
            <v>11</v>
          </cell>
          <cell r="P752">
            <v>100</v>
          </cell>
          <cell r="U752">
            <v>4</v>
          </cell>
          <cell r="V752">
            <v>1</v>
          </cell>
        </row>
        <row r="753">
          <cell r="C753">
            <v>21802</v>
          </cell>
          <cell r="D753">
            <v>1101</v>
          </cell>
          <cell r="E753" t="str">
            <v>SANROQUE2</v>
          </cell>
          <cell r="F753">
            <v>44277</v>
          </cell>
          <cell r="G753" t="str">
            <v>MARIKINA1</v>
          </cell>
          <cell r="H753">
            <v>8</v>
          </cell>
          <cell r="I753">
            <v>23</v>
          </cell>
          <cell r="J753" t="str">
            <v>D</v>
          </cell>
          <cell r="K753">
            <v>5</v>
          </cell>
          <cell r="L753">
            <v>3</v>
          </cell>
          <cell r="M753">
            <v>17</v>
          </cell>
          <cell r="N753">
            <v>5</v>
          </cell>
          <cell r="O753">
            <v>7</v>
          </cell>
          <cell r="P753">
            <v>103</v>
          </cell>
          <cell r="U753">
            <v>4</v>
          </cell>
          <cell r="V753">
            <v>1</v>
          </cell>
        </row>
        <row r="754">
          <cell r="C754">
            <v>31802</v>
          </cell>
          <cell r="D754">
            <v>1101</v>
          </cell>
          <cell r="E754" t="str">
            <v>SANROQUE3</v>
          </cell>
          <cell r="F754">
            <v>44277</v>
          </cell>
          <cell r="G754" t="str">
            <v>MARIKINA1</v>
          </cell>
          <cell r="H754">
            <v>8</v>
          </cell>
          <cell r="I754">
            <v>24</v>
          </cell>
          <cell r="J754" t="str">
            <v>D</v>
          </cell>
          <cell r="K754">
            <v>5</v>
          </cell>
          <cell r="L754">
            <v>3</v>
          </cell>
          <cell r="M754">
            <v>27</v>
          </cell>
          <cell r="N754">
            <v>19</v>
          </cell>
          <cell r="O754">
            <v>21</v>
          </cell>
          <cell r="P754">
            <v>105</v>
          </cell>
          <cell r="U754">
            <v>4</v>
          </cell>
          <cell r="V754">
            <v>1</v>
          </cell>
        </row>
        <row r="755">
          <cell r="C755">
            <v>11804</v>
          </cell>
          <cell r="D755">
            <v>1101</v>
          </cell>
          <cell r="E755" t="str">
            <v>TANYONG1</v>
          </cell>
          <cell r="F755">
            <v>44277</v>
          </cell>
          <cell r="G755" t="str">
            <v>MARIKINA1</v>
          </cell>
          <cell r="H755">
            <v>9</v>
          </cell>
          <cell r="I755">
            <v>25</v>
          </cell>
          <cell r="J755" t="str">
            <v>D</v>
          </cell>
          <cell r="K755">
            <v>5</v>
          </cell>
          <cell r="L755">
            <v>1</v>
          </cell>
          <cell r="M755">
            <v>29</v>
          </cell>
          <cell r="N755">
            <v>8</v>
          </cell>
          <cell r="O755">
            <v>123</v>
          </cell>
          <cell r="P755">
            <v>77</v>
          </cell>
          <cell r="U755">
            <v>4</v>
          </cell>
          <cell r="V755">
            <v>1</v>
          </cell>
        </row>
        <row r="756">
          <cell r="C756">
            <v>21804</v>
          </cell>
          <cell r="D756">
            <v>1101</v>
          </cell>
          <cell r="E756" t="str">
            <v>TANYONG2</v>
          </cell>
          <cell r="F756">
            <v>44277</v>
          </cell>
          <cell r="G756" t="str">
            <v>MARIKINA1</v>
          </cell>
          <cell r="H756">
            <v>9</v>
          </cell>
          <cell r="I756">
            <v>26</v>
          </cell>
          <cell r="J756" t="str">
            <v>D</v>
          </cell>
          <cell r="K756">
            <v>5</v>
          </cell>
          <cell r="L756">
            <v>1</v>
          </cell>
          <cell r="M756">
            <v>15</v>
          </cell>
          <cell r="N756">
            <v>24</v>
          </cell>
          <cell r="O756">
            <v>32</v>
          </cell>
          <cell r="P756">
            <v>121</v>
          </cell>
          <cell r="U756">
            <v>4</v>
          </cell>
          <cell r="V756">
            <v>0</v>
          </cell>
        </row>
        <row r="757">
          <cell r="C757">
            <v>31804</v>
          </cell>
          <cell r="D757">
            <v>1101</v>
          </cell>
          <cell r="E757" t="str">
            <v>TANYONG3</v>
          </cell>
          <cell r="F757">
            <v>44277</v>
          </cell>
          <cell r="G757" t="str">
            <v>MARIKINA1</v>
          </cell>
          <cell r="H757">
            <v>9</v>
          </cell>
          <cell r="I757">
            <v>27</v>
          </cell>
          <cell r="J757" t="str">
            <v>D</v>
          </cell>
          <cell r="K757">
            <v>5</v>
          </cell>
          <cell r="L757">
            <v>1</v>
          </cell>
          <cell r="M757">
            <v>17</v>
          </cell>
          <cell r="N757">
            <v>75</v>
          </cell>
          <cell r="O757">
            <v>10</v>
          </cell>
          <cell r="P757">
            <v>79</v>
          </cell>
          <cell r="U757">
            <v>4</v>
          </cell>
          <cell r="V757">
            <v>1</v>
          </cell>
        </row>
        <row r="758">
          <cell r="C758">
            <v>11803</v>
          </cell>
          <cell r="D758">
            <v>1101</v>
          </cell>
          <cell r="E758" t="str">
            <v>TWINVILLE1</v>
          </cell>
          <cell r="F758">
            <v>44277</v>
          </cell>
          <cell r="G758" t="str">
            <v>MARIKINA1</v>
          </cell>
          <cell r="H758">
            <v>10</v>
          </cell>
          <cell r="I758">
            <v>28</v>
          </cell>
          <cell r="J758" t="str">
            <v>D</v>
          </cell>
          <cell r="K758">
            <v>4</v>
          </cell>
          <cell r="L758">
            <v>3</v>
          </cell>
          <cell r="M758">
            <v>11</v>
          </cell>
          <cell r="N758">
            <v>6</v>
          </cell>
          <cell r="U758">
            <v>2</v>
          </cell>
          <cell r="V758">
            <v>1</v>
          </cell>
        </row>
        <row r="759">
          <cell r="C759">
            <v>21803</v>
          </cell>
          <cell r="D759">
            <v>1101</v>
          </cell>
          <cell r="E759" t="str">
            <v>TWINVILLE2</v>
          </cell>
          <cell r="F759">
            <v>44277</v>
          </cell>
          <cell r="G759" t="str">
            <v>MARIKINA1</v>
          </cell>
          <cell r="H759">
            <v>10</v>
          </cell>
          <cell r="I759">
            <v>29</v>
          </cell>
          <cell r="J759" t="str">
            <v>D</v>
          </cell>
          <cell r="K759">
            <v>4</v>
          </cell>
          <cell r="L759">
            <v>3</v>
          </cell>
          <cell r="M759">
            <v>9</v>
          </cell>
          <cell r="N759">
            <v>18</v>
          </cell>
          <cell r="U759">
            <v>2</v>
          </cell>
          <cell r="V759">
            <v>1</v>
          </cell>
        </row>
        <row r="760">
          <cell r="C760">
            <v>31803</v>
          </cell>
          <cell r="D760">
            <v>1101</v>
          </cell>
          <cell r="E760" t="str">
            <v>TWINVILLE3</v>
          </cell>
          <cell r="F760">
            <v>44277</v>
          </cell>
          <cell r="G760" t="str">
            <v>MARIKINA1</v>
          </cell>
          <cell r="H760">
            <v>10</v>
          </cell>
          <cell r="I760">
            <v>30</v>
          </cell>
          <cell r="J760" t="str">
            <v>D</v>
          </cell>
          <cell r="K760">
            <v>4</v>
          </cell>
          <cell r="L760">
            <v>3</v>
          </cell>
          <cell r="M760">
            <v>33</v>
          </cell>
          <cell r="N760">
            <v>37</v>
          </cell>
          <cell r="U760">
            <v>2</v>
          </cell>
          <cell r="V760">
            <v>0</v>
          </cell>
        </row>
        <row r="761">
          <cell r="C761">
            <v>48888</v>
          </cell>
          <cell r="D761">
            <v>99</v>
          </cell>
          <cell r="F761">
            <v>44280</v>
          </cell>
          <cell r="G761" t="str">
            <v>BACOOR3</v>
          </cell>
          <cell r="H761">
            <v>127</v>
          </cell>
          <cell r="I761">
            <v>127</v>
          </cell>
          <cell r="J761" t="str">
            <v>D</v>
          </cell>
          <cell r="K761">
            <v>0</v>
          </cell>
          <cell r="L761">
            <v>0</v>
          </cell>
          <cell r="M761">
            <v>1</v>
          </cell>
          <cell r="U761">
            <v>1</v>
          </cell>
          <cell r="V761">
            <v>0</v>
          </cell>
        </row>
        <row r="762">
          <cell r="C762">
            <v>47777</v>
          </cell>
          <cell r="D762">
            <v>99</v>
          </cell>
          <cell r="F762">
            <v>44280</v>
          </cell>
          <cell r="G762" t="str">
            <v>BACOOR3</v>
          </cell>
          <cell r="H762">
            <v>128</v>
          </cell>
          <cell r="I762">
            <v>128</v>
          </cell>
          <cell r="J762" t="str">
            <v>D</v>
          </cell>
          <cell r="K762">
            <v>0</v>
          </cell>
          <cell r="L762">
            <v>0</v>
          </cell>
          <cell r="M762">
            <v>1</v>
          </cell>
          <cell r="U762">
            <v>1</v>
          </cell>
          <cell r="V762">
            <v>0</v>
          </cell>
        </row>
        <row r="763">
          <cell r="C763">
            <v>11906</v>
          </cell>
          <cell r="D763">
            <v>1601</v>
          </cell>
          <cell r="E763" t="str">
            <v>ANGONO1</v>
          </cell>
          <cell r="F763">
            <v>44284</v>
          </cell>
          <cell r="G763" t="str">
            <v>ORT_BSC4</v>
          </cell>
          <cell r="H763">
            <v>1</v>
          </cell>
          <cell r="I763">
            <v>1</v>
          </cell>
          <cell r="J763" t="str">
            <v>D</v>
          </cell>
          <cell r="K763">
            <v>2</v>
          </cell>
          <cell r="L763">
            <v>4</v>
          </cell>
          <cell r="M763">
            <v>35</v>
          </cell>
          <cell r="N763">
            <v>30</v>
          </cell>
          <cell r="U763">
            <v>2</v>
          </cell>
          <cell r="V763">
            <v>0</v>
          </cell>
        </row>
        <row r="764">
          <cell r="C764">
            <v>21906</v>
          </cell>
          <cell r="D764">
            <v>1601</v>
          </cell>
          <cell r="E764" t="str">
            <v>ANGONO2</v>
          </cell>
          <cell r="F764">
            <v>44284</v>
          </cell>
          <cell r="G764" t="str">
            <v>ORT_BSC4</v>
          </cell>
          <cell r="H764">
            <v>1</v>
          </cell>
          <cell r="I764">
            <v>2</v>
          </cell>
          <cell r="J764" t="str">
            <v>D</v>
          </cell>
          <cell r="K764">
            <v>2</v>
          </cell>
          <cell r="L764">
            <v>3</v>
          </cell>
          <cell r="M764">
            <v>22</v>
          </cell>
          <cell r="N764">
            <v>17</v>
          </cell>
          <cell r="O764">
            <v>28</v>
          </cell>
          <cell r="U764">
            <v>3</v>
          </cell>
          <cell r="V764">
            <v>0</v>
          </cell>
        </row>
        <row r="765">
          <cell r="C765">
            <v>31906</v>
          </cell>
          <cell r="D765">
            <v>1601</v>
          </cell>
          <cell r="E765" t="str">
            <v>ANGONO3</v>
          </cell>
          <cell r="F765">
            <v>44284</v>
          </cell>
          <cell r="G765" t="str">
            <v>ORT_BSC4</v>
          </cell>
          <cell r="H765">
            <v>1</v>
          </cell>
          <cell r="I765">
            <v>3</v>
          </cell>
          <cell r="J765" t="str">
            <v>D</v>
          </cell>
          <cell r="K765">
            <v>2</v>
          </cell>
          <cell r="L765">
            <v>7</v>
          </cell>
          <cell r="M765">
            <v>20</v>
          </cell>
          <cell r="N765">
            <v>4</v>
          </cell>
          <cell r="U765">
            <v>2</v>
          </cell>
          <cell r="V765">
            <v>0</v>
          </cell>
        </row>
        <row r="766">
          <cell r="C766">
            <v>11907</v>
          </cell>
          <cell r="D766">
            <v>1601</v>
          </cell>
          <cell r="E766" t="str">
            <v>BINANGONA1</v>
          </cell>
          <cell r="F766">
            <v>44284</v>
          </cell>
          <cell r="G766" t="str">
            <v>ORT_BSC4</v>
          </cell>
          <cell r="H766">
            <v>2</v>
          </cell>
          <cell r="I766">
            <v>4</v>
          </cell>
          <cell r="J766" t="str">
            <v>D</v>
          </cell>
          <cell r="K766">
            <v>2</v>
          </cell>
          <cell r="L766">
            <v>0</v>
          </cell>
          <cell r="M766">
            <v>12</v>
          </cell>
          <cell r="N766">
            <v>9</v>
          </cell>
          <cell r="O766">
            <v>6</v>
          </cell>
          <cell r="U766">
            <v>3</v>
          </cell>
          <cell r="V766">
            <v>0</v>
          </cell>
        </row>
        <row r="767">
          <cell r="C767">
            <v>21907</v>
          </cell>
          <cell r="D767">
            <v>1601</v>
          </cell>
          <cell r="E767" t="str">
            <v>BINANGONA2</v>
          </cell>
          <cell r="F767">
            <v>44284</v>
          </cell>
          <cell r="G767" t="str">
            <v>ORT_BSC4</v>
          </cell>
          <cell r="H767">
            <v>2</v>
          </cell>
          <cell r="I767">
            <v>5</v>
          </cell>
          <cell r="J767" t="str">
            <v>D</v>
          </cell>
          <cell r="K767">
            <v>2</v>
          </cell>
          <cell r="L767">
            <v>1</v>
          </cell>
          <cell r="M767">
            <v>31</v>
          </cell>
          <cell r="N767">
            <v>18</v>
          </cell>
          <cell r="O767">
            <v>20</v>
          </cell>
          <cell r="U767">
            <v>3</v>
          </cell>
          <cell r="V767">
            <v>0</v>
          </cell>
        </row>
        <row r="768">
          <cell r="C768">
            <v>11908</v>
          </cell>
          <cell r="D768">
            <v>1601</v>
          </cell>
          <cell r="E768" t="str">
            <v>MORONG1</v>
          </cell>
          <cell r="F768">
            <v>44284</v>
          </cell>
          <cell r="G768" t="str">
            <v>ORT_BSC4</v>
          </cell>
          <cell r="H768">
            <v>3</v>
          </cell>
          <cell r="I768">
            <v>6</v>
          </cell>
          <cell r="J768" t="str">
            <v>D</v>
          </cell>
          <cell r="K768">
            <v>2</v>
          </cell>
          <cell r="L768">
            <v>0</v>
          </cell>
          <cell r="M768">
            <v>7</v>
          </cell>
          <cell r="N768">
            <v>30</v>
          </cell>
          <cell r="U768">
            <v>2</v>
          </cell>
          <cell r="V768">
            <v>0</v>
          </cell>
        </row>
        <row r="769">
          <cell r="C769">
            <v>21908</v>
          </cell>
          <cell r="D769">
            <v>1601</v>
          </cell>
          <cell r="E769" t="str">
            <v>MORONG2</v>
          </cell>
          <cell r="F769">
            <v>44284</v>
          </cell>
          <cell r="G769" t="str">
            <v>ORT_BSC4</v>
          </cell>
          <cell r="H769">
            <v>3</v>
          </cell>
          <cell r="I769">
            <v>7</v>
          </cell>
          <cell r="J769" t="str">
            <v>D</v>
          </cell>
          <cell r="K769">
            <v>2</v>
          </cell>
          <cell r="L769">
            <v>3</v>
          </cell>
          <cell r="M769">
            <v>33</v>
          </cell>
          <cell r="N769">
            <v>10</v>
          </cell>
          <cell r="O769">
            <v>21</v>
          </cell>
          <cell r="U769">
            <v>3</v>
          </cell>
          <cell r="V769">
            <v>0</v>
          </cell>
        </row>
        <row r="770">
          <cell r="C770">
            <v>31908</v>
          </cell>
          <cell r="D770">
            <v>1601</v>
          </cell>
          <cell r="E770" t="str">
            <v>MORONG3</v>
          </cell>
          <cell r="F770">
            <v>44284</v>
          </cell>
          <cell r="G770" t="str">
            <v>ORT_BSC4</v>
          </cell>
          <cell r="H770">
            <v>3</v>
          </cell>
          <cell r="I770">
            <v>8</v>
          </cell>
          <cell r="J770" t="str">
            <v>D</v>
          </cell>
          <cell r="K770">
            <v>2</v>
          </cell>
          <cell r="L770">
            <v>5</v>
          </cell>
          <cell r="M770">
            <v>28</v>
          </cell>
          <cell r="N770">
            <v>15</v>
          </cell>
          <cell r="O770">
            <v>35</v>
          </cell>
          <cell r="U770">
            <v>3</v>
          </cell>
          <cell r="V770">
            <v>0</v>
          </cell>
        </row>
        <row r="771">
          <cell r="C771">
            <v>11909</v>
          </cell>
          <cell r="D771">
            <v>1601</v>
          </cell>
          <cell r="E771" t="str">
            <v>TANAY1</v>
          </cell>
          <cell r="F771">
            <v>44284</v>
          </cell>
          <cell r="G771" t="str">
            <v>ORT_BSC4</v>
          </cell>
          <cell r="H771">
            <v>4</v>
          </cell>
          <cell r="I771">
            <v>9</v>
          </cell>
          <cell r="J771" t="str">
            <v>D</v>
          </cell>
          <cell r="K771">
            <v>2</v>
          </cell>
          <cell r="L771">
            <v>3</v>
          </cell>
          <cell r="M771">
            <v>37</v>
          </cell>
          <cell r="N771">
            <v>8</v>
          </cell>
          <cell r="O771">
            <v>30</v>
          </cell>
          <cell r="U771">
            <v>3</v>
          </cell>
          <cell r="V771">
            <v>0</v>
          </cell>
        </row>
        <row r="772">
          <cell r="C772">
            <v>21909</v>
          </cell>
          <cell r="D772">
            <v>1601</v>
          </cell>
          <cell r="E772" t="str">
            <v>TANAY2</v>
          </cell>
          <cell r="F772">
            <v>44284</v>
          </cell>
          <cell r="G772" t="str">
            <v>ORT_BSC4</v>
          </cell>
          <cell r="H772">
            <v>4</v>
          </cell>
          <cell r="I772">
            <v>10</v>
          </cell>
          <cell r="J772" t="str">
            <v>D</v>
          </cell>
          <cell r="K772">
            <v>2</v>
          </cell>
          <cell r="L772">
            <v>4</v>
          </cell>
          <cell r="M772">
            <v>16</v>
          </cell>
          <cell r="N772">
            <v>12</v>
          </cell>
          <cell r="U772">
            <v>2</v>
          </cell>
          <cell r="V772">
            <v>0</v>
          </cell>
        </row>
        <row r="773">
          <cell r="C773">
            <v>11902</v>
          </cell>
          <cell r="D773">
            <v>1601</v>
          </cell>
          <cell r="E773" t="str">
            <v>ANTIPOLO1</v>
          </cell>
          <cell r="F773">
            <v>44284</v>
          </cell>
          <cell r="G773" t="str">
            <v>ORT_BSC4</v>
          </cell>
          <cell r="H773">
            <v>5</v>
          </cell>
          <cell r="I773">
            <v>12</v>
          </cell>
          <cell r="J773" t="str">
            <v>D</v>
          </cell>
          <cell r="K773">
            <v>2</v>
          </cell>
          <cell r="L773">
            <v>1</v>
          </cell>
          <cell r="M773">
            <v>32</v>
          </cell>
          <cell r="N773">
            <v>29</v>
          </cell>
          <cell r="O773">
            <v>37</v>
          </cell>
          <cell r="P773">
            <v>21</v>
          </cell>
          <cell r="U773">
            <v>4</v>
          </cell>
          <cell r="V773">
            <v>0</v>
          </cell>
        </row>
        <row r="774">
          <cell r="C774">
            <v>21902</v>
          </cell>
          <cell r="D774">
            <v>1601</v>
          </cell>
          <cell r="E774" t="str">
            <v>ANTIPOLO2</v>
          </cell>
          <cell r="F774">
            <v>44284</v>
          </cell>
          <cell r="G774" t="str">
            <v>ORT_BSC4</v>
          </cell>
          <cell r="H774">
            <v>5</v>
          </cell>
          <cell r="I774">
            <v>13</v>
          </cell>
          <cell r="J774" t="str">
            <v>D</v>
          </cell>
          <cell r="K774">
            <v>2</v>
          </cell>
          <cell r="L774">
            <v>2</v>
          </cell>
          <cell r="M774">
            <v>5</v>
          </cell>
          <cell r="N774">
            <v>14</v>
          </cell>
          <cell r="U774">
            <v>2</v>
          </cell>
          <cell r="V774">
            <v>0</v>
          </cell>
        </row>
        <row r="775">
          <cell r="C775">
            <v>11102</v>
          </cell>
          <cell r="D775">
            <v>1601</v>
          </cell>
          <cell r="E775" t="str">
            <v>BAGUMBAYA1</v>
          </cell>
          <cell r="F775">
            <v>44284</v>
          </cell>
          <cell r="G775" t="str">
            <v>ORT_BSC4</v>
          </cell>
          <cell r="H775">
            <v>6</v>
          </cell>
          <cell r="I775">
            <v>15</v>
          </cell>
          <cell r="J775" t="str">
            <v>D</v>
          </cell>
          <cell r="K775">
            <v>1</v>
          </cell>
          <cell r="L775">
            <v>0</v>
          </cell>
          <cell r="M775">
            <v>5</v>
          </cell>
          <cell r="N775">
            <v>10</v>
          </cell>
          <cell r="O775">
            <v>26</v>
          </cell>
          <cell r="P775">
            <v>20</v>
          </cell>
          <cell r="U775">
            <v>4</v>
          </cell>
          <cell r="V775">
            <v>1</v>
          </cell>
        </row>
        <row r="776">
          <cell r="C776">
            <v>21102</v>
          </cell>
          <cell r="D776">
            <v>1601</v>
          </cell>
          <cell r="E776" t="str">
            <v>BAGUMBAYA2</v>
          </cell>
          <cell r="F776">
            <v>44284</v>
          </cell>
          <cell r="G776" t="str">
            <v>ORT_BSC4</v>
          </cell>
          <cell r="H776">
            <v>6</v>
          </cell>
          <cell r="I776">
            <v>16</v>
          </cell>
          <cell r="J776" t="str">
            <v>D</v>
          </cell>
          <cell r="K776">
            <v>1</v>
          </cell>
          <cell r="L776">
            <v>0</v>
          </cell>
          <cell r="M776">
            <v>29</v>
          </cell>
          <cell r="N776">
            <v>18</v>
          </cell>
          <cell r="O776">
            <v>24</v>
          </cell>
          <cell r="P776">
            <v>78</v>
          </cell>
          <cell r="U776">
            <v>4</v>
          </cell>
          <cell r="V776">
            <v>1</v>
          </cell>
        </row>
        <row r="777">
          <cell r="C777">
            <v>31102</v>
          </cell>
          <cell r="D777">
            <v>1601</v>
          </cell>
          <cell r="E777" t="str">
            <v>BAGUMBAYA3</v>
          </cell>
          <cell r="F777">
            <v>44284</v>
          </cell>
          <cell r="G777" t="str">
            <v>ORT_BSC4</v>
          </cell>
          <cell r="H777">
            <v>6</v>
          </cell>
          <cell r="I777">
            <v>17</v>
          </cell>
          <cell r="J777" t="str">
            <v>D</v>
          </cell>
          <cell r="K777">
            <v>1</v>
          </cell>
          <cell r="L777">
            <v>0</v>
          </cell>
          <cell r="M777">
            <v>15</v>
          </cell>
          <cell r="N777">
            <v>33</v>
          </cell>
          <cell r="O777">
            <v>12</v>
          </cell>
          <cell r="P777">
            <v>22</v>
          </cell>
          <cell r="U777">
            <v>4</v>
          </cell>
          <cell r="V777">
            <v>1</v>
          </cell>
        </row>
        <row r="778">
          <cell r="C778">
            <v>21901</v>
          </cell>
          <cell r="D778">
            <v>1601</v>
          </cell>
          <cell r="E778" t="str">
            <v>BRGYPABLO2</v>
          </cell>
          <cell r="F778">
            <v>44284</v>
          </cell>
          <cell r="G778" t="str">
            <v>ORT_BSC4</v>
          </cell>
          <cell r="H778">
            <v>7</v>
          </cell>
          <cell r="I778">
            <v>18</v>
          </cell>
          <cell r="J778" t="str">
            <v>B</v>
          </cell>
          <cell r="K778">
            <v>2</v>
          </cell>
          <cell r="L778">
            <v>1</v>
          </cell>
          <cell r="M778">
            <v>25</v>
          </cell>
          <cell r="N778">
            <v>18</v>
          </cell>
          <cell r="U778">
            <v>2</v>
          </cell>
          <cell r="V778">
            <v>0</v>
          </cell>
        </row>
        <row r="779">
          <cell r="C779">
            <v>31901</v>
          </cell>
          <cell r="D779">
            <v>1601</v>
          </cell>
          <cell r="E779" t="str">
            <v>BRGYPABLO3</v>
          </cell>
          <cell r="F779">
            <v>44284</v>
          </cell>
          <cell r="G779" t="str">
            <v>ORT_BSC4</v>
          </cell>
          <cell r="H779">
            <v>7</v>
          </cell>
          <cell r="I779">
            <v>19</v>
          </cell>
          <cell r="J779" t="str">
            <v>B</v>
          </cell>
          <cell r="K779">
            <v>2</v>
          </cell>
          <cell r="L779">
            <v>2</v>
          </cell>
          <cell r="M779">
            <v>10</v>
          </cell>
          <cell r="N779">
            <v>15</v>
          </cell>
          <cell r="U779">
            <v>2</v>
          </cell>
          <cell r="V779">
            <v>0</v>
          </cell>
        </row>
        <row r="780">
          <cell r="C780">
            <v>11901</v>
          </cell>
          <cell r="D780">
            <v>1601</v>
          </cell>
          <cell r="E780" t="str">
            <v>BRGYPABLO1</v>
          </cell>
          <cell r="F780">
            <v>44284</v>
          </cell>
          <cell r="G780" t="str">
            <v>ORT_BSC4</v>
          </cell>
          <cell r="H780">
            <v>7</v>
          </cell>
          <cell r="I780">
            <v>20</v>
          </cell>
          <cell r="J780" t="str">
            <v>B</v>
          </cell>
          <cell r="K780">
            <v>2</v>
          </cell>
          <cell r="L780">
            <v>4</v>
          </cell>
          <cell r="M780">
            <v>27</v>
          </cell>
          <cell r="N780">
            <v>4</v>
          </cell>
          <cell r="U780">
            <v>2</v>
          </cell>
          <cell r="V780">
            <v>0</v>
          </cell>
        </row>
        <row r="781">
          <cell r="C781">
            <v>19109</v>
          </cell>
          <cell r="D781">
            <v>1601</v>
          </cell>
          <cell r="E781" t="str">
            <v>CTBANKSQ1</v>
          </cell>
          <cell r="F781">
            <v>44284</v>
          </cell>
          <cell r="G781" t="str">
            <v>ORT_BSC4</v>
          </cell>
          <cell r="H781">
            <v>8</v>
          </cell>
          <cell r="I781">
            <v>21</v>
          </cell>
          <cell r="J781" t="str">
            <v>D</v>
          </cell>
          <cell r="K781">
            <v>0</v>
          </cell>
          <cell r="L781">
            <v>7</v>
          </cell>
          <cell r="M781">
            <v>3</v>
          </cell>
          <cell r="N781">
            <v>28</v>
          </cell>
          <cell r="U781">
            <v>2</v>
          </cell>
          <cell r="V781">
            <v>0</v>
          </cell>
        </row>
        <row r="782">
          <cell r="C782">
            <v>11621</v>
          </cell>
          <cell r="D782">
            <v>1601</v>
          </cell>
          <cell r="E782" t="str">
            <v>DELAPAZ1</v>
          </cell>
          <cell r="F782">
            <v>44284</v>
          </cell>
          <cell r="G782" t="str">
            <v>ORT_BSC4</v>
          </cell>
          <cell r="H782">
            <v>9</v>
          </cell>
          <cell r="I782">
            <v>24</v>
          </cell>
          <cell r="J782" t="str">
            <v>D</v>
          </cell>
          <cell r="K782">
            <v>5</v>
          </cell>
          <cell r="L782">
            <v>4</v>
          </cell>
          <cell r="M782">
            <v>34</v>
          </cell>
          <cell r="N782">
            <v>31</v>
          </cell>
          <cell r="U782">
            <v>2</v>
          </cell>
          <cell r="V782">
            <v>1</v>
          </cell>
        </row>
        <row r="783">
          <cell r="C783">
            <v>21621</v>
          </cell>
          <cell r="D783">
            <v>1601</v>
          </cell>
          <cell r="E783" t="str">
            <v>DELAPAZ2</v>
          </cell>
          <cell r="F783">
            <v>44284</v>
          </cell>
          <cell r="G783" t="str">
            <v>ORT_BSC4</v>
          </cell>
          <cell r="H783">
            <v>9</v>
          </cell>
          <cell r="I783">
            <v>25</v>
          </cell>
          <cell r="J783" t="str">
            <v>D</v>
          </cell>
          <cell r="K783">
            <v>5</v>
          </cell>
          <cell r="L783">
            <v>4</v>
          </cell>
          <cell r="M783">
            <v>11</v>
          </cell>
          <cell r="N783">
            <v>8</v>
          </cell>
          <cell r="O783">
            <v>21</v>
          </cell>
          <cell r="U783">
            <v>3</v>
          </cell>
          <cell r="V783">
            <v>1</v>
          </cell>
        </row>
        <row r="784">
          <cell r="C784">
            <v>31621</v>
          </cell>
          <cell r="D784">
            <v>1601</v>
          </cell>
          <cell r="E784" t="str">
            <v>DELAPAZ3</v>
          </cell>
          <cell r="F784">
            <v>44284</v>
          </cell>
          <cell r="G784" t="str">
            <v>ORT_BSC4</v>
          </cell>
          <cell r="H784">
            <v>9</v>
          </cell>
          <cell r="I784">
            <v>26</v>
          </cell>
          <cell r="J784" t="str">
            <v>D</v>
          </cell>
          <cell r="K784">
            <v>5</v>
          </cell>
          <cell r="L784">
            <v>4</v>
          </cell>
          <cell r="M784">
            <v>19</v>
          </cell>
          <cell r="N784">
            <v>13</v>
          </cell>
          <cell r="O784">
            <v>26</v>
          </cell>
          <cell r="U784">
            <v>3</v>
          </cell>
          <cell r="V784">
            <v>1</v>
          </cell>
        </row>
        <row r="785">
          <cell r="C785">
            <v>11605</v>
          </cell>
          <cell r="D785">
            <v>1601</v>
          </cell>
          <cell r="E785" t="str">
            <v>STALUCIA1</v>
          </cell>
          <cell r="F785">
            <v>44284</v>
          </cell>
          <cell r="G785" t="str">
            <v>ORT_BSC4</v>
          </cell>
          <cell r="H785">
            <v>10</v>
          </cell>
          <cell r="I785">
            <v>27</v>
          </cell>
          <cell r="J785" t="str">
            <v>D</v>
          </cell>
          <cell r="K785">
            <v>6</v>
          </cell>
          <cell r="L785">
            <v>4</v>
          </cell>
          <cell r="M785">
            <v>35</v>
          </cell>
          <cell r="N785">
            <v>28</v>
          </cell>
          <cell r="O785">
            <v>4</v>
          </cell>
          <cell r="U785">
            <v>3</v>
          </cell>
          <cell r="V785">
            <v>1</v>
          </cell>
        </row>
        <row r="786">
          <cell r="C786">
            <v>21605</v>
          </cell>
          <cell r="D786">
            <v>1601</v>
          </cell>
          <cell r="E786" t="str">
            <v>STALUCIA2</v>
          </cell>
          <cell r="F786">
            <v>44284</v>
          </cell>
          <cell r="G786" t="str">
            <v>ORT_BSC4</v>
          </cell>
          <cell r="H786">
            <v>10</v>
          </cell>
          <cell r="I786">
            <v>28</v>
          </cell>
          <cell r="J786" t="str">
            <v>D</v>
          </cell>
          <cell r="K786">
            <v>6</v>
          </cell>
          <cell r="L786">
            <v>4</v>
          </cell>
          <cell r="M786">
            <v>9</v>
          </cell>
          <cell r="N786">
            <v>14</v>
          </cell>
          <cell r="O786">
            <v>37</v>
          </cell>
          <cell r="P786">
            <v>30</v>
          </cell>
          <cell r="U786">
            <v>4</v>
          </cell>
          <cell r="V786">
            <v>1</v>
          </cell>
        </row>
        <row r="787">
          <cell r="C787">
            <v>31605</v>
          </cell>
          <cell r="D787">
            <v>1601</v>
          </cell>
          <cell r="E787" t="str">
            <v>STALUCIA3</v>
          </cell>
          <cell r="F787">
            <v>44284</v>
          </cell>
          <cell r="G787" t="str">
            <v>ORT_BSC4</v>
          </cell>
          <cell r="H787">
            <v>10</v>
          </cell>
          <cell r="I787">
            <v>29</v>
          </cell>
          <cell r="J787" t="str">
            <v>D</v>
          </cell>
          <cell r="K787">
            <v>6</v>
          </cell>
          <cell r="L787">
            <v>4</v>
          </cell>
          <cell r="M787">
            <v>32</v>
          </cell>
          <cell r="N787">
            <v>11</v>
          </cell>
          <cell r="O787">
            <v>22</v>
          </cell>
          <cell r="U787">
            <v>3</v>
          </cell>
          <cell r="V787">
            <v>1</v>
          </cell>
        </row>
        <row r="788">
          <cell r="C788">
            <v>11903</v>
          </cell>
          <cell r="D788">
            <v>1601</v>
          </cell>
          <cell r="E788" t="str">
            <v>STANTHONY1</v>
          </cell>
          <cell r="F788">
            <v>44284</v>
          </cell>
          <cell r="G788" t="str">
            <v>ORT_BSC4</v>
          </cell>
          <cell r="H788">
            <v>11</v>
          </cell>
          <cell r="I788">
            <v>30</v>
          </cell>
          <cell r="J788" t="str">
            <v>D</v>
          </cell>
          <cell r="K788">
            <v>2</v>
          </cell>
          <cell r="L788">
            <v>7</v>
          </cell>
          <cell r="M788">
            <v>5</v>
          </cell>
          <cell r="N788">
            <v>34</v>
          </cell>
          <cell r="O788">
            <v>23</v>
          </cell>
          <cell r="P788">
            <v>19</v>
          </cell>
          <cell r="U788">
            <v>4</v>
          </cell>
          <cell r="V788">
            <v>0</v>
          </cell>
        </row>
        <row r="789">
          <cell r="C789">
            <v>21903</v>
          </cell>
          <cell r="D789">
            <v>1601</v>
          </cell>
          <cell r="E789" t="str">
            <v>STANTHONY2</v>
          </cell>
          <cell r="F789">
            <v>44284</v>
          </cell>
          <cell r="G789" t="str">
            <v>ORT_BSC4</v>
          </cell>
          <cell r="H789">
            <v>11</v>
          </cell>
          <cell r="I789">
            <v>31</v>
          </cell>
          <cell r="J789" t="str">
            <v>D</v>
          </cell>
          <cell r="K789">
            <v>2</v>
          </cell>
          <cell r="L789">
            <v>7</v>
          </cell>
          <cell r="M789">
            <v>13</v>
          </cell>
          <cell r="N789">
            <v>16</v>
          </cell>
          <cell r="O789">
            <v>28</v>
          </cell>
          <cell r="P789">
            <v>37</v>
          </cell>
          <cell r="U789">
            <v>4</v>
          </cell>
          <cell r="V789">
            <v>0</v>
          </cell>
        </row>
        <row r="790">
          <cell r="C790">
            <v>31903</v>
          </cell>
          <cell r="D790">
            <v>1601</v>
          </cell>
          <cell r="E790" t="str">
            <v>STANTHONY3</v>
          </cell>
          <cell r="F790">
            <v>44284</v>
          </cell>
          <cell r="G790" t="str">
            <v>ORT_BSC4</v>
          </cell>
          <cell r="H790">
            <v>11</v>
          </cell>
          <cell r="I790">
            <v>32</v>
          </cell>
          <cell r="J790" t="str">
            <v>D</v>
          </cell>
          <cell r="K790">
            <v>2</v>
          </cell>
          <cell r="L790">
            <v>7</v>
          </cell>
          <cell r="M790">
            <v>31</v>
          </cell>
          <cell r="N790">
            <v>26</v>
          </cell>
          <cell r="O790">
            <v>11</v>
          </cell>
          <cell r="P790">
            <v>21</v>
          </cell>
          <cell r="U790">
            <v>4</v>
          </cell>
          <cell r="V790">
            <v>0</v>
          </cell>
        </row>
        <row r="791">
          <cell r="C791">
            <v>12605</v>
          </cell>
          <cell r="D791">
            <v>1601</v>
          </cell>
          <cell r="E791" t="str">
            <v>STALUCIAX1</v>
          </cell>
          <cell r="F791">
            <v>44284</v>
          </cell>
          <cell r="G791" t="str">
            <v>ORT_BSC4</v>
          </cell>
          <cell r="H791">
            <v>12</v>
          </cell>
          <cell r="I791">
            <v>33</v>
          </cell>
          <cell r="J791" t="str">
            <v>D</v>
          </cell>
          <cell r="K791">
            <v>6</v>
          </cell>
          <cell r="L791">
            <v>4</v>
          </cell>
          <cell r="M791">
            <v>668</v>
          </cell>
          <cell r="U791">
            <v>1</v>
          </cell>
          <cell r="V791">
            <v>0</v>
          </cell>
        </row>
        <row r="792">
          <cell r="C792">
            <v>22605</v>
          </cell>
          <cell r="D792">
            <v>1601</v>
          </cell>
          <cell r="E792" t="str">
            <v>STALUCIAX2</v>
          </cell>
          <cell r="F792">
            <v>44284</v>
          </cell>
          <cell r="G792" t="str">
            <v>ORT_BSC4</v>
          </cell>
          <cell r="H792">
            <v>12</v>
          </cell>
          <cell r="I792">
            <v>34</v>
          </cell>
          <cell r="J792" t="str">
            <v>D</v>
          </cell>
          <cell r="K792">
            <v>6</v>
          </cell>
          <cell r="L792">
            <v>4</v>
          </cell>
          <cell r="M792">
            <v>630</v>
          </cell>
          <cell r="U792">
            <v>1</v>
          </cell>
          <cell r="V792">
            <v>0</v>
          </cell>
        </row>
        <row r="793">
          <cell r="C793">
            <v>32605</v>
          </cell>
          <cell r="D793">
            <v>1601</v>
          </cell>
          <cell r="E793" t="str">
            <v>STALUCIAX3</v>
          </cell>
          <cell r="F793">
            <v>44284</v>
          </cell>
          <cell r="G793" t="str">
            <v>ORT_BSC4</v>
          </cell>
          <cell r="H793">
            <v>12</v>
          </cell>
          <cell r="I793">
            <v>35</v>
          </cell>
          <cell r="J793" t="str">
            <v>D</v>
          </cell>
          <cell r="K793">
            <v>6</v>
          </cell>
          <cell r="L793">
            <v>4</v>
          </cell>
          <cell r="M793">
            <v>662</v>
          </cell>
          <cell r="U793">
            <v>1</v>
          </cell>
          <cell r="V793">
            <v>0</v>
          </cell>
        </row>
        <row r="794">
          <cell r="C794">
            <v>11606</v>
          </cell>
          <cell r="D794">
            <v>1601</v>
          </cell>
          <cell r="E794" t="str">
            <v>BUTING1</v>
          </cell>
          <cell r="F794">
            <v>44284</v>
          </cell>
          <cell r="G794" t="str">
            <v>ORT_BSC4</v>
          </cell>
          <cell r="H794">
            <v>13</v>
          </cell>
          <cell r="I794">
            <v>36</v>
          </cell>
          <cell r="J794" t="str">
            <v>D</v>
          </cell>
          <cell r="K794">
            <v>6</v>
          </cell>
          <cell r="L794">
            <v>0</v>
          </cell>
          <cell r="M794">
            <v>7</v>
          </cell>
          <cell r="N794">
            <v>16</v>
          </cell>
          <cell r="O794">
            <v>25</v>
          </cell>
          <cell r="U794">
            <v>3</v>
          </cell>
          <cell r="V794">
            <v>1</v>
          </cell>
        </row>
        <row r="795">
          <cell r="C795">
            <v>21606</v>
          </cell>
          <cell r="D795">
            <v>1601</v>
          </cell>
          <cell r="E795" t="str">
            <v>BUTING2</v>
          </cell>
          <cell r="F795">
            <v>44284</v>
          </cell>
          <cell r="G795" t="str">
            <v>ORT_BSC4</v>
          </cell>
          <cell r="H795">
            <v>13</v>
          </cell>
          <cell r="I795">
            <v>37</v>
          </cell>
          <cell r="J795" t="str">
            <v>D</v>
          </cell>
          <cell r="K795">
            <v>6</v>
          </cell>
          <cell r="L795">
            <v>0</v>
          </cell>
          <cell r="M795">
            <v>37</v>
          </cell>
          <cell r="N795">
            <v>12</v>
          </cell>
          <cell r="O795">
            <v>34</v>
          </cell>
          <cell r="P795">
            <v>5</v>
          </cell>
          <cell r="U795">
            <v>4</v>
          </cell>
          <cell r="V795">
            <v>1</v>
          </cell>
        </row>
        <row r="796">
          <cell r="C796">
            <v>31606</v>
          </cell>
          <cell r="D796">
            <v>1601</v>
          </cell>
          <cell r="E796" t="str">
            <v>BUTING3</v>
          </cell>
          <cell r="F796">
            <v>44284</v>
          </cell>
          <cell r="G796" t="str">
            <v>ORT_BSC4</v>
          </cell>
          <cell r="H796">
            <v>13</v>
          </cell>
          <cell r="I796">
            <v>38</v>
          </cell>
          <cell r="J796" t="str">
            <v>D</v>
          </cell>
          <cell r="K796">
            <v>6</v>
          </cell>
          <cell r="L796">
            <v>0</v>
          </cell>
          <cell r="M796">
            <v>15</v>
          </cell>
          <cell r="N796">
            <v>28</v>
          </cell>
          <cell r="O796">
            <v>10</v>
          </cell>
          <cell r="P796">
            <v>21</v>
          </cell>
          <cell r="U796">
            <v>4</v>
          </cell>
          <cell r="V796">
            <v>1</v>
          </cell>
        </row>
        <row r="797">
          <cell r="C797">
            <v>11614</v>
          </cell>
          <cell r="D797">
            <v>1601</v>
          </cell>
          <cell r="E797" t="str">
            <v>LAKEVIEW1</v>
          </cell>
          <cell r="F797">
            <v>44284</v>
          </cell>
          <cell r="G797" t="str">
            <v>ORT_BSC4</v>
          </cell>
          <cell r="H797">
            <v>14</v>
          </cell>
          <cell r="I797">
            <v>39</v>
          </cell>
          <cell r="J797" t="str">
            <v>D</v>
          </cell>
          <cell r="K797">
            <v>1</v>
          </cell>
          <cell r="L797">
            <v>3</v>
          </cell>
          <cell r="M797">
            <v>9</v>
          </cell>
          <cell r="N797">
            <v>26</v>
          </cell>
          <cell r="O797">
            <v>30</v>
          </cell>
          <cell r="U797">
            <v>3</v>
          </cell>
          <cell r="V797">
            <v>1</v>
          </cell>
        </row>
        <row r="798">
          <cell r="C798">
            <v>21614</v>
          </cell>
          <cell r="D798">
            <v>1601</v>
          </cell>
          <cell r="E798" t="str">
            <v>LAKEVIEW2</v>
          </cell>
          <cell r="F798">
            <v>44284</v>
          </cell>
          <cell r="G798" t="str">
            <v>ORT_BSC4</v>
          </cell>
          <cell r="H798">
            <v>14</v>
          </cell>
          <cell r="I798">
            <v>40</v>
          </cell>
          <cell r="J798" t="str">
            <v>D</v>
          </cell>
          <cell r="K798">
            <v>1</v>
          </cell>
          <cell r="L798">
            <v>3</v>
          </cell>
          <cell r="M798">
            <v>19</v>
          </cell>
          <cell r="N798">
            <v>28</v>
          </cell>
          <cell r="O798">
            <v>32</v>
          </cell>
          <cell r="P798">
            <v>79</v>
          </cell>
          <cell r="U798">
            <v>4</v>
          </cell>
          <cell r="V798">
            <v>1</v>
          </cell>
        </row>
        <row r="799">
          <cell r="C799">
            <v>31614</v>
          </cell>
          <cell r="D799">
            <v>1601</v>
          </cell>
          <cell r="E799" t="str">
            <v>LAKEVIEW3</v>
          </cell>
          <cell r="F799">
            <v>44284</v>
          </cell>
          <cell r="G799" t="str">
            <v>ORT_BSC4</v>
          </cell>
          <cell r="H799">
            <v>14</v>
          </cell>
          <cell r="I799">
            <v>41</v>
          </cell>
          <cell r="J799" t="str">
            <v>D</v>
          </cell>
          <cell r="K799">
            <v>1</v>
          </cell>
          <cell r="L799">
            <v>3</v>
          </cell>
          <cell r="M799">
            <v>11</v>
          </cell>
          <cell r="N799">
            <v>120</v>
          </cell>
          <cell r="O799">
            <v>14</v>
          </cell>
          <cell r="P799">
            <v>4</v>
          </cell>
          <cell r="U799">
            <v>4</v>
          </cell>
          <cell r="V799">
            <v>1</v>
          </cell>
        </row>
        <row r="800">
          <cell r="C800">
            <v>12614</v>
          </cell>
          <cell r="D800">
            <v>1601</v>
          </cell>
          <cell r="E800" t="str">
            <v>LAKEVIEWX1</v>
          </cell>
          <cell r="F800">
            <v>44284</v>
          </cell>
          <cell r="G800" t="str">
            <v>ORT_BSC4</v>
          </cell>
          <cell r="H800">
            <v>15</v>
          </cell>
          <cell r="I800">
            <v>42</v>
          </cell>
          <cell r="J800" t="str">
            <v>D</v>
          </cell>
          <cell r="K800">
            <v>1</v>
          </cell>
          <cell r="L800">
            <v>3</v>
          </cell>
          <cell r="M800">
            <v>680</v>
          </cell>
          <cell r="U800">
            <v>1</v>
          </cell>
          <cell r="V800">
            <v>0</v>
          </cell>
        </row>
        <row r="801">
          <cell r="C801">
            <v>22614</v>
          </cell>
          <cell r="D801">
            <v>1601</v>
          </cell>
          <cell r="E801" t="str">
            <v>LAKEVIEWX2</v>
          </cell>
          <cell r="F801">
            <v>44284</v>
          </cell>
          <cell r="G801" t="str">
            <v>ORT_BSC4</v>
          </cell>
          <cell r="H801">
            <v>15</v>
          </cell>
          <cell r="I801">
            <v>43</v>
          </cell>
          <cell r="J801" t="str">
            <v>D</v>
          </cell>
          <cell r="K801">
            <v>1</v>
          </cell>
          <cell r="L801">
            <v>3</v>
          </cell>
          <cell r="M801">
            <v>684</v>
          </cell>
          <cell r="U801">
            <v>1</v>
          </cell>
          <cell r="V801">
            <v>0</v>
          </cell>
        </row>
        <row r="802">
          <cell r="C802">
            <v>32614</v>
          </cell>
          <cell r="D802">
            <v>1601</v>
          </cell>
          <cell r="E802" t="str">
            <v>LAKEVIEWX3</v>
          </cell>
          <cell r="F802">
            <v>44284</v>
          </cell>
          <cell r="G802" t="str">
            <v>ORT_BSC4</v>
          </cell>
          <cell r="H802">
            <v>15</v>
          </cell>
          <cell r="I802">
            <v>44</v>
          </cell>
          <cell r="J802" t="str">
            <v>D</v>
          </cell>
          <cell r="K802">
            <v>1</v>
          </cell>
          <cell r="L802">
            <v>3</v>
          </cell>
          <cell r="M802">
            <v>670</v>
          </cell>
          <cell r="U802">
            <v>1</v>
          </cell>
          <cell r="V802">
            <v>0</v>
          </cell>
        </row>
        <row r="803">
          <cell r="C803">
            <v>11615</v>
          </cell>
          <cell r="D803">
            <v>1601</v>
          </cell>
          <cell r="E803" t="str">
            <v>PINAGBUHA1</v>
          </cell>
          <cell r="F803">
            <v>44284</v>
          </cell>
          <cell r="G803" t="str">
            <v>ORT_BSC4</v>
          </cell>
          <cell r="H803">
            <v>16</v>
          </cell>
          <cell r="I803">
            <v>45</v>
          </cell>
          <cell r="J803" t="str">
            <v>D</v>
          </cell>
          <cell r="K803">
            <v>1</v>
          </cell>
          <cell r="L803">
            <v>4</v>
          </cell>
          <cell r="M803">
            <v>17</v>
          </cell>
          <cell r="N803">
            <v>23</v>
          </cell>
          <cell r="O803">
            <v>14</v>
          </cell>
          <cell r="U803">
            <v>3</v>
          </cell>
          <cell r="V803">
            <v>1</v>
          </cell>
        </row>
        <row r="804">
          <cell r="C804">
            <v>21615</v>
          </cell>
          <cell r="D804">
            <v>1601</v>
          </cell>
          <cell r="E804" t="str">
            <v>PINAGBUHA2</v>
          </cell>
          <cell r="F804">
            <v>44284</v>
          </cell>
          <cell r="G804" t="str">
            <v>ORT_BSC4</v>
          </cell>
          <cell r="H804">
            <v>16</v>
          </cell>
          <cell r="I804">
            <v>46</v>
          </cell>
          <cell r="J804" t="str">
            <v>D</v>
          </cell>
          <cell r="K804">
            <v>1</v>
          </cell>
          <cell r="L804">
            <v>4</v>
          </cell>
          <cell r="M804">
            <v>33</v>
          </cell>
          <cell r="N804">
            <v>76</v>
          </cell>
          <cell r="O804">
            <v>10</v>
          </cell>
          <cell r="U804">
            <v>3</v>
          </cell>
          <cell r="V804">
            <v>1</v>
          </cell>
        </row>
        <row r="805">
          <cell r="C805">
            <v>31615</v>
          </cell>
          <cell r="D805">
            <v>1601</v>
          </cell>
          <cell r="E805" t="str">
            <v>PINAGBUHA3</v>
          </cell>
          <cell r="F805">
            <v>44284</v>
          </cell>
          <cell r="G805" t="str">
            <v>ORT_BSC4</v>
          </cell>
          <cell r="H805">
            <v>16</v>
          </cell>
          <cell r="I805">
            <v>47</v>
          </cell>
          <cell r="J805" t="str">
            <v>D</v>
          </cell>
          <cell r="K805">
            <v>1</v>
          </cell>
          <cell r="L805">
            <v>4</v>
          </cell>
          <cell r="M805">
            <v>29</v>
          </cell>
          <cell r="N805">
            <v>21</v>
          </cell>
          <cell r="U805">
            <v>2</v>
          </cell>
          <cell r="V805">
            <v>1</v>
          </cell>
        </row>
        <row r="806">
          <cell r="C806">
            <v>11623</v>
          </cell>
          <cell r="D806">
            <v>1601</v>
          </cell>
          <cell r="E806" t="str">
            <v>PRUDENCE1</v>
          </cell>
          <cell r="F806">
            <v>44284</v>
          </cell>
          <cell r="G806" t="str">
            <v>ORT_BSC4</v>
          </cell>
          <cell r="H806">
            <v>17</v>
          </cell>
          <cell r="I806">
            <v>48</v>
          </cell>
          <cell r="J806" t="str">
            <v>D</v>
          </cell>
          <cell r="K806">
            <v>3</v>
          </cell>
          <cell r="L806">
            <v>3</v>
          </cell>
          <cell r="M806">
            <v>7</v>
          </cell>
          <cell r="N806">
            <v>26</v>
          </cell>
          <cell r="O806">
            <v>77</v>
          </cell>
          <cell r="U806">
            <v>3</v>
          </cell>
          <cell r="V806">
            <v>0</v>
          </cell>
        </row>
        <row r="807">
          <cell r="C807">
            <v>21623</v>
          </cell>
          <cell r="D807">
            <v>1601</v>
          </cell>
          <cell r="E807" t="str">
            <v>PRUDENCE2</v>
          </cell>
          <cell r="F807">
            <v>44284</v>
          </cell>
          <cell r="G807" t="str">
            <v>ORT_BSC4</v>
          </cell>
          <cell r="H807">
            <v>17</v>
          </cell>
          <cell r="I807">
            <v>49</v>
          </cell>
          <cell r="J807" t="str">
            <v>D</v>
          </cell>
          <cell r="K807">
            <v>3</v>
          </cell>
          <cell r="L807">
            <v>3</v>
          </cell>
          <cell r="M807">
            <v>31</v>
          </cell>
          <cell r="N807">
            <v>4</v>
          </cell>
          <cell r="O807">
            <v>88</v>
          </cell>
          <cell r="U807">
            <v>3</v>
          </cell>
          <cell r="V807">
            <v>0</v>
          </cell>
        </row>
        <row r="808">
          <cell r="C808">
            <v>31623</v>
          </cell>
          <cell r="D808">
            <v>1601</v>
          </cell>
          <cell r="E808" t="str">
            <v>PRUDENCE3</v>
          </cell>
          <cell r="F808">
            <v>44284</v>
          </cell>
          <cell r="G808" t="str">
            <v>ORT_BSC4</v>
          </cell>
          <cell r="H808">
            <v>17</v>
          </cell>
          <cell r="I808">
            <v>50</v>
          </cell>
          <cell r="J808" t="str">
            <v>D</v>
          </cell>
          <cell r="K808">
            <v>3</v>
          </cell>
          <cell r="L808">
            <v>3</v>
          </cell>
          <cell r="M808">
            <v>9</v>
          </cell>
          <cell r="N808">
            <v>16</v>
          </cell>
          <cell r="O808">
            <v>99</v>
          </cell>
          <cell r="U808">
            <v>3</v>
          </cell>
          <cell r="V808">
            <v>0</v>
          </cell>
        </row>
        <row r="809">
          <cell r="C809">
            <v>11602</v>
          </cell>
          <cell r="D809">
            <v>1601</v>
          </cell>
          <cell r="E809" t="str">
            <v>VALLEVERD1</v>
          </cell>
          <cell r="F809">
            <v>44284</v>
          </cell>
          <cell r="G809" t="str">
            <v>ORT_BSC4</v>
          </cell>
          <cell r="H809">
            <v>18</v>
          </cell>
          <cell r="I809">
            <v>51</v>
          </cell>
          <cell r="J809" t="str">
            <v>D</v>
          </cell>
          <cell r="K809">
            <v>1</v>
          </cell>
          <cell r="L809">
            <v>0</v>
          </cell>
          <cell r="M809">
            <v>37</v>
          </cell>
          <cell r="N809">
            <v>6</v>
          </cell>
          <cell r="O809">
            <v>16</v>
          </cell>
          <cell r="P809">
            <v>4</v>
          </cell>
          <cell r="U809">
            <v>4</v>
          </cell>
          <cell r="V809">
            <v>1</v>
          </cell>
        </row>
        <row r="810">
          <cell r="C810">
            <v>21602</v>
          </cell>
          <cell r="D810">
            <v>1601</v>
          </cell>
          <cell r="E810" t="str">
            <v>VALLEVERD2</v>
          </cell>
          <cell r="F810">
            <v>44284</v>
          </cell>
          <cell r="G810" t="str">
            <v>ORT_BSC4</v>
          </cell>
          <cell r="H810">
            <v>18</v>
          </cell>
          <cell r="I810">
            <v>52</v>
          </cell>
          <cell r="J810" t="str">
            <v>D</v>
          </cell>
          <cell r="K810">
            <v>1</v>
          </cell>
          <cell r="L810">
            <v>0</v>
          </cell>
          <cell r="M810">
            <v>27</v>
          </cell>
          <cell r="N810">
            <v>12</v>
          </cell>
          <cell r="O810">
            <v>22</v>
          </cell>
          <cell r="P810">
            <v>18</v>
          </cell>
          <cell r="U810">
            <v>4</v>
          </cell>
          <cell r="V810">
            <v>1</v>
          </cell>
        </row>
        <row r="811">
          <cell r="C811">
            <v>31602</v>
          </cell>
          <cell r="D811">
            <v>1601</v>
          </cell>
          <cell r="E811" t="str">
            <v>VALLEVERD3</v>
          </cell>
          <cell r="F811">
            <v>44284</v>
          </cell>
          <cell r="G811" t="str">
            <v>ORT_BSC4</v>
          </cell>
          <cell r="H811">
            <v>18</v>
          </cell>
          <cell r="I811">
            <v>53</v>
          </cell>
          <cell r="J811" t="str">
            <v>D</v>
          </cell>
          <cell r="K811">
            <v>1</v>
          </cell>
          <cell r="L811">
            <v>0</v>
          </cell>
          <cell r="M811">
            <v>122</v>
          </cell>
          <cell r="N811">
            <v>10</v>
          </cell>
          <cell r="O811">
            <v>14</v>
          </cell>
          <cell r="P811">
            <v>32</v>
          </cell>
          <cell r="U811">
            <v>4</v>
          </cell>
          <cell r="V811">
            <v>1</v>
          </cell>
        </row>
        <row r="812">
          <cell r="C812">
            <v>12602</v>
          </cell>
          <cell r="D812">
            <v>1601</v>
          </cell>
          <cell r="E812" t="str">
            <v>VALLEVERX1</v>
          </cell>
          <cell r="F812">
            <v>44284</v>
          </cell>
          <cell r="G812" t="str">
            <v>ORT_BSC4</v>
          </cell>
          <cell r="H812">
            <v>19</v>
          </cell>
          <cell r="I812">
            <v>54</v>
          </cell>
          <cell r="J812" t="str">
            <v>D</v>
          </cell>
          <cell r="K812">
            <v>1</v>
          </cell>
          <cell r="L812">
            <v>0</v>
          </cell>
          <cell r="M812">
            <v>669</v>
          </cell>
          <cell r="U812">
            <v>1</v>
          </cell>
          <cell r="V812">
            <v>0</v>
          </cell>
        </row>
        <row r="813">
          <cell r="C813">
            <v>22602</v>
          </cell>
          <cell r="D813">
            <v>1601</v>
          </cell>
          <cell r="E813" t="str">
            <v>VALLEVERX2</v>
          </cell>
          <cell r="F813">
            <v>44284</v>
          </cell>
          <cell r="G813" t="str">
            <v>ORT_BSC4</v>
          </cell>
          <cell r="H813">
            <v>19</v>
          </cell>
          <cell r="I813">
            <v>55</v>
          </cell>
          <cell r="J813" t="str">
            <v>D</v>
          </cell>
          <cell r="K813">
            <v>1</v>
          </cell>
          <cell r="L813">
            <v>0</v>
          </cell>
          <cell r="M813">
            <v>663</v>
          </cell>
          <cell r="U813">
            <v>1</v>
          </cell>
          <cell r="V813">
            <v>0</v>
          </cell>
        </row>
        <row r="814">
          <cell r="C814">
            <v>32602</v>
          </cell>
          <cell r="D814">
            <v>1601</v>
          </cell>
          <cell r="E814" t="str">
            <v>VALLEVERX3</v>
          </cell>
          <cell r="F814">
            <v>44284</v>
          </cell>
          <cell r="G814" t="str">
            <v>ORT_BSC4</v>
          </cell>
          <cell r="H814">
            <v>19</v>
          </cell>
          <cell r="I814">
            <v>56</v>
          </cell>
          <cell r="J814" t="str">
            <v>D</v>
          </cell>
          <cell r="K814">
            <v>1</v>
          </cell>
          <cell r="L814">
            <v>0</v>
          </cell>
          <cell r="M814">
            <v>675</v>
          </cell>
          <cell r="U814">
            <v>1</v>
          </cell>
          <cell r="V814">
            <v>0</v>
          </cell>
        </row>
        <row r="815">
          <cell r="C815">
            <v>11613</v>
          </cell>
          <cell r="D815">
            <v>1601</v>
          </cell>
          <cell r="E815" t="str">
            <v>BRGYROSAR1</v>
          </cell>
          <cell r="F815">
            <v>44284</v>
          </cell>
          <cell r="G815" t="str">
            <v>ORT_BSC4</v>
          </cell>
          <cell r="H815">
            <v>20</v>
          </cell>
          <cell r="I815">
            <v>57</v>
          </cell>
          <cell r="J815" t="str">
            <v>D</v>
          </cell>
          <cell r="K815">
            <v>6</v>
          </cell>
          <cell r="L815">
            <v>1</v>
          </cell>
          <cell r="M815">
            <v>15</v>
          </cell>
          <cell r="N815">
            <v>30</v>
          </cell>
          <cell r="O815">
            <v>36</v>
          </cell>
          <cell r="P815">
            <v>122</v>
          </cell>
          <cell r="U815">
            <v>4</v>
          </cell>
          <cell r="V815">
            <v>1</v>
          </cell>
        </row>
        <row r="816">
          <cell r="C816">
            <v>21613</v>
          </cell>
          <cell r="D816">
            <v>1601</v>
          </cell>
          <cell r="E816" t="str">
            <v>BRGYROSAR2</v>
          </cell>
          <cell r="F816">
            <v>44284</v>
          </cell>
          <cell r="G816" t="str">
            <v>ORT_BSC4</v>
          </cell>
          <cell r="H816">
            <v>20</v>
          </cell>
          <cell r="I816">
            <v>58</v>
          </cell>
          <cell r="J816" t="str">
            <v>D</v>
          </cell>
          <cell r="K816">
            <v>6</v>
          </cell>
          <cell r="L816">
            <v>1</v>
          </cell>
          <cell r="M816">
            <v>5</v>
          </cell>
          <cell r="N816">
            <v>8</v>
          </cell>
          <cell r="O816">
            <v>34</v>
          </cell>
          <cell r="U816">
            <v>3</v>
          </cell>
          <cell r="V816">
            <v>1</v>
          </cell>
        </row>
        <row r="817">
          <cell r="C817">
            <v>31613</v>
          </cell>
          <cell r="D817">
            <v>1601</v>
          </cell>
          <cell r="E817" t="str">
            <v>BRGYROSAR3</v>
          </cell>
          <cell r="F817">
            <v>44284</v>
          </cell>
          <cell r="G817" t="str">
            <v>ORT_BSC4</v>
          </cell>
          <cell r="H817">
            <v>20</v>
          </cell>
          <cell r="I817">
            <v>59</v>
          </cell>
          <cell r="J817" t="str">
            <v>D</v>
          </cell>
          <cell r="K817">
            <v>6</v>
          </cell>
          <cell r="L817">
            <v>1</v>
          </cell>
          <cell r="M817">
            <v>19</v>
          </cell>
          <cell r="N817">
            <v>21</v>
          </cell>
          <cell r="O817">
            <v>10</v>
          </cell>
          <cell r="P817">
            <v>26</v>
          </cell>
          <cell r="U817">
            <v>4</v>
          </cell>
          <cell r="V817">
            <v>1</v>
          </cell>
        </row>
        <row r="818">
          <cell r="C818">
            <v>11917</v>
          </cell>
          <cell r="D818">
            <v>1601</v>
          </cell>
          <cell r="E818" t="str">
            <v>SUMULONG11</v>
          </cell>
          <cell r="F818">
            <v>44284</v>
          </cell>
          <cell r="G818" t="str">
            <v>ORT_BSC4</v>
          </cell>
          <cell r="H818">
            <v>21</v>
          </cell>
          <cell r="I818">
            <v>60</v>
          </cell>
          <cell r="J818" t="str">
            <v>D</v>
          </cell>
          <cell r="K818">
            <v>3</v>
          </cell>
          <cell r="L818">
            <v>7</v>
          </cell>
          <cell r="M818">
            <v>79</v>
          </cell>
          <cell r="N818">
            <v>16</v>
          </cell>
          <cell r="U818">
            <v>2</v>
          </cell>
          <cell r="V818">
            <v>0</v>
          </cell>
        </row>
        <row r="819">
          <cell r="C819">
            <v>21917</v>
          </cell>
          <cell r="D819">
            <v>1601</v>
          </cell>
          <cell r="E819" t="str">
            <v>SUMULONG12</v>
          </cell>
          <cell r="F819">
            <v>44284</v>
          </cell>
          <cell r="G819" t="str">
            <v>ORT_BSC4</v>
          </cell>
          <cell r="H819">
            <v>21</v>
          </cell>
          <cell r="I819">
            <v>61</v>
          </cell>
          <cell r="J819" t="str">
            <v>D</v>
          </cell>
          <cell r="K819">
            <v>3</v>
          </cell>
          <cell r="L819">
            <v>7</v>
          </cell>
          <cell r="M819">
            <v>77</v>
          </cell>
          <cell r="N819">
            <v>120</v>
          </cell>
          <cell r="U819">
            <v>2</v>
          </cell>
          <cell r="V819">
            <v>0</v>
          </cell>
        </row>
        <row r="820">
          <cell r="C820">
            <v>31917</v>
          </cell>
          <cell r="D820">
            <v>1601</v>
          </cell>
          <cell r="E820" t="str">
            <v>SUMULONG13</v>
          </cell>
          <cell r="F820">
            <v>44284</v>
          </cell>
          <cell r="G820" t="str">
            <v>ORT_BSC4</v>
          </cell>
          <cell r="H820">
            <v>21</v>
          </cell>
          <cell r="I820">
            <v>62</v>
          </cell>
          <cell r="J820" t="str">
            <v>D</v>
          </cell>
          <cell r="K820">
            <v>3</v>
          </cell>
          <cell r="L820">
            <v>7</v>
          </cell>
          <cell r="M820">
            <v>75</v>
          </cell>
          <cell r="N820">
            <v>123</v>
          </cell>
          <cell r="U820">
            <v>2</v>
          </cell>
          <cell r="V820">
            <v>0</v>
          </cell>
        </row>
        <row r="821">
          <cell r="C821">
            <v>11225</v>
          </cell>
          <cell r="D821">
            <v>1300</v>
          </cell>
          <cell r="E821" t="str">
            <v>ASTEROID1</v>
          </cell>
          <cell r="F821">
            <v>44285</v>
          </cell>
          <cell r="G821" t="str">
            <v>MAKATI4</v>
          </cell>
          <cell r="H821">
            <v>1</v>
          </cell>
          <cell r="I821">
            <v>1</v>
          </cell>
          <cell r="J821" t="str">
            <v>D</v>
          </cell>
          <cell r="K821">
            <v>2</v>
          </cell>
          <cell r="L821">
            <v>3</v>
          </cell>
          <cell r="M821">
            <v>17</v>
          </cell>
          <cell r="N821">
            <v>24</v>
          </cell>
          <cell r="O821">
            <v>6</v>
          </cell>
          <cell r="U821">
            <v>3</v>
          </cell>
          <cell r="V821">
            <v>1</v>
          </cell>
        </row>
        <row r="822">
          <cell r="C822">
            <v>31225</v>
          </cell>
          <cell r="D822">
            <v>1300</v>
          </cell>
          <cell r="E822" t="str">
            <v>ASTEROID3</v>
          </cell>
          <cell r="F822">
            <v>44285</v>
          </cell>
          <cell r="G822" t="str">
            <v>MAKATI4</v>
          </cell>
          <cell r="H822">
            <v>1</v>
          </cell>
          <cell r="I822">
            <v>2</v>
          </cell>
          <cell r="J822" t="str">
            <v>D</v>
          </cell>
          <cell r="K822">
            <v>2</v>
          </cell>
          <cell r="L822">
            <v>3</v>
          </cell>
          <cell r="M822">
            <v>27</v>
          </cell>
          <cell r="N822">
            <v>22</v>
          </cell>
          <cell r="O822">
            <v>20</v>
          </cell>
          <cell r="U822">
            <v>3</v>
          </cell>
          <cell r="V822">
            <v>1</v>
          </cell>
        </row>
        <row r="823">
          <cell r="C823">
            <v>11208</v>
          </cell>
          <cell r="D823">
            <v>1300</v>
          </cell>
          <cell r="E823" t="str">
            <v>BELAIR11</v>
          </cell>
          <cell r="F823">
            <v>44285</v>
          </cell>
          <cell r="G823" t="str">
            <v>MAKATI4</v>
          </cell>
          <cell r="H823">
            <v>2</v>
          </cell>
          <cell r="I823">
            <v>3</v>
          </cell>
          <cell r="J823" t="str">
            <v>D</v>
          </cell>
          <cell r="K823">
            <v>5</v>
          </cell>
          <cell r="L823">
            <v>2</v>
          </cell>
          <cell r="M823">
            <v>77</v>
          </cell>
          <cell r="N823">
            <v>34</v>
          </cell>
          <cell r="O823">
            <v>30</v>
          </cell>
          <cell r="P823">
            <v>10</v>
          </cell>
          <cell r="U823">
            <v>4</v>
          </cell>
          <cell r="V823">
            <v>1</v>
          </cell>
        </row>
        <row r="824">
          <cell r="C824">
            <v>21208</v>
          </cell>
          <cell r="D824">
            <v>1300</v>
          </cell>
          <cell r="E824" t="str">
            <v>BELAIR12</v>
          </cell>
          <cell r="F824">
            <v>44285</v>
          </cell>
          <cell r="G824" t="str">
            <v>MAKATI4</v>
          </cell>
          <cell r="H824">
            <v>2</v>
          </cell>
          <cell r="I824">
            <v>4</v>
          </cell>
          <cell r="J824" t="str">
            <v>D</v>
          </cell>
          <cell r="K824">
            <v>5</v>
          </cell>
          <cell r="L824">
            <v>2</v>
          </cell>
          <cell r="M824">
            <v>5</v>
          </cell>
          <cell r="N824">
            <v>21</v>
          </cell>
          <cell r="O824">
            <v>36</v>
          </cell>
          <cell r="P824">
            <v>32</v>
          </cell>
          <cell r="U824">
            <v>4</v>
          </cell>
          <cell r="V824">
            <v>1</v>
          </cell>
        </row>
        <row r="825">
          <cell r="C825">
            <v>12208</v>
          </cell>
          <cell r="D825">
            <v>1300</v>
          </cell>
          <cell r="E825" t="str">
            <v>BELAIR1X1</v>
          </cell>
          <cell r="F825">
            <v>44285</v>
          </cell>
          <cell r="G825" t="str">
            <v>MAKATI4</v>
          </cell>
          <cell r="H825">
            <v>3</v>
          </cell>
          <cell r="I825">
            <v>5</v>
          </cell>
          <cell r="J825" t="str">
            <v>D</v>
          </cell>
          <cell r="K825">
            <v>5</v>
          </cell>
          <cell r="L825">
            <v>2</v>
          </cell>
          <cell r="M825">
            <v>673</v>
          </cell>
          <cell r="U825">
            <v>1</v>
          </cell>
          <cell r="V825">
            <v>0</v>
          </cell>
        </row>
        <row r="826">
          <cell r="C826">
            <v>22208</v>
          </cell>
          <cell r="D826">
            <v>1300</v>
          </cell>
          <cell r="E826" t="str">
            <v>BELAIR1X2</v>
          </cell>
          <cell r="F826">
            <v>44285</v>
          </cell>
          <cell r="G826" t="str">
            <v>MAKATI4</v>
          </cell>
          <cell r="H826">
            <v>3</v>
          </cell>
          <cell r="I826">
            <v>6</v>
          </cell>
          <cell r="J826" t="str">
            <v>D</v>
          </cell>
          <cell r="K826">
            <v>5</v>
          </cell>
          <cell r="L826">
            <v>2</v>
          </cell>
          <cell r="M826">
            <v>665</v>
          </cell>
          <cell r="U826">
            <v>1</v>
          </cell>
          <cell r="V826">
            <v>0</v>
          </cell>
        </row>
        <row r="827">
          <cell r="C827">
            <v>11240</v>
          </cell>
          <cell r="D827">
            <v>1300</v>
          </cell>
          <cell r="E827" t="str">
            <v>MARS1</v>
          </cell>
          <cell r="F827">
            <v>44285</v>
          </cell>
          <cell r="G827" t="str">
            <v>MAKATI4</v>
          </cell>
          <cell r="H827">
            <v>4</v>
          </cell>
          <cell r="I827">
            <v>7</v>
          </cell>
          <cell r="J827" t="str">
            <v>D</v>
          </cell>
          <cell r="K827">
            <v>2</v>
          </cell>
          <cell r="L827">
            <v>0</v>
          </cell>
          <cell r="M827">
            <v>122</v>
          </cell>
          <cell r="N827">
            <v>36</v>
          </cell>
          <cell r="O827">
            <v>4</v>
          </cell>
          <cell r="U827">
            <v>3</v>
          </cell>
          <cell r="V827">
            <v>1</v>
          </cell>
        </row>
        <row r="828">
          <cell r="C828">
            <v>31240</v>
          </cell>
          <cell r="D828">
            <v>1300</v>
          </cell>
          <cell r="E828" t="str">
            <v>MARS3</v>
          </cell>
          <cell r="F828">
            <v>44285</v>
          </cell>
          <cell r="G828" t="str">
            <v>MAKATI4</v>
          </cell>
          <cell r="H828">
            <v>4</v>
          </cell>
          <cell r="I828">
            <v>8</v>
          </cell>
          <cell r="J828" t="str">
            <v>D</v>
          </cell>
          <cell r="K828">
            <v>2</v>
          </cell>
          <cell r="L828">
            <v>0</v>
          </cell>
          <cell r="M828">
            <v>9</v>
          </cell>
          <cell r="N828">
            <v>6</v>
          </cell>
          <cell r="O828">
            <v>18</v>
          </cell>
          <cell r="U828">
            <v>3</v>
          </cell>
          <cell r="V828">
            <v>1</v>
          </cell>
        </row>
        <row r="829">
          <cell r="C829">
            <v>11247</v>
          </cell>
          <cell r="D829">
            <v>1300</v>
          </cell>
          <cell r="E829" t="str">
            <v>PINAGKAIS1</v>
          </cell>
          <cell r="F829">
            <v>44285</v>
          </cell>
          <cell r="G829" t="str">
            <v>MAKATI4</v>
          </cell>
          <cell r="H829">
            <v>5</v>
          </cell>
          <cell r="I829">
            <v>9</v>
          </cell>
          <cell r="J829" t="str">
            <v>D</v>
          </cell>
          <cell r="K829">
            <v>2</v>
          </cell>
          <cell r="L829">
            <v>1</v>
          </cell>
          <cell r="M829">
            <v>31</v>
          </cell>
          <cell r="N829">
            <v>6</v>
          </cell>
          <cell r="O829">
            <v>16</v>
          </cell>
          <cell r="P829">
            <v>14</v>
          </cell>
          <cell r="U829">
            <v>4</v>
          </cell>
          <cell r="V829">
            <v>1</v>
          </cell>
        </row>
        <row r="830">
          <cell r="C830">
            <v>21247</v>
          </cell>
          <cell r="D830">
            <v>1300</v>
          </cell>
          <cell r="E830" t="str">
            <v>PINAGKAIS2</v>
          </cell>
          <cell r="F830">
            <v>44285</v>
          </cell>
          <cell r="G830" t="str">
            <v>MAKATI4</v>
          </cell>
          <cell r="H830">
            <v>5</v>
          </cell>
          <cell r="I830">
            <v>10</v>
          </cell>
          <cell r="J830" t="str">
            <v>D</v>
          </cell>
          <cell r="K830">
            <v>2</v>
          </cell>
          <cell r="L830">
            <v>1</v>
          </cell>
          <cell r="M830">
            <v>33</v>
          </cell>
          <cell r="N830">
            <v>20</v>
          </cell>
          <cell r="O830">
            <v>22</v>
          </cell>
          <cell r="P830">
            <v>120</v>
          </cell>
          <cell r="U830">
            <v>4</v>
          </cell>
          <cell r="V830">
            <v>1</v>
          </cell>
        </row>
        <row r="831">
          <cell r="C831">
            <v>31247</v>
          </cell>
          <cell r="D831">
            <v>1300</v>
          </cell>
          <cell r="E831" t="str">
            <v>PINAGKAIS3</v>
          </cell>
          <cell r="F831">
            <v>44285</v>
          </cell>
          <cell r="G831" t="str">
            <v>MAKATI4</v>
          </cell>
          <cell r="H831">
            <v>5</v>
          </cell>
          <cell r="I831">
            <v>11</v>
          </cell>
          <cell r="J831" t="str">
            <v>D</v>
          </cell>
          <cell r="K831">
            <v>2</v>
          </cell>
          <cell r="L831">
            <v>1</v>
          </cell>
          <cell r="M831">
            <v>11</v>
          </cell>
          <cell r="N831">
            <v>37</v>
          </cell>
          <cell r="O831">
            <v>121</v>
          </cell>
          <cell r="P831">
            <v>8</v>
          </cell>
          <cell r="U831">
            <v>4</v>
          </cell>
          <cell r="V831">
            <v>1</v>
          </cell>
        </row>
        <row r="832">
          <cell r="C832">
            <v>11207</v>
          </cell>
          <cell r="D832">
            <v>1300</v>
          </cell>
          <cell r="E832" t="str">
            <v>POBLACION1</v>
          </cell>
          <cell r="F832">
            <v>44285</v>
          </cell>
          <cell r="G832" t="str">
            <v>MAKATI4</v>
          </cell>
          <cell r="H832">
            <v>6</v>
          </cell>
          <cell r="I832">
            <v>12</v>
          </cell>
          <cell r="J832" t="str">
            <v>D</v>
          </cell>
          <cell r="K832">
            <v>5</v>
          </cell>
          <cell r="L832">
            <v>6</v>
          </cell>
          <cell r="M832">
            <v>19</v>
          </cell>
          <cell r="N832">
            <v>4</v>
          </cell>
          <cell r="O832">
            <v>22</v>
          </cell>
          <cell r="P832">
            <v>34</v>
          </cell>
          <cell r="U832">
            <v>4</v>
          </cell>
          <cell r="V832">
            <v>1</v>
          </cell>
        </row>
        <row r="833">
          <cell r="C833">
            <v>21207</v>
          </cell>
          <cell r="D833">
            <v>1300</v>
          </cell>
          <cell r="E833" t="str">
            <v>POBLACION2</v>
          </cell>
          <cell r="F833">
            <v>44285</v>
          </cell>
          <cell r="G833" t="str">
            <v>MAKATI4</v>
          </cell>
          <cell r="H833">
            <v>6</v>
          </cell>
          <cell r="I833">
            <v>13</v>
          </cell>
          <cell r="J833" t="str">
            <v>D</v>
          </cell>
          <cell r="K833">
            <v>5</v>
          </cell>
          <cell r="L833">
            <v>6</v>
          </cell>
          <cell r="M833">
            <v>27</v>
          </cell>
          <cell r="N833">
            <v>8</v>
          </cell>
          <cell r="O833">
            <v>121</v>
          </cell>
          <cell r="P833">
            <v>32</v>
          </cell>
          <cell r="U833">
            <v>4</v>
          </cell>
          <cell r="V833">
            <v>1</v>
          </cell>
        </row>
        <row r="834">
          <cell r="C834">
            <v>31207</v>
          </cell>
          <cell r="D834">
            <v>1300</v>
          </cell>
          <cell r="E834" t="str">
            <v>POBLACION3</v>
          </cell>
          <cell r="F834">
            <v>44285</v>
          </cell>
          <cell r="G834" t="str">
            <v>MAKATI4</v>
          </cell>
          <cell r="H834">
            <v>6</v>
          </cell>
          <cell r="I834">
            <v>14</v>
          </cell>
          <cell r="J834" t="str">
            <v>D</v>
          </cell>
          <cell r="K834">
            <v>5</v>
          </cell>
          <cell r="L834">
            <v>6</v>
          </cell>
          <cell r="M834">
            <v>37</v>
          </cell>
          <cell r="N834">
            <v>17</v>
          </cell>
          <cell r="O834">
            <v>24</v>
          </cell>
          <cell r="P834">
            <v>29</v>
          </cell>
          <cell r="U834">
            <v>4</v>
          </cell>
          <cell r="V834">
            <v>1</v>
          </cell>
        </row>
        <row r="835">
          <cell r="C835">
            <v>11219</v>
          </cell>
          <cell r="D835">
            <v>1300</v>
          </cell>
          <cell r="E835" t="str">
            <v>STAPOTEN1</v>
          </cell>
          <cell r="F835">
            <v>44285</v>
          </cell>
          <cell r="G835" t="str">
            <v>MAKATI4</v>
          </cell>
          <cell r="H835">
            <v>8</v>
          </cell>
          <cell r="I835">
            <v>18</v>
          </cell>
          <cell r="J835" t="str">
            <v>D</v>
          </cell>
          <cell r="K835">
            <v>7</v>
          </cell>
          <cell r="L835">
            <v>5</v>
          </cell>
          <cell r="M835">
            <v>33</v>
          </cell>
          <cell r="N835">
            <v>20</v>
          </cell>
          <cell r="O835">
            <v>12</v>
          </cell>
          <cell r="P835">
            <v>18</v>
          </cell>
          <cell r="U835">
            <v>4</v>
          </cell>
          <cell r="V835">
            <v>1</v>
          </cell>
        </row>
        <row r="836">
          <cell r="C836">
            <v>21219</v>
          </cell>
          <cell r="D836">
            <v>1300</v>
          </cell>
          <cell r="E836" t="str">
            <v>STAPOTEN2</v>
          </cell>
          <cell r="F836">
            <v>44285</v>
          </cell>
          <cell r="G836" t="str">
            <v>MAKATI4</v>
          </cell>
          <cell r="H836">
            <v>8</v>
          </cell>
          <cell r="I836">
            <v>19</v>
          </cell>
          <cell r="J836" t="str">
            <v>D</v>
          </cell>
          <cell r="K836">
            <v>7</v>
          </cell>
          <cell r="L836">
            <v>5</v>
          </cell>
          <cell r="M836">
            <v>29</v>
          </cell>
          <cell r="N836">
            <v>8</v>
          </cell>
          <cell r="O836">
            <v>14</v>
          </cell>
          <cell r="U836">
            <v>3</v>
          </cell>
          <cell r="V836">
            <v>1</v>
          </cell>
        </row>
        <row r="837">
          <cell r="C837">
            <v>12219</v>
          </cell>
          <cell r="D837">
            <v>1300</v>
          </cell>
          <cell r="E837" t="str">
            <v>STAPOTENX1</v>
          </cell>
          <cell r="F837">
            <v>44285</v>
          </cell>
          <cell r="G837" t="str">
            <v>MAKATI4</v>
          </cell>
          <cell r="H837">
            <v>8</v>
          </cell>
          <cell r="I837">
            <v>20</v>
          </cell>
          <cell r="J837" t="str">
            <v>D</v>
          </cell>
          <cell r="K837">
            <v>7</v>
          </cell>
          <cell r="L837">
            <v>5</v>
          </cell>
          <cell r="M837">
            <v>627</v>
          </cell>
          <cell r="N837">
            <v>662</v>
          </cell>
          <cell r="U837">
            <v>2</v>
          </cell>
          <cell r="V837">
            <v>0</v>
          </cell>
        </row>
        <row r="838">
          <cell r="C838">
            <v>22219</v>
          </cell>
          <cell r="D838">
            <v>1300</v>
          </cell>
          <cell r="E838" t="str">
            <v>STAPOTENX2</v>
          </cell>
          <cell r="F838">
            <v>44285</v>
          </cell>
          <cell r="G838" t="str">
            <v>MAKATI4</v>
          </cell>
          <cell r="H838">
            <v>8</v>
          </cell>
          <cell r="I838">
            <v>21</v>
          </cell>
          <cell r="J838" t="str">
            <v>D</v>
          </cell>
          <cell r="K838">
            <v>7</v>
          </cell>
          <cell r="L838">
            <v>5</v>
          </cell>
          <cell r="M838">
            <v>669</v>
          </cell>
          <cell r="N838">
            <v>678</v>
          </cell>
          <cell r="U838">
            <v>2</v>
          </cell>
          <cell r="V838">
            <v>0</v>
          </cell>
        </row>
        <row r="839">
          <cell r="C839">
            <v>21249</v>
          </cell>
          <cell r="D839">
            <v>1300</v>
          </cell>
          <cell r="E839" t="str">
            <v>APTRIDGE2</v>
          </cell>
          <cell r="F839">
            <v>44285</v>
          </cell>
          <cell r="G839" t="str">
            <v>MAKATI4</v>
          </cell>
          <cell r="H839">
            <v>9</v>
          </cell>
          <cell r="I839">
            <v>22</v>
          </cell>
          <cell r="J839" t="str">
            <v>D</v>
          </cell>
          <cell r="K839">
            <v>2</v>
          </cell>
          <cell r="L839">
            <v>2</v>
          </cell>
          <cell r="M839">
            <v>13</v>
          </cell>
          <cell r="N839">
            <v>16</v>
          </cell>
          <cell r="O839">
            <v>30</v>
          </cell>
          <cell r="U839">
            <v>3</v>
          </cell>
          <cell r="V839">
            <v>1</v>
          </cell>
        </row>
        <row r="840">
          <cell r="C840">
            <v>31249</v>
          </cell>
          <cell r="D840">
            <v>1300</v>
          </cell>
          <cell r="E840" t="str">
            <v>APTRIDGE3</v>
          </cell>
          <cell r="F840">
            <v>44285</v>
          </cell>
          <cell r="G840" t="str">
            <v>MAKATI4</v>
          </cell>
          <cell r="H840">
            <v>9</v>
          </cell>
          <cell r="I840">
            <v>23</v>
          </cell>
          <cell r="J840" t="str">
            <v>D</v>
          </cell>
          <cell r="K840">
            <v>2</v>
          </cell>
          <cell r="L840">
            <v>2</v>
          </cell>
          <cell r="M840">
            <v>7</v>
          </cell>
          <cell r="N840">
            <v>20</v>
          </cell>
          <cell r="O840">
            <v>24</v>
          </cell>
          <cell r="U840">
            <v>3</v>
          </cell>
          <cell r="V840">
            <v>1</v>
          </cell>
        </row>
        <row r="841">
          <cell r="C841">
            <v>19210</v>
          </cell>
          <cell r="D841">
            <v>1300</v>
          </cell>
          <cell r="E841" t="str">
            <v>MANILAPEN1</v>
          </cell>
          <cell r="F841">
            <v>44285</v>
          </cell>
          <cell r="G841" t="str">
            <v>MAKATI4</v>
          </cell>
          <cell r="H841">
            <v>10</v>
          </cell>
          <cell r="I841">
            <v>24</v>
          </cell>
          <cell r="J841" t="str">
            <v>D</v>
          </cell>
          <cell r="K841">
            <v>0</v>
          </cell>
          <cell r="L841">
            <v>4</v>
          </cell>
          <cell r="M841">
            <v>35</v>
          </cell>
          <cell r="N841">
            <v>32</v>
          </cell>
          <cell r="O841">
            <v>122</v>
          </cell>
          <cell r="P841">
            <v>78</v>
          </cell>
          <cell r="Q841">
            <v>120</v>
          </cell>
          <cell r="R841">
            <v>76</v>
          </cell>
          <cell r="U841">
            <v>6</v>
          </cell>
          <cell r="V841">
            <v>0</v>
          </cell>
        </row>
        <row r="842">
          <cell r="C842">
            <v>19205</v>
          </cell>
          <cell r="D842">
            <v>1300</v>
          </cell>
          <cell r="E842" t="str">
            <v>MANDARIN1</v>
          </cell>
          <cell r="F842">
            <v>44285</v>
          </cell>
          <cell r="G842" t="str">
            <v>MAKATI4</v>
          </cell>
          <cell r="H842">
            <v>11</v>
          </cell>
          <cell r="I842">
            <v>25</v>
          </cell>
          <cell r="J842" t="str">
            <v>D</v>
          </cell>
          <cell r="K842">
            <v>0</v>
          </cell>
          <cell r="L842">
            <v>3</v>
          </cell>
          <cell r="M842">
            <v>35</v>
          </cell>
          <cell r="N842">
            <v>4</v>
          </cell>
          <cell r="U842">
            <v>2</v>
          </cell>
          <cell r="V842">
            <v>1</v>
          </cell>
        </row>
        <row r="843">
          <cell r="C843">
            <v>19220</v>
          </cell>
          <cell r="D843">
            <v>1300</v>
          </cell>
          <cell r="E843" t="str">
            <v>INTERCON1</v>
          </cell>
          <cell r="F843">
            <v>44285</v>
          </cell>
          <cell r="G843" t="str">
            <v>MAKATI4</v>
          </cell>
          <cell r="H843">
            <v>13</v>
          </cell>
          <cell r="I843">
            <v>29</v>
          </cell>
          <cell r="J843" t="str">
            <v>D</v>
          </cell>
          <cell r="K843">
            <v>0</v>
          </cell>
          <cell r="L843">
            <v>6</v>
          </cell>
          <cell r="M843">
            <v>9</v>
          </cell>
          <cell r="N843">
            <v>26</v>
          </cell>
          <cell r="O843">
            <v>16</v>
          </cell>
          <cell r="P843">
            <v>3</v>
          </cell>
          <cell r="U843">
            <v>4</v>
          </cell>
          <cell r="V843">
            <v>1</v>
          </cell>
        </row>
        <row r="844">
          <cell r="C844">
            <v>19203</v>
          </cell>
          <cell r="D844">
            <v>1300</v>
          </cell>
          <cell r="E844" t="str">
            <v>PICO67501</v>
          </cell>
          <cell r="F844">
            <v>44285</v>
          </cell>
          <cell r="G844" t="str">
            <v>MAKATI4</v>
          </cell>
          <cell r="H844">
            <v>14</v>
          </cell>
          <cell r="I844">
            <v>30</v>
          </cell>
          <cell r="J844" t="str">
            <v>D</v>
          </cell>
          <cell r="K844">
            <v>0</v>
          </cell>
          <cell r="L844">
            <v>5</v>
          </cell>
          <cell r="M844">
            <v>3</v>
          </cell>
          <cell r="N844">
            <v>16</v>
          </cell>
          <cell r="U844">
            <v>2</v>
          </cell>
          <cell r="V844">
            <v>1</v>
          </cell>
        </row>
        <row r="845">
          <cell r="C845">
            <v>11204</v>
          </cell>
          <cell r="D845">
            <v>1300</v>
          </cell>
          <cell r="E845" t="str">
            <v>FORBESPAR1</v>
          </cell>
          <cell r="F845">
            <v>44285</v>
          </cell>
          <cell r="G845" t="str">
            <v>MAKATI4</v>
          </cell>
          <cell r="H845">
            <v>15</v>
          </cell>
          <cell r="I845">
            <v>31</v>
          </cell>
          <cell r="J845" t="str">
            <v>D</v>
          </cell>
          <cell r="K845">
            <v>6</v>
          </cell>
          <cell r="L845">
            <v>4</v>
          </cell>
          <cell r="M845">
            <v>19</v>
          </cell>
          <cell r="N845">
            <v>30</v>
          </cell>
          <cell r="O845">
            <v>6</v>
          </cell>
          <cell r="P845">
            <v>28</v>
          </cell>
          <cell r="U845">
            <v>4</v>
          </cell>
          <cell r="V845">
            <v>1</v>
          </cell>
        </row>
        <row r="846">
          <cell r="C846">
            <v>21204</v>
          </cell>
          <cell r="D846">
            <v>1300</v>
          </cell>
          <cell r="E846" t="str">
            <v>FORBESPAR2</v>
          </cell>
          <cell r="F846">
            <v>44285</v>
          </cell>
          <cell r="G846" t="str">
            <v>MAKATI4</v>
          </cell>
          <cell r="H846">
            <v>15</v>
          </cell>
          <cell r="I846">
            <v>32</v>
          </cell>
          <cell r="J846" t="str">
            <v>D</v>
          </cell>
          <cell r="K846">
            <v>6</v>
          </cell>
          <cell r="L846">
            <v>4</v>
          </cell>
          <cell r="M846">
            <v>35</v>
          </cell>
          <cell r="N846">
            <v>24</v>
          </cell>
          <cell r="O846">
            <v>26</v>
          </cell>
          <cell r="P846">
            <v>10</v>
          </cell>
          <cell r="U846">
            <v>4</v>
          </cell>
          <cell r="V846">
            <v>1</v>
          </cell>
        </row>
        <row r="847">
          <cell r="C847">
            <v>31204</v>
          </cell>
          <cell r="D847">
            <v>1300</v>
          </cell>
          <cell r="E847" t="str">
            <v>FORBESPAR3</v>
          </cell>
          <cell r="F847">
            <v>44285</v>
          </cell>
          <cell r="G847" t="str">
            <v>MAKATI4</v>
          </cell>
          <cell r="H847">
            <v>15</v>
          </cell>
          <cell r="I847">
            <v>33</v>
          </cell>
          <cell r="J847" t="str">
            <v>D</v>
          </cell>
          <cell r="K847">
            <v>6</v>
          </cell>
          <cell r="L847">
            <v>4</v>
          </cell>
          <cell r="M847">
            <v>33</v>
          </cell>
          <cell r="N847">
            <v>14</v>
          </cell>
          <cell r="O847">
            <v>21</v>
          </cell>
          <cell r="P847">
            <v>4</v>
          </cell>
          <cell r="U847">
            <v>4</v>
          </cell>
          <cell r="V847">
            <v>1</v>
          </cell>
        </row>
        <row r="848">
          <cell r="C848">
            <v>12204</v>
          </cell>
          <cell r="D848">
            <v>1300</v>
          </cell>
          <cell r="E848" t="str">
            <v>FORBESPAX1</v>
          </cell>
          <cell r="F848">
            <v>44285</v>
          </cell>
          <cell r="G848" t="str">
            <v>MAKATI4</v>
          </cell>
          <cell r="H848">
            <v>16</v>
          </cell>
          <cell r="I848">
            <v>34</v>
          </cell>
          <cell r="J848" t="str">
            <v>D</v>
          </cell>
          <cell r="K848">
            <v>4</v>
          </cell>
          <cell r="L848">
            <v>6</v>
          </cell>
          <cell r="M848">
            <v>685</v>
          </cell>
          <cell r="N848">
            <v>676</v>
          </cell>
          <cell r="U848">
            <v>2</v>
          </cell>
          <cell r="V848">
            <v>0</v>
          </cell>
        </row>
        <row r="849">
          <cell r="C849">
            <v>22204</v>
          </cell>
          <cell r="D849">
            <v>1300</v>
          </cell>
          <cell r="E849" t="str">
            <v>FORBESPAX2</v>
          </cell>
          <cell r="F849">
            <v>44285</v>
          </cell>
          <cell r="G849" t="str">
            <v>MAKATI4</v>
          </cell>
          <cell r="H849">
            <v>16</v>
          </cell>
          <cell r="I849">
            <v>35</v>
          </cell>
          <cell r="J849" t="str">
            <v>D</v>
          </cell>
          <cell r="K849">
            <v>4</v>
          </cell>
          <cell r="L849">
            <v>6</v>
          </cell>
          <cell r="M849">
            <v>663</v>
          </cell>
          <cell r="N849">
            <v>632</v>
          </cell>
          <cell r="U849">
            <v>2</v>
          </cell>
          <cell r="V849">
            <v>0</v>
          </cell>
        </row>
        <row r="850">
          <cell r="C850">
            <v>32204</v>
          </cell>
          <cell r="D850">
            <v>1300</v>
          </cell>
          <cell r="E850" t="str">
            <v>FORBESPAX3</v>
          </cell>
          <cell r="F850">
            <v>44285</v>
          </cell>
          <cell r="G850" t="str">
            <v>MAKATI4</v>
          </cell>
          <cell r="H850">
            <v>16</v>
          </cell>
          <cell r="I850">
            <v>36</v>
          </cell>
          <cell r="J850" t="str">
            <v>D</v>
          </cell>
          <cell r="K850">
            <v>4</v>
          </cell>
          <cell r="L850">
            <v>6</v>
          </cell>
          <cell r="M850">
            <v>629</v>
          </cell>
          <cell r="N850">
            <v>664</v>
          </cell>
          <cell r="U850">
            <v>2</v>
          </cell>
          <cell r="V850">
            <v>0</v>
          </cell>
        </row>
        <row r="851">
          <cell r="C851">
            <v>11224</v>
          </cell>
          <cell r="D851">
            <v>1300</v>
          </cell>
          <cell r="E851" t="str">
            <v>NORDRIVE1</v>
          </cell>
          <cell r="F851">
            <v>44285</v>
          </cell>
          <cell r="G851" t="str">
            <v>MAKATI4</v>
          </cell>
          <cell r="H851">
            <v>18</v>
          </cell>
          <cell r="I851">
            <v>40</v>
          </cell>
          <cell r="J851" t="str">
            <v>D</v>
          </cell>
          <cell r="K851">
            <v>7</v>
          </cell>
          <cell r="L851">
            <v>0</v>
          </cell>
          <cell r="M851">
            <v>9</v>
          </cell>
          <cell r="N851">
            <v>12</v>
          </cell>
          <cell r="O851">
            <v>26</v>
          </cell>
          <cell r="P851">
            <v>18</v>
          </cell>
          <cell r="U851">
            <v>4</v>
          </cell>
          <cell r="V851">
            <v>1</v>
          </cell>
        </row>
        <row r="852">
          <cell r="C852">
            <v>31224</v>
          </cell>
          <cell r="D852">
            <v>1300</v>
          </cell>
          <cell r="E852" t="str">
            <v>NORDRIVE3</v>
          </cell>
          <cell r="F852">
            <v>44285</v>
          </cell>
          <cell r="G852" t="str">
            <v>MAKATI4</v>
          </cell>
          <cell r="H852">
            <v>18</v>
          </cell>
          <cell r="I852">
            <v>41</v>
          </cell>
          <cell r="J852" t="str">
            <v>D</v>
          </cell>
          <cell r="K852">
            <v>7</v>
          </cell>
          <cell r="L852">
            <v>0</v>
          </cell>
          <cell r="M852">
            <v>29</v>
          </cell>
          <cell r="N852">
            <v>20</v>
          </cell>
          <cell r="O852">
            <v>6</v>
          </cell>
          <cell r="P852">
            <v>24</v>
          </cell>
          <cell r="U852">
            <v>4</v>
          </cell>
          <cell r="V852">
            <v>1</v>
          </cell>
        </row>
        <row r="853">
          <cell r="C853">
            <v>12224</v>
          </cell>
          <cell r="D853">
            <v>1300</v>
          </cell>
          <cell r="E853" t="str">
            <v>NORDRIVEX1</v>
          </cell>
          <cell r="F853">
            <v>44285</v>
          </cell>
          <cell r="G853" t="str">
            <v>MAKATI4</v>
          </cell>
          <cell r="H853">
            <v>18</v>
          </cell>
          <cell r="I853">
            <v>42</v>
          </cell>
          <cell r="J853" t="str">
            <v>D</v>
          </cell>
          <cell r="K853">
            <v>7</v>
          </cell>
          <cell r="L853">
            <v>0</v>
          </cell>
          <cell r="M853">
            <v>665</v>
          </cell>
          <cell r="N853">
            <v>670</v>
          </cell>
          <cell r="U853">
            <v>2</v>
          </cell>
          <cell r="V853">
            <v>0</v>
          </cell>
        </row>
        <row r="854">
          <cell r="C854">
            <v>32224</v>
          </cell>
          <cell r="D854">
            <v>1300</v>
          </cell>
          <cell r="E854" t="str">
            <v>NORDRIVEX3</v>
          </cell>
          <cell r="F854">
            <v>44285</v>
          </cell>
          <cell r="G854" t="str">
            <v>MAKATI4</v>
          </cell>
          <cell r="H854">
            <v>18</v>
          </cell>
          <cell r="I854">
            <v>43</v>
          </cell>
          <cell r="J854" t="str">
            <v>D</v>
          </cell>
          <cell r="K854">
            <v>7</v>
          </cell>
          <cell r="L854">
            <v>0</v>
          </cell>
          <cell r="M854">
            <v>631</v>
          </cell>
          <cell r="N854">
            <v>674</v>
          </cell>
          <cell r="U854">
            <v>2</v>
          </cell>
          <cell r="V854">
            <v>0</v>
          </cell>
        </row>
        <row r="855">
          <cell r="C855">
            <v>19213</v>
          </cell>
          <cell r="D855">
            <v>1300</v>
          </cell>
          <cell r="E855" t="str">
            <v>RUSTANMKT1</v>
          </cell>
          <cell r="F855">
            <v>44285</v>
          </cell>
          <cell r="G855" t="str">
            <v>MAKATI4</v>
          </cell>
          <cell r="H855">
            <v>19</v>
          </cell>
          <cell r="I855">
            <v>44</v>
          </cell>
          <cell r="J855" t="str">
            <v>D</v>
          </cell>
          <cell r="K855">
            <v>0</v>
          </cell>
          <cell r="L855">
            <v>0</v>
          </cell>
          <cell r="M855">
            <v>31</v>
          </cell>
          <cell r="N855">
            <v>17</v>
          </cell>
          <cell r="O855">
            <v>34</v>
          </cell>
          <cell r="P855">
            <v>25</v>
          </cell>
          <cell r="U855">
            <v>4</v>
          </cell>
          <cell r="V855">
            <v>1</v>
          </cell>
        </row>
        <row r="856">
          <cell r="C856">
            <v>19206</v>
          </cell>
          <cell r="D856">
            <v>1300</v>
          </cell>
          <cell r="E856" t="str">
            <v>AYALACENT1</v>
          </cell>
          <cell r="F856">
            <v>44285</v>
          </cell>
          <cell r="G856" t="str">
            <v>MAKATI4</v>
          </cell>
          <cell r="H856">
            <v>20</v>
          </cell>
          <cell r="I856">
            <v>45</v>
          </cell>
          <cell r="J856" t="str">
            <v>D</v>
          </cell>
          <cell r="K856">
            <v>0</v>
          </cell>
          <cell r="L856">
            <v>2</v>
          </cell>
          <cell r="M856">
            <v>15</v>
          </cell>
          <cell r="N856">
            <v>10</v>
          </cell>
          <cell r="O856">
            <v>12</v>
          </cell>
          <cell r="P856">
            <v>36</v>
          </cell>
          <cell r="Q856">
            <v>26</v>
          </cell>
          <cell r="U856">
            <v>5</v>
          </cell>
          <cell r="V856">
            <v>1</v>
          </cell>
        </row>
        <row r="857">
          <cell r="C857">
            <v>19227</v>
          </cell>
          <cell r="D857">
            <v>1300</v>
          </cell>
          <cell r="E857" t="str">
            <v>SHANGMKT1</v>
          </cell>
          <cell r="F857">
            <v>44285</v>
          </cell>
          <cell r="G857" t="str">
            <v>MAKATI4</v>
          </cell>
          <cell r="H857">
            <v>21</v>
          </cell>
          <cell r="I857">
            <v>46</v>
          </cell>
          <cell r="J857" t="str">
            <v>D</v>
          </cell>
          <cell r="K857">
            <v>0</v>
          </cell>
          <cell r="L857">
            <v>4</v>
          </cell>
          <cell r="M857">
            <v>78</v>
          </cell>
          <cell r="N857">
            <v>35</v>
          </cell>
          <cell r="O857">
            <v>120</v>
          </cell>
          <cell r="P857">
            <v>25</v>
          </cell>
          <cell r="U857">
            <v>4</v>
          </cell>
          <cell r="V857">
            <v>1</v>
          </cell>
        </row>
        <row r="858">
          <cell r="C858">
            <v>19212</v>
          </cell>
          <cell r="D858">
            <v>1300</v>
          </cell>
          <cell r="E858" t="str">
            <v>PARKSQ11</v>
          </cell>
          <cell r="F858">
            <v>44285</v>
          </cell>
          <cell r="G858" t="str">
            <v>MAKATI4</v>
          </cell>
          <cell r="H858">
            <v>22</v>
          </cell>
          <cell r="I858">
            <v>47</v>
          </cell>
          <cell r="J858" t="str">
            <v>D</v>
          </cell>
          <cell r="K858">
            <v>0</v>
          </cell>
          <cell r="L858">
            <v>4</v>
          </cell>
          <cell r="M858">
            <v>15</v>
          </cell>
          <cell r="N858">
            <v>3</v>
          </cell>
          <cell r="U858">
            <v>2</v>
          </cell>
          <cell r="V858">
            <v>1</v>
          </cell>
        </row>
        <row r="859">
          <cell r="C859">
            <v>19211</v>
          </cell>
          <cell r="D859">
            <v>1300</v>
          </cell>
          <cell r="E859" t="str">
            <v>PARKSQ21</v>
          </cell>
          <cell r="F859">
            <v>44285</v>
          </cell>
          <cell r="G859" t="str">
            <v>MAKATI4</v>
          </cell>
          <cell r="H859">
            <v>23</v>
          </cell>
          <cell r="I859">
            <v>48</v>
          </cell>
          <cell r="J859" t="str">
            <v>D</v>
          </cell>
          <cell r="K859">
            <v>0</v>
          </cell>
          <cell r="L859">
            <v>1</v>
          </cell>
          <cell r="M859">
            <v>29</v>
          </cell>
          <cell r="U859">
            <v>1</v>
          </cell>
          <cell r="V859">
            <v>0</v>
          </cell>
        </row>
        <row r="860">
          <cell r="C860">
            <v>11218</v>
          </cell>
          <cell r="D860">
            <v>1300</v>
          </cell>
          <cell r="E860" t="str">
            <v>SANLORENZ1</v>
          </cell>
          <cell r="F860">
            <v>44285</v>
          </cell>
          <cell r="G860" t="str">
            <v>MAKATI4</v>
          </cell>
          <cell r="H860">
            <v>24</v>
          </cell>
          <cell r="I860">
            <v>49</v>
          </cell>
          <cell r="J860" t="str">
            <v>D</v>
          </cell>
          <cell r="K860">
            <v>6</v>
          </cell>
          <cell r="L860">
            <v>2</v>
          </cell>
          <cell r="M860">
            <v>37</v>
          </cell>
          <cell r="N860">
            <v>32</v>
          </cell>
          <cell r="O860">
            <v>16</v>
          </cell>
          <cell r="U860">
            <v>3</v>
          </cell>
          <cell r="V860">
            <v>1</v>
          </cell>
        </row>
        <row r="861">
          <cell r="C861">
            <v>21218</v>
          </cell>
          <cell r="D861">
            <v>1300</v>
          </cell>
          <cell r="E861" t="str">
            <v>SANLORENZ2</v>
          </cell>
          <cell r="F861">
            <v>44285</v>
          </cell>
          <cell r="G861" t="str">
            <v>MAKATI4</v>
          </cell>
          <cell r="H861">
            <v>24</v>
          </cell>
          <cell r="I861">
            <v>50</v>
          </cell>
          <cell r="J861" t="str">
            <v>D</v>
          </cell>
          <cell r="K861">
            <v>6</v>
          </cell>
          <cell r="L861">
            <v>2</v>
          </cell>
          <cell r="M861">
            <v>7</v>
          </cell>
          <cell r="N861">
            <v>23</v>
          </cell>
          <cell r="O861">
            <v>14</v>
          </cell>
          <cell r="P861">
            <v>122</v>
          </cell>
          <cell r="U861">
            <v>4</v>
          </cell>
          <cell r="V861">
            <v>1</v>
          </cell>
        </row>
        <row r="862">
          <cell r="C862">
            <v>31218</v>
          </cell>
          <cell r="D862">
            <v>1300</v>
          </cell>
          <cell r="E862" t="str">
            <v>SANLORENZ3</v>
          </cell>
          <cell r="F862">
            <v>44285</v>
          </cell>
          <cell r="G862" t="str">
            <v>MAKATI4</v>
          </cell>
          <cell r="H862">
            <v>24</v>
          </cell>
          <cell r="I862">
            <v>51</v>
          </cell>
          <cell r="J862" t="str">
            <v>D</v>
          </cell>
          <cell r="K862">
            <v>6</v>
          </cell>
          <cell r="L862">
            <v>2</v>
          </cell>
          <cell r="M862">
            <v>9</v>
          </cell>
          <cell r="N862">
            <v>124</v>
          </cell>
          <cell r="O862">
            <v>12</v>
          </cell>
          <cell r="U862">
            <v>3</v>
          </cell>
          <cell r="V862">
            <v>1</v>
          </cell>
        </row>
        <row r="863">
          <cell r="C863">
            <v>11222</v>
          </cell>
          <cell r="D863">
            <v>1300</v>
          </cell>
          <cell r="E863" t="str">
            <v>SOUDRIVE1</v>
          </cell>
          <cell r="F863">
            <v>44285</v>
          </cell>
          <cell r="G863" t="str">
            <v>MAKATI4</v>
          </cell>
          <cell r="H863">
            <v>25</v>
          </cell>
          <cell r="I863">
            <v>52</v>
          </cell>
          <cell r="J863" t="str">
            <v>D</v>
          </cell>
          <cell r="K863">
            <v>7</v>
          </cell>
          <cell r="L863">
            <v>6</v>
          </cell>
          <cell r="M863">
            <v>27</v>
          </cell>
          <cell r="N863">
            <v>29</v>
          </cell>
          <cell r="U863">
            <v>2</v>
          </cell>
          <cell r="V863">
            <v>1</v>
          </cell>
        </row>
        <row r="864">
          <cell r="C864">
            <v>21222</v>
          </cell>
          <cell r="D864">
            <v>1300</v>
          </cell>
          <cell r="E864" t="str">
            <v>SOUDRIVE2</v>
          </cell>
          <cell r="F864">
            <v>44285</v>
          </cell>
          <cell r="G864" t="str">
            <v>MAKATI4</v>
          </cell>
          <cell r="H864">
            <v>25</v>
          </cell>
          <cell r="I864">
            <v>53</v>
          </cell>
          <cell r="J864" t="str">
            <v>D</v>
          </cell>
          <cell r="K864">
            <v>7</v>
          </cell>
          <cell r="L864">
            <v>6</v>
          </cell>
          <cell r="M864">
            <v>11</v>
          </cell>
          <cell r="N864">
            <v>16</v>
          </cell>
          <cell r="O864">
            <v>20</v>
          </cell>
          <cell r="P864">
            <v>8</v>
          </cell>
          <cell r="U864">
            <v>4</v>
          </cell>
          <cell r="V864">
            <v>1</v>
          </cell>
        </row>
        <row r="865">
          <cell r="C865">
            <v>31222</v>
          </cell>
          <cell r="D865">
            <v>1300</v>
          </cell>
          <cell r="E865" t="str">
            <v>SOUDRIVE3</v>
          </cell>
          <cell r="F865">
            <v>44285</v>
          </cell>
          <cell r="G865" t="str">
            <v>MAKATI4</v>
          </cell>
          <cell r="H865">
            <v>25</v>
          </cell>
          <cell r="I865">
            <v>54</v>
          </cell>
          <cell r="J865" t="str">
            <v>D</v>
          </cell>
          <cell r="K865">
            <v>7</v>
          </cell>
          <cell r="L865">
            <v>6</v>
          </cell>
          <cell r="M865">
            <v>7</v>
          </cell>
          <cell r="N865">
            <v>30</v>
          </cell>
          <cell r="O865">
            <v>25</v>
          </cell>
          <cell r="P865">
            <v>32</v>
          </cell>
          <cell r="U865">
            <v>4</v>
          </cell>
          <cell r="V865">
            <v>1</v>
          </cell>
        </row>
        <row r="866">
          <cell r="C866">
            <v>22222</v>
          </cell>
          <cell r="D866">
            <v>1300</v>
          </cell>
          <cell r="E866" t="str">
            <v>SOUDRIVEX2</v>
          </cell>
          <cell r="F866">
            <v>44285</v>
          </cell>
          <cell r="G866" t="str">
            <v>MAKATI4</v>
          </cell>
          <cell r="H866">
            <v>26</v>
          </cell>
          <cell r="I866">
            <v>55</v>
          </cell>
          <cell r="J866" t="str">
            <v>D</v>
          </cell>
          <cell r="K866">
            <v>7</v>
          </cell>
          <cell r="L866">
            <v>2</v>
          </cell>
          <cell r="M866">
            <v>663</v>
          </cell>
          <cell r="N866">
            <v>672</v>
          </cell>
          <cell r="U866">
            <v>2</v>
          </cell>
          <cell r="V866">
            <v>0</v>
          </cell>
        </row>
        <row r="867">
          <cell r="C867">
            <v>32222</v>
          </cell>
          <cell r="D867">
            <v>1300</v>
          </cell>
          <cell r="E867" t="str">
            <v>SOUDRIVEX3</v>
          </cell>
          <cell r="F867">
            <v>44285</v>
          </cell>
          <cell r="G867" t="str">
            <v>MAKATI4</v>
          </cell>
          <cell r="H867">
            <v>26</v>
          </cell>
          <cell r="I867">
            <v>56</v>
          </cell>
          <cell r="J867" t="str">
            <v>D</v>
          </cell>
          <cell r="K867">
            <v>7</v>
          </cell>
          <cell r="L867">
            <v>2</v>
          </cell>
          <cell r="M867">
            <v>661</v>
          </cell>
          <cell r="N867">
            <v>666</v>
          </cell>
          <cell r="U867">
            <v>2</v>
          </cell>
          <cell r="V867">
            <v>0</v>
          </cell>
        </row>
        <row r="868">
          <cell r="C868">
            <v>19215</v>
          </cell>
          <cell r="D868">
            <v>1300</v>
          </cell>
          <cell r="E868" t="str">
            <v>SMMAKATI1</v>
          </cell>
          <cell r="F868">
            <v>44285</v>
          </cell>
          <cell r="G868" t="str">
            <v>MAKATI4</v>
          </cell>
          <cell r="H868">
            <v>27</v>
          </cell>
          <cell r="I868">
            <v>57</v>
          </cell>
          <cell r="J868" t="str">
            <v>B</v>
          </cell>
          <cell r="K868">
            <v>0</v>
          </cell>
          <cell r="L868">
            <v>1</v>
          </cell>
          <cell r="M868">
            <v>17</v>
          </cell>
          <cell r="N868">
            <v>23</v>
          </cell>
          <cell r="U868">
            <v>2</v>
          </cell>
          <cell r="V868">
            <v>1</v>
          </cell>
        </row>
        <row r="869">
          <cell r="C869">
            <v>19208</v>
          </cell>
          <cell r="D869">
            <v>1300</v>
          </cell>
          <cell r="E869" t="str">
            <v>DUSIT1</v>
          </cell>
          <cell r="F869">
            <v>44285</v>
          </cell>
          <cell r="G869" t="str">
            <v>MAKATI4</v>
          </cell>
          <cell r="H869">
            <v>28</v>
          </cell>
          <cell r="I869">
            <v>58</v>
          </cell>
          <cell r="J869" t="str">
            <v>B</v>
          </cell>
          <cell r="K869">
            <v>0</v>
          </cell>
          <cell r="L869">
            <v>3</v>
          </cell>
          <cell r="M869">
            <v>27</v>
          </cell>
          <cell r="N869">
            <v>10</v>
          </cell>
          <cell r="U869">
            <v>2</v>
          </cell>
          <cell r="V869">
            <v>1</v>
          </cell>
        </row>
        <row r="870">
          <cell r="C870">
            <v>12247</v>
          </cell>
          <cell r="D870">
            <v>1300</v>
          </cell>
          <cell r="E870" t="str">
            <v>PINAGKAIX1</v>
          </cell>
          <cell r="F870">
            <v>44285</v>
          </cell>
          <cell r="G870" t="str">
            <v>MAKATI4</v>
          </cell>
          <cell r="H870">
            <v>30</v>
          </cell>
          <cell r="I870">
            <v>62</v>
          </cell>
          <cell r="J870" t="str">
            <v>D</v>
          </cell>
          <cell r="K870">
            <v>2</v>
          </cell>
          <cell r="L870">
            <v>1</v>
          </cell>
          <cell r="M870">
            <v>681</v>
          </cell>
          <cell r="U870">
            <v>1</v>
          </cell>
          <cell r="V870">
            <v>0</v>
          </cell>
        </row>
        <row r="871">
          <cell r="C871">
            <v>22247</v>
          </cell>
          <cell r="D871">
            <v>1300</v>
          </cell>
          <cell r="E871" t="str">
            <v>PINAGKAIX2</v>
          </cell>
          <cell r="F871">
            <v>44285</v>
          </cell>
          <cell r="G871" t="str">
            <v>MAKATI4</v>
          </cell>
          <cell r="H871">
            <v>30</v>
          </cell>
          <cell r="I871">
            <v>63</v>
          </cell>
          <cell r="J871" t="str">
            <v>D</v>
          </cell>
          <cell r="K871">
            <v>2</v>
          </cell>
          <cell r="L871">
            <v>1</v>
          </cell>
          <cell r="M871">
            <v>679</v>
          </cell>
          <cell r="U871">
            <v>1</v>
          </cell>
          <cell r="V871">
            <v>0</v>
          </cell>
        </row>
        <row r="872">
          <cell r="C872">
            <v>32247</v>
          </cell>
          <cell r="D872">
            <v>1300</v>
          </cell>
          <cell r="E872" t="str">
            <v>PINAGKAIX3</v>
          </cell>
          <cell r="F872">
            <v>44285</v>
          </cell>
          <cell r="G872" t="str">
            <v>MAKATI4</v>
          </cell>
          <cell r="H872">
            <v>30</v>
          </cell>
          <cell r="I872">
            <v>64</v>
          </cell>
          <cell r="J872" t="str">
            <v>D</v>
          </cell>
          <cell r="K872">
            <v>2</v>
          </cell>
          <cell r="L872">
            <v>1</v>
          </cell>
          <cell r="M872">
            <v>675</v>
          </cell>
          <cell r="U872">
            <v>1</v>
          </cell>
          <cell r="V872">
            <v>0</v>
          </cell>
        </row>
        <row r="873">
          <cell r="C873">
            <v>12207</v>
          </cell>
          <cell r="D873">
            <v>1300</v>
          </cell>
          <cell r="E873" t="str">
            <v>POBLACIOX1</v>
          </cell>
          <cell r="F873">
            <v>44285</v>
          </cell>
          <cell r="G873" t="str">
            <v>MAKATI4</v>
          </cell>
          <cell r="H873">
            <v>33</v>
          </cell>
          <cell r="I873">
            <v>69</v>
          </cell>
          <cell r="J873" t="str">
            <v>D</v>
          </cell>
          <cell r="K873">
            <v>5</v>
          </cell>
          <cell r="L873">
            <v>6</v>
          </cell>
          <cell r="M873">
            <v>673</v>
          </cell>
          <cell r="U873">
            <v>1</v>
          </cell>
          <cell r="V873">
            <v>0</v>
          </cell>
        </row>
        <row r="874">
          <cell r="C874">
            <v>22207</v>
          </cell>
          <cell r="D874">
            <v>1300</v>
          </cell>
          <cell r="E874" t="str">
            <v>POBLACIOX2</v>
          </cell>
          <cell r="F874">
            <v>44285</v>
          </cell>
          <cell r="G874" t="str">
            <v>MAKATI4</v>
          </cell>
          <cell r="H874">
            <v>33</v>
          </cell>
          <cell r="I874">
            <v>70</v>
          </cell>
          <cell r="J874" t="str">
            <v>D</v>
          </cell>
          <cell r="K874">
            <v>5</v>
          </cell>
          <cell r="L874">
            <v>6</v>
          </cell>
          <cell r="M874">
            <v>677</v>
          </cell>
          <cell r="U874">
            <v>1</v>
          </cell>
          <cell r="V874">
            <v>0</v>
          </cell>
        </row>
        <row r="875">
          <cell r="C875">
            <v>32207</v>
          </cell>
          <cell r="D875">
            <v>1300</v>
          </cell>
          <cell r="E875" t="str">
            <v>POBLACIOX3</v>
          </cell>
          <cell r="F875">
            <v>44285</v>
          </cell>
          <cell r="G875" t="str">
            <v>MAKATI4</v>
          </cell>
          <cell r="H875">
            <v>33</v>
          </cell>
          <cell r="I875">
            <v>71</v>
          </cell>
          <cell r="J875" t="str">
            <v>D</v>
          </cell>
          <cell r="K875">
            <v>5</v>
          </cell>
          <cell r="L875">
            <v>6</v>
          </cell>
          <cell r="M875">
            <v>663</v>
          </cell>
          <cell r="U875">
            <v>1</v>
          </cell>
          <cell r="V875">
            <v>0</v>
          </cell>
        </row>
        <row r="876">
          <cell r="C876">
            <v>12225</v>
          </cell>
          <cell r="D876">
            <v>1300</v>
          </cell>
          <cell r="E876" t="str">
            <v>ASTEROIDX1</v>
          </cell>
          <cell r="F876">
            <v>44285</v>
          </cell>
          <cell r="G876" t="str">
            <v>MAKATI4</v>
          </cell>
          <cell r="H876">
            <v>35</v>
          </cell>
          <cell r="I876">
            <v>72</v>
          </cell>
          <cell r="J876" t="str">
            <v>D</v>
          </cell>
          <cell r="K876">
            <v>2</v>
          </cell>
          <cell r="L876">
            <v>3</v>
          </cell>
          <cell r="M876">
            <v>627</v>
          </cell>
          <cell r="N876">
            <v>633</v>
          </cell>
          <cell r="U876">
            <v>2</v>
          </cell>
          <cell r="V876">
            <v>0</v>
          </cell>
        </row>
        <row r="877">
          <cell r="C877">
            <v>32225</v>
          </cell>
          <cell r="D877">
            <v>1300</v>
          </cell>
          <cell r="E877" t="str">
            <v>ASTEROIDX3</v>
          </cell>
          <cell r="F877">
            <v>44285</v>
          </cell>
          <cell r="G877" t="str">
            <v>MAKATI4</v>
          </cell>
          <cell r="H877">
            <v>35</v>
          </cell>
          <cell r="I877">
            <v>73</v>
          </cell>
          <cell r="J877" t="str">
            <v>D</v>
          </cell>
          <cell r="K877">
            <v>2</v>
          </cell>
          <cell r="L877">
            <v>5</v>
          </cell>
          <cell r="M877">
            <v>629</v>
          </cell>
          <cell r="N877">
            <v>635</v>
          </cell>
          <cell r="U877">
            <v>2</v>
          </cell>
          <cell r="V877">
            <v>0</v>
          </cell>
        </row>
        <row r="878">
          <cell r="C878">
            <v>11274</v>
          </cell>
          <cell r="D878">
            <v>1300</v>
          </cell>
          <cell r="E878" t="str">
            <v>PBURGOS1</v>
          </cell>
          <cell r="F878">
            <v>44285</v>
          </cell>
          <cell r="G878" t="str">
            <v>MAKATI4</v>
          </cell>
          <cell r="H878">
            <v>36</v>
          </cell>
          <cell r="I878">
            <v>74</v>
          </cell>
          <cell r="J878" t="str">
            <v>D</v>
          </cell>
          <cell r="K878">
            <v>6</v>
          </cell>
          <cell r="L878">
            <v>4</v>
          </cell>
          <cell r="M878">
            <v>25</v>
          </cell>
          <cell r="N878">
            <v>77</v>
          </cell>
          <cell r="U878">
            <v>2</v>
          </cell>
          <cell r="V878">
            <v>0</v>
          </cell>
        </row>
        <row r="879">
          <cell r="C879">
            <v>21274</v>
          </cell>
          <cell r="D879">
            <v>1300</v>
          </cell>
          <cell r="E879" t="str">
            <v>PBURGOS2</v>
          </cell>
          <cell r="F879">
            <v>44285</v>
          </cell>
          <cell r="G879" t="str">
            <v>MAKATI4</v>
          </cell>
          <cell r="H879">
            <v>36</v>
          </cell>
          <cell r="I879">
            <v>75</v>
          </cell>
          <cell r="J879" t="str">
            <v>D</v>
          </cell>
          <cell r="K879">
            <v>6</v>
          </cell>
          <cell r="L879">
            <v>4</v>
          </cell>
          <cell r="M879">
            <v>19</v>
          </cell>
          <cell r="N879">
            <v>88</v>
          </cell>
          <cell r="U879">
            <v>2</v>
          </cell>
          <cell r="V879">
            <v>0</v>
          </cell>
        </row>
        <row r="880">
          <cell r="C880">
            <v>31274</v>
          </cell>
          <cell r="D880">
            <v>1300</v>
          </cell>
          <cell r="E880" t="str">
            <v>PBURGOS3</v>
          </cell>
          <cell r="F880">
            <v>44285</v>
          </cell>
          <cell r="G880" t="str">
            <v>MAKATI4</v>
          </cell>
          <cell r="H880">
            <v>36</v>
          </cell>
          <cell r="I880">
            <v>76</v>
          </cell>
          <cell r="J880" t="str">
            <v>D</v>
          </cell>
          <cell r="K880">
            <v>6</v>
          </cell>
          <cell r="L880">
            <v>4</v>
          </cell>
          <cell r="M880">
            <v>23</v>
          </cell>
          <cell r="N880">
            <v>99</v>
          </cell>
          <cell r="U880">
            <v>2</v>
          </cell>
          <cell r="V880">
            <v>0</v>
          </cell>
        </row>
        <row r="881">
          <cell r="C881">
            <v>11123</v>
          </cell>
          <cell r="D881">
            <v>1201</v>
          </cell>
          <cell r="E881" t="str">
            <v>CAMPAGUI1</v>
          </cell>
          <cell r="F881">
            <v>44286</v>
          </cell>
          <cell r="G881" t="str">
            <v>ORT_BSC3</v>
          </cell>
          <cell r="H881">
            <v>1</v>
          </cell>
          <cell r="I881">
            <v>1</v>
          </cell>
          <cell r="J881" t="str">
            <v>D</v>
          </cell>
          <cell r="K881">
            <v>2</v>
          </cell>
          <cell r="L881">
            <v>2</v>
          </cell>
          <cell r="M881">
            <v>11</v>
          </cell>
          <cell r="N881">
            <v>14</v>
          </cell>
          <cell r="O881">
            <v>120</v>
          </cell>
          <cell r="P881">
            <v>75</v>
          </cell>
          <cell r="U881">
            <v>4</v>
          </cell>
          <cell r="V881">
            <v>1</v>
          </cell>
        </row>
        <row r="882">
          <cell r="C882">
            <v>21123</v>
          </cell>
          <cell r="D882">
            <v>1201</v>
          </cell>
          <cell r="E882" t="str">
            <v>CAMPAGUI2</v>
          </cell>
          <cell r="F882">
            <v>44286</v>
          </cell>
          <cell r="G882" t="str">
            <v>ORT_BSC3</v>
          </cell>
          <cell r="H882">
            <v>1</v>
          </cell>
          <cell r="I882">
            <v>2</v>
          </cell>
          <cell r="J882" t="str">
            <v>D</v>
          </cell>
          <cell r="K882">
            <v>2</v>
          </cell>
          <cell r="L882">
            <v>2</v>
          </cell>
          <cell r="M882">
            <v>17</v>
          </cell>
          <cell r="N882">
            <v>124</v>
          </cell>
          <cell r="O882">
            <v>8</v>
          </cell>
          <cell r="P882">
            <v>28</v>
          </cell>
          <cell r="U882">
            <v>4</v>
          </cell>
          <cell r="V882">
            <v>1</v>
          </cell>
        </row>
        <row r="883">
          <cell r="C883">
            <v>11124</v>
          </cell>
          <cell r="D883">
            <v>1201</v>
          </cell>
          <cell r="E883" t="str">
            <v>SERRANO1</v>
          </cell>
          <cell r="F883">
            <v>44286</v>
          </cell>
          <cell r="G883" t="str">
            <v>ORT_BSC3</v>
          </cell>
          <cell r="H883">
            <v>2</v>
          </cell>
          <cell r="I883">
            <v>3</v>
          </cell>
          <cell r="J883" t="str">
            <v>D</v>
          </cell>
          <cell r="K883">
            <v>2</v>
          </cell>
          <cell r="L883">
            <v>0</v>
          </cell>
          <cell r="M883">
            <v>31</v>
          </cell>
          <cell r="N883">
            <v>22</v>
          </cell>
          <cell r="O883">
            <v>16</v>
          </cell>
          <cell r="P883">
            <v>10</v>
          </cell>
          <cell r="U883">
            <v>4</v>
          </cell>
          <cell r="V883">
            <v>1</v>
          </cell>
        </row>
        <row r="884">
          <cell r="C884">
            <v>21124</v>
          </cell>
          <cell r="D884">
            <v>1201</v>
          </cell>
          <cell r="E884" t="str">
            <v>SERRANO2</v>
          </cell>
          <cell r="F884">
            <v>44286</v>
          </cell>
          <cell r="G884" t="str">
            <v>ORT_BSC3</v>
          </cell>
          <cell r="H884">
            <v>2</v>
          </cell>
          <cell r="I884">
            <v>4</v>
          </cell>
          <cell r="J884" t="str">
            <v>D</v>
          </cell>
          <cell r="K884">
            <v>2</v>
          </cell>
          <cell r="L884">
            <v>0</v>
          </cell>
          <cell r="M884">
            <v>13</v>
          </cell>
          <cell r="N884">
            <v>6</v>
          </cell>
          <cell r="U884">
            <v>2</v>
          </cell>
          <cell r="V884">
            <v>1</v>
          </cell>
        </row>
        <row r="885">
          <cell r="C885">
            <v>31124</v>
          </cell>
          <cell r="D885">
            <v>1201</v>
          </cell>
          <cell r="E885" t="str">
            <v>SERRANO3</v>
          </cell>
          <cell r="F885">
            <v>44286</v>
          </cell>
          <cell r="G885" t="str">
            <v>ORT_BSC3</v>
          </cell>
          <cell r="H885">
            <v>2</v>
          </cell>
          <cell r="I885">
            <v>5</v>
          </cell>
          <cell r="J885" t="str">
            <v>D</v>
          </cell>
          <cell r="K885">
            <v>2</v>
          </cell>
          <cell r="L885">
            <v>0</v>
          </cell>
          <cell r="M885">
            <v>27</v>
          </cell>
          <cell r="N885">
            <v>12</v>
          </cell>
          <cell r="O885">
            <v>37</v>
          </cell>
          <cell r="U885">
            <v>3</v>
          </cell>
          <cell r="V885">
            <v>1</v>
          </cell>
        </row>
        <row r="886">
          <cell r="C886">
            <v>11119</v>
          </cell>
          <cell r="D886">
            <v>1201</v>
          </cell>
          <cell r="E886" t="str">
            <v>WHITEPLAI1</v>
          </cell>
          <cell r="F886">
            <v>44286</v>
          </cell>
          <cell r="G886" t="str">
            <v>ORT_BSC3</v>
          </cell>
          <cell r="H886">
            <v>3</v>
          </cell>
          <cell r="I886">
            <v>6</v>
          </cell>
          <cell r="J886" t="str">
            <v>D</v>
          </cell>
          <cell r="K886">
            <v>2</v>
          </cell>
          <cell r="L886">
            <v>3</v>
          </cell>
          <cell r="M886">
            <v>19</v>
          </cell>
          <cell r="N886">
            <v>121</v>
          </cell>
          <cell r="O886">
            <v>33</v>
          </cell>
          <cell r="P886">
            <v>77</v>
          </cell>
          <cell r="U886">
            <v>4</v>
          </cell>
          <cell r="V886">
            <v>1</v>
          </cell>
        </row>
        <row r="887">
          <cell r="C887">
            <v>21119</v>
          </cell>
          <cell r="D887">
            <v>1201</v>
          </cell>
          <cell r="E887" t="str">
            <v>WHITEPLAI2</v>
          </cell>
          <cell r="F887">
            <v>44286</v>
          </cell>
          <cell r="G887" t="str">
            <v>ORT_BSC3</v>
          </cell>
          <cell r="H887">
            <v>3</v>
          </cell>
          <cell r="I887">
            <v>7</v>
          </cell>
          <cell r="J887" t="str">
            <v>D</v>
          </cell>
          <cell r="K887">
            <v>2</v>
          </cell>
          <cell r="L887">
            <v>3</v>
          </cell>
          <cell r="M887">
            <v>9</v>
          </cell>
          <cell r="N887">
            <v>16</v>
          </cell>
          <cell r="O887">
            <v>23</v>
          </cell>
          <cell r="P887">
            <v>88</v>
          </cell>
          <cell r="U887">
            <v>4</v>
          </cell>
          <cell r="V887">
            <v>1</v>
          </cell>
        </row>
        <row r="888">
          <cell r="C888">
            <v>31119</v>
          </cell>
          <cell r="D888">
            <v>1201</v>
          </cell>
          <cell r="E888" t="str">
            <v>WHITEPLAI3</v>
          </cell>
          <cell r="F888">
            <v>44286</v>
          </cell>
          <cell r="G888" t="str">
            <v>ORT_BSC3</v>
          </cell>
          <cell r="H888">
            <v>3</v>
          </cell>
          <cell r="I888">
            <v>8</v>
          </cell>
          <cell r="J888" t="str">
            <v>D</v>
          </cell>
          <cell r="K888">
            <v>2</v>
          </cell>
          <cell r="L888">
            <v>3</v>
          </cell>
          <cell r="M888">
            <v>7</v>
          </cell>
          <cell r="N888">
            <v>99</v>
          </cell>
          <cell r="O888">
            <v>32</v>
          </cell>
          <cell r="P888">
            <v>30</v>
          </cell>
          <cell r="U888">
            <v>4</v>
          </cell>
          <cell r="V888">
            <v>1</v>
          </cell>
        </row>
        <row r="889">
          <cell r="C889">
            <v>11115</v>
          </cell>
          <cell r="D889">
            <v>1201</v>
          </cell>
          <cell r="E889" t="str">
            <v>CUBAO1</v>
          </cell>
          <cell r="F889">
            <v>44286</v>
          </cell>
          <cell r="G889" t="str">
            <v>ORT_BSC3</v>
          </cell>
          <cell r="H889">
            <v>4</v>
          </cell>
          <cell r="I889">
            <v>9</v>
          </cell>
          <cell r="J889" t="str">
            <v>D</v>
          </cell>
          <cell r="K889">
            <v>4</v>
          </cell>
          <cell r="L889">
            <v>0</v>
          </cell>
          <cell r="M889">
            <v>13</v>
          </cell>
          <cell r="N889">
            <v>6</v>
          </cell>
          <cell r="O889">
            <v>30</v>
          </cell>
          <cell r="U889">
            <v>3</v>
          </cell>
          <cell r="V889">
            <v>1</v>
          </cell>
        </row>
        <row r="890">
          <cell r="C890">
            <v>21115</v>
          </cell>
          <cell r="D890">
            <v>1201</v>
          </cell>
          <cell r="E890" t="str">
            <v>CUBAO2</v>
          </cell>
          <cell r="F890">
            <v>44286</v>
          </cell>
          <cell r="G890" t="str">
            <v>ORT_BSC3</v>
          </cell>
          <cell r="H890">
            <v>4</v>
          </cell>
          <cell r="I890">
            <v>10</v>
          </cell>
          <cell r="J890" t="str">
            <v>D</v>
          </cell>
          <cell r="K890">
            <v>4</v>
          </cell>
          <cell r="L890">
            <v>0</v>
          </cell>
          <cell r="M890">
            <v>29</v>
          </cell>
          <cell r="N890">
            <v>35</v>
          </cell>
          <cell r="O890">
            <v>8</v>
          </cell>
          <cell r="P890">
            <v>33</v>
          </cell>
          <cell r="U890">
            <v>4</v>
          </cell>
          <cell r="V890">
            <v>1</v>
          </cell>
        </row>
        <row r="891">
          <cell r="C891">
            <v>31115</v>
          </cell>
          <cell r="D891">
            <v>1201</v>
          </cell>
          <cell r="E891" t="str">
            <v>CUBAO3</v>
          </cell>
          <cell r="F891">
            <v>44286</v>
          </cell>
          <cell r="G891" t="str">
            <v>ORT_BSC3</v>
          </cell>
          <cell r="H891">
            <v>4</v>
          </cell>
          <cell r="I891">
            <v>11</v>
          </cell>
          <cell r="J891" t="str">
            <v>D</v>
          </cell>
          <cell r="K891">
            <v>4</v>
          </cell>
          <cell r="L891">
            <v>0</v>
          </cell>
          <cell r="M891">
            <v>19</v>
          </cell>
          <cell r="N891">
            <v>10</v>
          </cell>
          <cell r="O891">
            <v>16</v>
          </cell>
          <cell r="U891">
            <v>3</v>
          </cell>
          <cell r="V891">
            <v>1</v>
          </cell>
        </row>
        <row r="892">
          <cell r="C892">
            <v>19101</v>
          </cell>
          <cell r="D892">
            <v>1201</v>
          </cell>
          <cell r="E892" t="str">
            <v>RUSTANCUB1</v>
          </cell>
          <cell r="F892">
            <v>44286</v>
          </cell>
          <cell r="G892" t="str">
            <v>ORT_BSC3</v>
          </cell>
          <cell r="H892">
            <v>5</v>
          </cell>
          <cell r="I892">
            <v>12</v>
          </cell>
          <cell r="J892" t="str">
            <v>D</v>
          </cell>
          <cell r="K892">
            <v>0</v>
          </cell>
          <cell r="L892">
            <v>1</v>
          </cell>
          <cell r="M892">
            <v>25</v>
          </cell>
          <cell r="N892">
            <v>30</v>
          </cell>
          <cell r="U892">
            <v>2</v>
          </cell>
          <cell r="V892">
            <v>1</v>
          </cell>
        </row>
        <row r="893">
          <cell r="C893">
            <v>19107</v>
          </cell>
          <cell r="D893">
            <v>1201</v>
          </cell>
          <cell r="E893" t="str">
            <v>SMCUBAO1</v>
          </cell>
          <cell r="F893">
            <v>44286</v>
          </cell>
          <cell r="G893" t="str">
            <v>ORT_BSC3</v>
          </cell>
          <cell r="H893">
            <v>6</v>
          </cell>
          <cell r="I893">
            <v>13</v>
          </cell>
          <cell r="J893" t="str">
            <v>D</v>
          </cell>
          <cell r="K893">
            <v>0</v>
          </cell>
          <cell r="L893">
            <v>5</v>
          </cell>
          <cell r="M893">
            <v>122</v>
          </cell>
          <cell r="N893">
            <v>24</v>
          </cell>
          <cell r="O893">
            <v>3</v>
          </cell>
          <cell r="U893">
            <v>3</v>
          </cell>
          <cell r="V893">
            <v>1</v>
          </cell>
        </row>
        <row r="894">
          <cell r="C894">
            <v>11508</v>
          </cell>
          <cell r="D894">
            <v>1201</v>
          </cell>
          <cell r="E894" t="str">
            <v>ADDITIONA1</v>
          </cell>
          <cell r="F894">
            <v>44286</v>
          </cell>
          <cell r="G894" t="str">
            <v>ORT_BSC3</v>
          </cell>
          <cell r="H894">
            <v>7</v>
          </cell>
          <cell r="I894">
            <v>14</v>
          </cell>
          <cell r="J894" t="str">
            <v>D</v>
          </cell>
          <cell r="K894">
            <v>4</v>
          </cell>
          <cell r="L894">
            <v>4</v>
          </cell>
          <cell r="M894">
            <v>19</v>
          </cell>
          <cell r="N894">
            <v>6</v>
          </cell>
          <cell r="O894">
            <v>10</v>
          </cell>
          <cell r="P894">
            <v>26</v>
          </cell>
          <cell r="U894">
            <v>4</v>
          </cell>
          <cell r="V894">
            <v>1</v>
          </cell>
        </row>
        <row r="895">
          <cell r="C895">
            <v>21508</v>
          </cell>
          <cell r="D895">
            <v>1201</v>
          </cell>
          <cell r="E895" t="str">
            <v>ADDITIONA2</v>
          </cell>
          <cell r="F895">
            <v>44286</v>
          </cell>
          <cell r="G895" t="str">
            <v>ORT_BSC3</v>
          </cell>
          <cell r="H895">
            <v>7</v>
          </cell>
          <cell r="I895">
            <v>15</v>
          </cell>
          <cell r="J895" t="str">
            <v>D</v>
          </cell>
          <cell r="K895">
            <v>4</v>
          </cell>
          <cell r="L895">
            <v>4</v>
          </cell>
          <cell r="M895">
            <v>15</v>
          </cell>
          <cell r="N895">
            <v>12</v>
          </cell>
          <cell r="O895">
            <v>21</v>
          </cell>
          <cell r="U895">
            <v>3</v>
          </cell>
          <cell r="V895">
            <v>1</v>
          </cell>
        </row>
        <row r="896">
          <cell r="C896">
            <v>31508</v>
          </cell>
          <cell r="D896">
            <v>1201</v>
          </cell>
          <cell r="E896" t="str">
            <v>ADDITIONA3</v>
          </cell>
          <cell r="F896">
            <v>44286</v>
          </cell>
          <cell r="G896" t="str">
            <v>ORT_BSC3</v>
          </cell>
          <cell r="H896">
            <v>7</v>
          </cell>
          <cell r="I896">
            <v>16</v>
          </cell>
          <cell r="J896" t="str">
            <v>D</v>
          </cell>
          <cell r="K896">
            <v>4</v>
          </cell>
          <cell r="L896">
            <v>4</v>
          </cell>
          <cell r="M896">
            <v>5</v>
          </cell>
          <cell r="N896">
            <v>33</v>
          </cell>
          <cell r="O896">
            <v>16</v>
          </cell>
          <cell r="P896">
            <v>22</v>
          </cell>
          <cell r="U896">
            <v>4</v>
          </cell>
          <cell r="V896">
            <v>1</v>
          </cell>
        </row>
        <row r="897">
          <cell r="C897">
            <v>11509</v>
          </cell>
          <cell r="D897">
            <v>1201</v>
          </cell>
          <cell r="E897" t="str">
            <v>GREENHILL1</v>
          </cell>
          <cell r="F897">
            <v>44286</v>
          </cell>
          <cell r="G897" t="str">
            <v>ORT_BSC3</v>
          </cell>
          <cell r="H897">
            <v>8</v>
          </cell>
          <cell r="I897">
            <v>27</v>
          </cell>
          <cell r="J897" t="str">
            <v>D</v>
          </cell>
          <cell r="K897">
            <v>2</v>
          </cell>
          <cell r="L897">
            <v>4</v>
          </cell>
          <cell r="M897">
            <v>5</v>
          </cell>
          <cell r="N897">
            <v>22</v>
          </cell>
          <cell r="O897">
            <v>24</v>
          </cell>
          <cell r="P897">
            <v>10</v>
          </cell>
          <cell r="U897">
            <v>4</v>
          </cell>
          <cell r="V897">
            <v>1</v>
          </cell>
        </row>
        <row r="898">
          <cell r="C898">
            <v>21509</v>
          </cell>
          <cell r="D898">
            <v>1201</v>
          </cell>
          <cell r="E898" t="str">
            <v>GREENHILL2</v>
          </cell>
          <cell r="F898">
            <v>44286</v>
          </cell>
          <cell r="G898" t="str">
            <v>ORT_BSC3</v>
          </cell>
          <cell r="H898">
            <v>8</v>
          </cell>
          <cell r="I898">
            <v>28</v>
          </cell>
          <cell r="J898" t="str">
            <v>D</v>
          </cell>
          <cell r="K898">
            <v>2</v>
          </cell>
          <cell r="L898">
            <v>4</v>
          </cell>
          <cell r="M898">
            <v>19</v>
          </cell>
          <cell r="N898">
            <v>12</v>
          </cell>
          <cell r="O898">
            <v>35</v>
          </cell>
          <cell r="P898">
            <v>8</v>
          </cell>
          <cell r="U898">
            <v>4</v>
          </cell>
          <cell r="V898">
            <v>1</v>
          </cell>
        </row>
        <row r="899">
          <cell r="C899">
            <v>31509</v>
          </cell>
          <cell r="D899">
            <v>1201</v>
          </cell>
          <cell r="E899" t="str">
            <v>GREENHILL3</v>
          </cell>
          <cell r="F899">
            <v>44286</v>
          </cell>
          <cell r="G899" t="str">
            <v>ORT_BSC3</v>
          </cell>
          <cell r="H899">
            <v>8</v>
          </cell>
          <cell r="I899">
            <v>29</v>
          </cell>
          <cell r="J899" t="str">
            <v>D</v>
          </cell>
          <cell r="K899">
            <v>2</v>
          </cell>
          <cell r="L899">
            <v>4</v>
          </cell>
          <cell r="M899">
            <v>31</v>
          </cell>
          <cell r="N899">
            <v>37</v>
          </cell>
          <cell r="O899">
            <v>16</v>
          </cell>
          <cell r="P899">
            <v>14</v>
          </cell>
          <cell r="U899">
            <v>4</v>
          </cell>
          <cell r="V899">
            <v>1</v>
          </cell>
        </row>
        <row r="900">
          <cell r="C900">
            <v>12509</v>
          </cell>
          <cell r="D900">
            <v>1201</v>
          </cell>
          <cell r="E900" t="str">
            <v>GREENHILX1</v>
          </cell>
          <cell r="F900">
            <v>44286</v>
          </cell>
          <cell r="G900" t="str">
            <v>ORT_BSC3</v>
          </cell>
          <cell r="H900">
            <v>9</v>
          </cell>
          <cell r="I900">
            <v>20</v>
          </cell>
          <cell r="J900" t="str">
            <v>D</v>
          </cell>
          <cell r="K900">
            <v>2</v>
          </cell>
          <cell r="L900">
            <v>4</v>
          </cell>
          <cell r="M900">
            <v>665</v>
          </cell>
          <cell r="N900">
            <v>678</v>
          </cell>
          <cell r="U900">
            <v>2</v>
          </cell>
          <cell r="V900">
            <v>0</v>
          </cell>
        </row>
        <row r="901">
          <cell r="C901">
            <v>22509</v>
          </cell>
          <cell r="D901">
            <v>1201</v>
          </cell>
          <cell r="E901" t="str">
            <v>GREENHILX2</v>
          </cell>
          <cell r="F901">
            <v>44286</v>
          </cell>
          <cell r="G901" t="str">
            <v>ORT_BSC3</v>
          </cell>
          <cell r="H901">
            <v>9</v>
          </cell>
          <cell r="I901">
            <v>21</v>
          </cell>
          <cell r="J901" t="str">
            <v>D</v>
          </cell>
          <cell r="K901">
            <v>2</v>
          </cell>
          <cell r="L901">
            <v>4</v>
          </cell>
          <cell r="M901">
            <v>669</v>
          </cell>
          <cell r="N901">
            <v>674</v>
          </cell>
          <cell r="U901">
            <v>2</v>
          </cell>
          <cell r="V901">
            <v>0</v>
          </cell>
        </row>
        <row r="902">
          <cell r="C902">
            <v>32509</v>
          </cell>
          <cell r="D902">
            <v>1201</v>
          </cell>
          <cell r="E902" t="str">
            <v>GREENHILX3</v>
          </cell>
          <cell r="F902">
            <v>44286</v>
          </cell>
          <cell r="G902" t="str">
            <v>ORT_BSC3</v>
          </cell>
          <cell r="H902">
            <v>9</v>
          </cell>
          <cell r="I902">
            <v>22</v>
          </cell>
          <cell r="J902" t="str">
            <v>D</v>
          </cell>
          <cell r="K902">
            <v>2</v>
          </cell>
          <cell r="L902">
            <v>4</v>
          </cell>
          <cell r="M902">
            <v>681</v>
          </cell>
          <cell r="N902">
            <v>626</v>
          </cell>
          <cell r="U902">
            <v>2</v>
          </cell>
          <cell r="V902">
            <v>0</v>
          </cell>
        </row>
        <row r="903">
          <cell r="C903">
            <v>11110</v>
          </cell>
          <cell r="D903">
            <v>1201</v>
          </cell>
          <cell r="E903" t="str">
            <v>KANLURAN1</v>
          </cell>
          <cell r="F903">
            <v>44286</v>
          </cell>
          <cell r="G903" t="str">
            <v>ORT_BSC3</v>
          </cell>
          <cell r="H903">
            <v>10</v>
          </cell>
          <cell r="I903">
            <v>23</v>
          </cell>
          <cell r="J903" t="str">
            <v>D</v>
          </cell>
          <cell r="K903">
            <v>4</v>
          </cell>
          <cell r="L903">
            <v>1</v>
          </cell>
          <cell r="M903">
            <v>11</v>
          </cell>
          <cell r="N903">
            <v>18</v>
          </cell>
          <cell r="O903">
            <v>28</v>
          </cell>
          <cell r="P903">
            <v>34</v>
          </cell>
          <cell r="U903">
            <v>4</v>
          </cell>
          <cell r="V903">
            <v>1</v>
          </cell>
        </row>
        <row r="904">
          <cell r="C904">
            <v>21110</v>
          </cell>
          <cell r="D904">
            <v>1201</v>
          </cell>
          <cell r="E904" t="str">
            <v>KANLURAN2</v>
          </cell>
          <cell r="F904">
            <v>44286</v>
          </cell>
          <cell r="G904" t="str">
            <v>ORT_BSC3</v>
          </cell>
          <cell r="H904">
            <v>10</v>
          </cell>
          <cell r="I904">
            <v>24</v>
          </cell>
          <cell r="J904" t="str">
            <v>D</v>
          </cell>
          <cell r="K904">
            <v>4</v>
          </cell>
          <cell r="L904">
            <v>1</v>
          </cell>
          <cell r="M904">
            <v>15</v>
          </cell>
          <cell r="N904">
            <v>4</v>
          </cell>
          <cell r="O904">
            <v>21</v>
          </cell>
          <cell r="P904">
            <v>36</v>
          </cell>
          <cell r="U904">
            <v>4</v>
          </cell>
          <cell r="V904">
            <v>1</v>
          </cell>
        </row>
        <row r="905">
          <cell r="C905">
            <v>31110</v>
          </cell>
          <cell r="D905">
            <v>1201</v>
          </cell>
          <cell r="E905" t="str">
            <v>KANLURAN3</v>
          </cell>
          <cell r="F905">
            <v>44286</v>
          </cell>
          <cell r="G905" t="str">
            <v>ORT_BSC3</v>
          </cell>
          <cell r="H905">
            <v>10</v>
          </cell>
          <cell r="I905">
            <v>25</v>
          </cell>
          <cell r="J905" t="str">
            <v>D</v>
          </cell>
          <cell r="K905">
            <v>4</v>
          </cell>
          <cell r="L905">
            <v>1</v>
          </cell>
          <cell r="M905">
            <v>7</v>
          </cell>
          <cell r="N905">
            <v>23</v>
          </cell>
          <cell r="O905">
            <v>32</v>
          </cell>
          <cell r="U905">
            <v>3</v>
          </cell>
          <cell r="V905">
            <v>1</v>
          </cell>
        </row>
        <row r="906">
          <cell r="C906">
            <v>12110</v>
          </cell>
          <cell r="D906">
            <v>1201</v>
          </cell>
          <cell r="E906" t="str">
            <v>KANLURANX1</v>
          </cell>
          <cell r="F906">
            <v>44286</v>
          </cell>
          <cell r="G906" t="str">
            <v>ORT_BSC3</v>
          </cell>
          <cell r="H906">
            <v>11</v>
          </cell>
          <cell r="I906">
            <v>26</v>
          </cell>
          <cell r="J906" t="str">
            <v>D</v>
          </cell>
          <cell r="K906">
            <v>4</v>
          </cell>
          <cell r="L906">
            <v>1</v>
          </cell>
          <cell r="M906">
            <v>673</v>
          </cell>
          <cell r="N906">
            <v>628</v>
          </cell>
          <cell r="U906">
            <v>2</v>
          </cell>
          <cell r="V906">
            <v>1</v>
          </cell>
        </row>
        <row r="907">
          <cell r="C907">
            <v>22110</v>
          </cell>
          <cell r="D907">
            <v>1201</v>
          </cell>
          <cell r="E907" t="str">
            <v>KANLURANX2</v>
          </cell>
          <cell r="F907">
            <v>44286</v>
          </cell>
          <cell r="G907" t="str">
            <v>ORT_BSC3</v>
          </cell>
          <cell r="H907">
            <v>11</v>
          </cell>
          <cell r="I907">
            <v>30</v>
          </cell>
          <cell r="J907" t="str">
            <v>D</v>
          </cell>
          <cell r="K907">
            <v>4</v>
          </cell>
          <cell r="L907">
            <v>1</v>
          </cell>
          <cell r="M907">
            <v>667</v>
          </cell>
          <cell r="N907">
            <v>672</v>
          </cell>
          <cell r="U907">
            <v>2</v>
          </cell>
          <cell r="V907">
            <v>1</v>
          </cell>
        </row>
        <row r="908">
          <cell r="C908">
            <v>32110</v>
          </cell>
          <cell r="D908">
            <v>1201</v>
          </cell>
          <cell r="E908" t="str">
            <v>KANLURANX3</v>
          </cell>
          <cell r="F908">
            <v>44286</v>
          </cell>
          <cell r="G908" t="str">
            <v>ORT_BSC3</v>
          </cell>
          <cell r="H908">
            <v>11</v>
          </cell>
          <cell r="I908">
            <v>31</v>
          </cell>
          <cell r="J908" t="str">
            <v>D</v>
          </cell>
          <cell r="K908">
            <v>4</v>
          </cell>
          <cell r="L908">
            <v>1</v>
          </cell>
          <cell r="M908">
            <v>661</v>
          </cell>
          <cell r="N908">
            <v>632</v>
          </cell>
          <cell r="U908">
            <v>2</v>
          </cell>
          <cell r="V908">
            <v>1</v>
          </cell>
        </row>
        <row r="909">
          <cell r="C909">
            <v>11510</v>
          </cell>
          <cell r="D909">
            <v>1201</v>
          </cell>
          <cell r="E909" t="str">
            <v>PASADENA1</v>
          </cell>
          <cell r="F909">
            <v>44286</v>
          </cell>
          <cell r="G909" t="str">
            <v>ORT_BSC3</v>
          </cell>
          <cell r="H909">
            <v>12</v>
          </cell>
          <cell r="I909">
            <v>17</v>
          </cell>
          <cell r="J909" t="str">
            <v>D</v>
          </cell>
          <cell r="K909">
            <v>4</v>
          </cell>
          <cell r="L909">
            <v>3</v>
          </cell>
          <cell r="M909">
            <v>11</v>
          </cell>
          <cell r="N909">
            <v>14</v>
          </cell>
          <cell r="O909">
            <v>28</v>
          </cell>
          <cell r="P909">
            <v>96</v>
          </cell>
          <cell r="U909">
            <v>4</v>
          </cell>
          <cell r="V909">
            <v>1</v>
          </cell>
        </row>
        <row r="910">
          <cell r="C910">
            <v>21510</v>
          </cell>
          <cell r="D910">
            <v>1201</v>
          </cell>
          <cell r="E910" t="str">
            <v>PASADENA2</v>
          </cell>
          <cell r="F910">
            <v>44286</v>
          </cell>
          <cell r="G910" t="str">
            <v>ORT_BSC3</v>
          </cell>
          <cell r="H910">
            <v>12</v>
          </cell>
          <cell r="I910">
            <v>18</v>
          </cell>
          <cell r="J910" t="str">
            <v>D</v>
          </cell>
          <cell r="K910">
            <v>4</v>
          </cell>
          <cell r="L910">
            <v>3</v>
          </cell>
          <cell r="M910">
            <v>17</v>
          </cell>
          <cell r="N910">
            <v>124</v>
          </cell>
          <cell r="O910">
            <v>120</v>
          </cell>
          <cell r="P910">
            <v>122</v>
          </cell>
          <cell r="U910">
            <v>4</v>
          </cell>
          <cell r="V910">
            <v>1</v>
          </cell>
        </row>
        <row r="911">
          <cell r="C911">
            <v>31510</v>
          </cell>
          <cell r="D911">
            <v>1201</v>
          </cell>
          <cell r="E911" t="str">
            <v>PASADENA3</v>
          </cell>
          <cell r="F911">
            <v>44286</v>
          </cell>
          <cell r="G911" t="str">
            <v>ORT_BSC3</v>
          </cell>
          <cell r="H911">
            <v>12</v>
          </cell>
          <cell r="I911">
            <v>19</v>
          </cell>
          <cell r="J911" t="str">
            <v>D</v>
          </cell>
          <cell r="K911">
            <v>4</v>
          </cell>
          <cell r="L911">
            <v>3</v>
          </cell>
          <cell r="M911">
            <v>9</v>
          </cell>
          <cell r="N911">
            <v>37</v>
          </cell>
          <cell r="O911">
            <v>4</v>
          </cell>
          <cell r="U911">
            <v>3</v>
          </cell>
          <cell r="V911">
            <v>1</v>
          </cell>
        </row>
        <row r="912">
          <cell r="C912">
            <v>11504</v>
          </cell>
          <cell r="D912">
            <v>1201</v>
          </cell>
          <cell r="E912" t="str">
            <v>SALAPAN1</v>
          </cell>
          <cell r="F912">
            <v>44286</v>
          </cell>
          <cell r="G912" t="str">
            <v>ORT_BSC3</v>
          </cell>
          <cell r="H912">
            <v>13</v>
          </cell>
          <cell r="I912">
            <v>32</v>
          </cell>
          <cell r="J912" t="str">
            <v>D</v>
          </cell>
          <cell r="K912">
            <v>4</v>
          </cell>
          <cell r="L912">
            <v>2</v>
          </cell>
          <cell r="M912">
            <v>17</v>
          </cell>
          <cell r="N912">
            <v>22</v>
          </cell>
          <cell r="O912">
            <v>30</v>
          </cell>
          <cell r="U912">
            <v>3</v>
          </cell>
          <cell r="V912">
            <v>1</v>
          </cell>
        </row>
        <row r="913">
          <cell r="C913">
            <v>21504</v>
          </cell>
          <cell r="D913">
            <v>1201</v>
          </cell>
          <cell r="E913" t="str">
            <v>SALAPAN2</v>
          </cell>
          <cell r="F913">
            <v>44286</v>
          </cell>
          <cell r="G913" t="str">
            <v>ORT_BSC3</v>
          </cell>
          <cell r="H913">
            <v>13</v>
          </cell>
          <cell r="I913">
            <v>33</v>
          </cell>
          <cell r="J913" t="str">
            <v>D</v>
          </cell>
          <cell r="K913">
            <v>4</v>
          </cell>
          <cell r="L913">
            <v>2</v>
          </cell>
          <cell r="M913">
            <v>13</v>
          </cell>
          <cell r="N913">
            <v>8</v>
          </cell>
          <cell r="O913">
            <v>20</v>
          </cell>
          <cell r="P913">
            <v>36</v>
          </cell>
          <cell r="U913">
            <v>4</v>
          </cell>
          <cell r="V913">
            <v>1</v>
          </cell>
        </row>
        <row r="914">
          <cell r="C914">
            <v>31504</v>
          </cell>
          <cell r="D914">
            <v>1201</v>
          </cell>
          <cell r="E914" t="str">
            <v>SALAPAN3</v>
          </cell>
          <cell r="F914">
            <v>44286</v>
          </cell>
          <cell r="G914" t="str">
            <v>ORT_BSC3</v>
          </cell>
          <cell r="H914">
            <v>13</v>
          </cell>
          <cell r="I914">
            <v>34</v>
          </cell>
          <cell r="J914" t="str">
            <v>D</v>
          </cell>
          <cell r="K914">
            <v>4</v>
          </cell>
          <cell r="L914">
            <v>2</v>
          </cell>
          <cell r="M914">
            <v>27</v>
          </cell>
          <cell r="N914">
            <v>10</v>
          </cell>
          <cell r="O914">
            <v>32</v>
          </cell>
          <cell r="P914">
            <v>6</v>
          </cell>
          <cell r="U914">
            <v>4</v>
          </cell>
          <cell r="V914">
            <v>1</v>
          </cell>
        </row>
        <row r="915">
          <cell r="C915">
            <v>11014</v>
          </cell>
          <cell r="D915">
            <v>1201</v>
          </cell>
          <cell r="E915" t="str">
            <v>SANTOL1</v>
          </cell>
          <cell r="F915">
            <v>44286</v>
          </cell>
          <cell r="G915" t="str">
            <v>ORT_BSC3</v>
          </cell>
          <cell r="H915">
            <v>14</v>
          </cell>
          <cell r="I915">
            <v>35</v>
          </cell>
          <cell r="J915" t="str">
            <v>D</v>
          </cell>
          <cell r="K915">
            <v>3</v>
          </cell>
          <cell r="L915">
            <v>2</v>
          </cell>
          <cell r="M915">
            <v>77</v>
          </cell>
          <cell r="N915">
            <v>79</v>
          </cell>
          <cell r="O915">
            <v>4</v>
          </cell>
          <cell r="U915">
            <v>3</v>
          </cell>
          <cell r="V915">
            <v>1</v>
          </cell>
        </row>
        <row r="916">
          <cell r="C916">
            <v>21014</v>
          </cell>
          <cell r="D916">
            <v>1201</v>
          </cell>
          <cell r="E916" t="str">
            <v>SANTOL2</v>
          </cell>
          <cell r="F916">
            <v>44286</v>
          </cell>
          <cell r="G916" t="str">
            <v>ORT_BSC3</v>
          </cell>
          <cell r="H916">
            <v>14</v>
          </cell>
          <cell r="I916">
            <v>36</v>
          </cell>
          <cell r="J916" t="str">
            <v>D</v>
          </cell>
          <cell r="K916">
            <v>3</v>
          </cell>
          <cell r="L916">
            <v>2</v>
          </cell>
          <cell r="M916">
            <v>15</v>
          </cell>
          <cell r="N916">
            <v>21</v>
          </cell>
          <cell r="O916">
            <v>18</v>
          </cell>
          <cell r="P916">
            <v>35</v>
          </cell>
          <cell r="U916">
            <v>4</v>
          </cell>
          <cell r="V916">
            <v>1</v>
          </cell>
        </row>
        <row r="917">
          <cell r="C917">
            <v>31014</v>
          </cell>
          <cell r="D917">
            <v>1201</v>
          </cell>
          <cell r="E917" t="str">
            <v>SANTOL3</v>
          </cell>
          <cell r="F917">
            <v>44286</v>
          </cell>
          <cell r="G917" t="str">
            <v>ORT_BSC3</v>
          </cell>
          <cell r="H917">
            <v>14</v>
          </cell>
          <cell r="I917">
            <v>37</v>
          </cell>
          <cell r="J917" t="str">
            <v>D</v>
          </cell>
          <cell r="K917">
            <v>3</v>
          </cell>
          <cell r="L917">
            <v>2</v>
          </cell>
          <cell r="M917">
            <v>17</v>
          </cell>
          <cell r="N917">
            <v>23</v>
          </cell>
          <cell r="O917">
            <v>30</v>
          </cell>
          <cell r="U917">
            <v>3</v>
          </cell>
          <cell r="V917">
            <v>1</v>
          </cell>
        </row>
        <row r="918">
          <cell r="C918">
            <v>11502</v>
          </cell>
          <cell r="D918">
            <v>1201</v>
          </cell>
          <cell r="E918" t="str">
            <v>ANNAPOLIS1</v>
          </cell>
          <cell r="F918">
            <v>44286</v>
          </cell>
          <cell r="G918" t="str">
            <v>ORT_BSC3</v>
          </cell>
          <cell r="H918">
            <v>15</v>
          </cell>
          <cell r="I918">
            <v>38</v>
          </cell>
          <cell r="J918" t="str">
            <v>D</v>
          </cell>
          <cell r="K918">
            <v>2</v>
          </cell>
          <cell r="L918">
            <v>1</v>
          </cell>
          <cell r="M918">
            <v>9</v>
          </cell>
          <cell r="N918">
            <v>26</v>
          </cell>
          <cell r="O918">
            <v>18</v>
          </cell>
          <cell r="P918">
            <v>6</v>
          </cell>
          <cell r="U918">
            <v>4</v>
          </cell>
          <cell r="V918">
            <v>1</v>
          </cell>
        </row>
        <row r="919">
          <cell r="C919">
            <v>21502</v>
          </cell>
          <cell r="D919">
            <v>1201</v>
          </cell>
          <cell r="E919" t="str">
            <v>ANNAPOLIS2</v>
          </cell>
          <cell r="F919">
            <v>44286</v>
          </cell>
          <cell r="G919" t="str">
            <v>ORT_BSC3</v>
          </cell>
          <cell r="H919">
            <v>15</v>
          </cell>
          <cell r="I919">
            <v>39</v>
          </cell>
          <cell r="J919" t="str">
            <v>D</v>
          </cell>
          <cell r="K919">
            <v>2</v>
          </cell>
          <cell r="L919">
            <v>1</v>
          </cell>
          <cell r="M919">
            <v>31</v>
          </cell>
          <cell r="N919">
            <v>23</v>
          </cell>
          <cell r="O919">
            <v>36</v>
          </cell>
          <cell r="P919">
            <v>20</v>
          </cell>
          <cell r="U919">
            <v>4</v>
          </cell>
          <cell r="V919">
            <v>1</v>
          </cell>
        </row>
        <row r="920">
          <cell r="C920">
            <v>31502</v>
          </cell>
          <cell r="D920">
            <v>1201</v>
          </cell>
          <cell r="E920" t="str">
            <v>ANNAPOLIS3</v>
          </cell>
          <cell r="F920">
            <v>44286</v>
          </cell>
          <cell r="G920" t="str">
            <v>ORT_BSC3</v>
          </cell>
          <cell r="H920">
            <v>15</v>
          </cell>
          <cell r="I920">
            <v>40</v>
          </cell>
          <cell r="J920" t="str">
            <v>D</v>
          </cell>
          <cell r="K920">
            <v>2</v>
          </cell>
          <cell r="L920">
            <v>1</v>
          </cell>
          <cell r="M920">
            <v>11</v>
          </cell>
          <cell r="N920">
            <v>4</v>
          </cell>
          <cell r="O920">
            <v>28</v>
          </cell>
          <cell r="P920">
            <v>33</v>
          </cell>
          <cell r="U920">
            <v>4</v>
          </cell>
          <cell r="V920">
            <v>1</v>
          </cell>
        </row>
        <row r="921">
          <cell r="C921">
            <v>12502</v>
          </cell>
          <cell r="D921">
            <v>1201</v>
          </cell>
          <cell r="E921" t="str">
            <v>ANNAPOLIX1</v>
          </cell>
          <cell r="F921">
            <v>44286</v>
          </cell>
          <cell r="G921" t="str">
            <v>ORT_BSC3</v>
          </cell>
          <cell r="H921">
            <v>16</v>
          </cell>
          <cell r="I921">
            <v>41</v>
          </cell>
          <cell r="J921" t="str">
            <v>D</v>
          </cell>
          <cell r="K921">
            <v>2</v>
          </cell>
          <cell r="L921">
            <v>1</v>
          </cell>
          <cell r="M921">
            <v>625</v>
          </cell>
          <cell r="U921">
            <v>1</v>
          </cell>
          <cell r="V921">
            <v>0</v>
          </cell>
        </row>
        <row r="922">
          <cell r="C922">
            <v>11506</v>
          </cell>
          <cell r="D922">
            <v>1201</v>
          </cell>
          <cell r="E922" t="str">
            <v>CORINTHIA1</v>
          </cell>
          <cell r="F922">
            <v>44286</v>
          </cell>
          <cell r="G922" t="str">
            <v>ORT_BSC3</v>
          </cell>
          <cell r="H922">
            <v>17</v>
          </cell>
          <cell r="I922">
            <v>44</v>
          </cell>
          <cell r="J922" t="str">
            <v>D</v>
          </cell>
          <cell r="K922">
            <v>6</v>
          </cell>
          <cell r="L922">
            <v>0</v>
          </cell>
          <cell r="M922">
            <v>13</v>
          </cell>
          <cell r="N922">
            <v>4</v>
          </cell>
          <cell r="O922">
            <v>16</v>
          </cell>
          <cell r="P922">
            <v>23</v>
          </cell>
          <cell r="U922">
            <v>4</v>
          </cell>
          <cell r="V922">
            <v>1</v>
          </cell>
        </row>
        <row r="923">
          <cell r="C923">
            <v>21506</v>
          </cell>
          <cell r="D923">
            <v>1201</v>
          </cell>
          <cell r="E923" t="str">
            <v>CORINTHIA2</v>
          </cell>
          <cell r="F923">
            <v>44286</v>
          </cell>
          <cell r="G923" t="str">
            <v>ORT_BSC3</v>
          </cell>
          <cell r="H923">
            <v>17</v>
          </cell>
          <cell r="I923">
            <v>45</v>
          </cell>
          <cell r="J923" t="str">
            <v>D</v>
          </cell>
          <cell r="K923">
            <v>6</v>
          </cell>
          <cell r="L923">
            <v>0</v>
          </cell>
          <cell r="M923">
            <v>27</v>
          </cell>
          <cell r="N923">
            <v>76</v>
          </cell>
          <cell r="O923">
            <v>33</v>
          </cell>
          <cell r="P923">
            <v>30</v>
          </cell>
          <cell r="U923">
            <v>4</v>
          </cell>
          <cell r="V923">
            <v>1</v>
          </cell>
        </row>
        <row r="924">
          <cell r="C924">
            <v>19611</v>
          </cell>
          <cell r="D924">
            <v>1201</v>
          </cell>
          <cell r="E924" t="str">
            <v>GALCORP1</v>
          </cell>
          <cell r="F924">
            <v>44286</v>
          </cell>
          <cell r="G924" t="str">
            <v>ORT_BSC3</v>
          </cell>
          <cell r="H924">
            <v>18</v>
          </cell>
          <cell r="I924">
            <v>47</v>
          </cell>
          <cell r="J924" t="str">
            <v>D</v>
          </cell>
          <cell r="K924">
            <v>0</v>
          </cell>
          <cell r="L924">
            <v>4</v>
          </cell>
          <cell r="M924">
            <v>37</v>
          </cell>
          <cell r="N924">
            <v>3</v>
          </cell>
          <cell r="O924">
            <v>8</v>
          </cell>
          <cell r="U924">
            <v>3</v>
          </cell>
          <cell r="V924">
            <v>1</v>
          </cell>
        </row>
        <row r="925">
          <cell r="C925">
            <v>19501</v>
          </cell>
          <cell r="D925">
            <v>1201</v>
          </cell>
          <cell r="E925" t="str">
            <v>GALLERIA1</v>
          </cell>
          <cell r="F925">
            <v>44286</v>
          </cell>
          <cell r="G925" t="str">
            <v>ORT_BSC3</v>
          </cell>
          <cell r="H925">
            <v>19</v>
          </cell>
          <cell r="I925">
            <v>48</v>
          </cell>
          <cell r="J925" t="str">
            <v>D</v>
          </cell>
          <cell r="K925">
            <v>0</v>
          </cell>
          <cell r="L925">
            <v>5</v>
          </cell>
          <cell r="M925">
            <v>77</v>
          </cell>
          <cell r="N925">
            <v>79</v>
          </cell>
          <cell r="O925">
            <v>20</v>
          </cell>
          <cell r="U925">
            <v>3</v>
          </cell>
          <cell r="V925">
            <v>1</v>
          </cell>
        </row>
        <row r="926">
          <cell r="C926">
            <v>19604</v>
          </cell>
          <cell r="D926">
            <v>1201</v>
          </cell>
          <cell r="E926" t="str">
            <v>GALSUITES1</v>
          </cell>
          <cell r="F926">
            <v>44286</v>
          </cell>
          <cell r="G926" t="str">
            <v>ORT_BSC3</v>
          </cell>
          <cell r="H926">
            <v>20</v>
          </cell>
          <cell r="I926">
            <v>49</v>
          </cell>
          <cell r="J926" t="str">
            <v>D</v>
          </cell>
          <cell r="K926">
            <v>0</v>
          </cell>
          <cell r="L926">
            <v>3</v>
          </cell>
          <cell r="M926">
            <v>9</v>
          </cell>
          <cell r="N926">
            <v>18</v>
          </cell>
          <cell r="U926">
            <v>2</v>
          </cell>
          <cell r="V926">
            <v>0</v>
          </cell>
        </row>
        <row r="927">
          <cell r="C927">
            <v>19508</v>
          </cell>
          <cell r="D927">
            <v>1201</v>
          </cell>
          <cell r="E927" t="str">
            <v>DOTC1</v>
          </cell>
          <cell r="F927">
            <v>44286</v>
          </cell>
          <cell r="G927" t="str">
            <v>ORT_BSC3</v>
          </cell>
          <cell r="H927">
            <v>21</v>
          </cell>
          <cell r="I927">
            <v>50</v>
          </cell>
          <cell r="J927" t="str">
            <v>D</v>
          </cell>
          <cell r="K927">
            <v>0</v>
          </cell>
          <cell r="L927">
            <v>7</v>
          </cell>
          <cell r="M927">
            <v>34</v>
          </cell>
          <cell r="N927">
            <v>3</v>
          </cell>
          <cell r="U927">
            <v>2</v>
          </cell>
          <cell r="V927">
            <v>1</v>
          </cell>
        </row>
        <row r="928">
          <cell r="C928">
            <v>19605</v>
          </cell>
          <cell r="D928">
            <v>1201</v>
          </cell>
          <cell r="E928" t="str">
            <v>LOPEZ1</v>
          </cell>
          <cell r="F928">
            <v>44286</v>
          </cell>
          <cell r="G928" t="str">
            <v>ORT_BSC3</v>
          </cell>
          <cell r="H928">
            <v>22</v>
          </cell>
          <cell r="I928">
            <v>51</v>
          </cell>
          <cell r="J928" t="str">
            <v>D</v>
          </cell>
          <cell r="K928">
            <v>0</v>
          </cell>
          <cell r="L928">
            <v>7</v>
          </cell>
          <cell r="M928">
            <v>35</v>
          </cell>
          <cell r="N928">
            <v>15</v>
          </cell>
          <cell r="O928">
            <v>11</v>
          </cell>
          <cell r="U928">
            <v>3</v>
          </cell>
          <cell r="V928">
            <v>1</v>
          </cell>
        </row>
        <row r="929">
          <cell r="C929">
            <v>11518</v>
          </cell>
          <cell r="D929">
            <v>1201</v>
          </cell>
          <cell r="E929" t="str">
            <v>LSGREENH1</v>
          </cell>
          <cell r="F929">
            <v>44286</v>
          </cell>
          <cell r="G929" t="str">
            <v>ORT_BSC3</v>
          </cell>
          <cell r="H929">
            <v>23</v>
          </cell>
          <cell r="I929">
            <v>52</v>
          </cell>
          <cell r="J929" t="str">
            <v>D</v>
          </cell>
          <cell r="K929">
            <v>2</v>
          </cell>
          <cell r="L929">
            <v>6</v>
          </cell>
          <cell r="M929">
            <v>21</v>
          </cell>
          <cell r="N929">
            <v>6</v>
          </cell>
          <cell r="O929">
            <v>10</v>
          </cell>
          <cell r="U929">
            <v>3</v>
          </cell>
          <cell r="V929">
            <v>1</v>
          </cell>
        </row>
        <row r="930">
          <cell r="C930">
            <v>31518</v>
          </cell>
          <cell r="D930">
            <v>1201</v>
          </cell>
          <cell r="E930" t="str">
            <v>LSGREENH3</v>
          </cell>
          <cell r="F930">
            <v>44286</v>
          </cell>
          <cell r="G930" t="str">
            <v>ORT_BSC3</v>
          </cell>
          <cell r="H930">
            <v>23</v>
          </cell>
          <cell r="I930">
            <v>53</v>
          </cell>
          <cell r="J930" t="str">
            <v>D</v>
          </cell>
          <cell r="K930">
            <v>2</v>
          </cell>
          <cell r="L930">
            <v>6</v>
          </cell>
          <cell r="M930">
            <v>15</v>
          </cell>
          <cell r="N930">
            <v>26</v>
          </cell>
          <cell r="O930">
            <v>28</v>
          </cell>
          <cell r="U930">
            <v>3</v>
          </cell>
          <cell r="V930">
            <v>1</v>
          </cell>
        </row>
        <row r="931">
          <cell r="C931">
            <v>21518</v>
          </cell>
          <cell r="D931">
            <v>1201</v>
          </cell>
          <cell r="E931" t="str">
            <v>LSGREENH2</v>
          </cell>
          <cell r="F931">
            <v>44286</v>
          </cell>
          <cell r="G931" t="str">
            <v>ORT_BSC3</v>
          </cell>
          <cell r="H931">
            <v>23</v>
          </cell>
          <cell r="I931">
            <v>67</v>
          </cell>
          <cell r="J931" t="str">
            <v>D</v>
          </cell>
          <cell r="K931">
            <v>2</v>
          </cell>
          <cell r="L931">
            <v>6</v>
          </cell>
          <cell r="M931">
            <v>122</v>
          </cell>
          <cell r="N931">
            <v>124</v>
          </cell>
          <cell r="O931">
            <v>120</v>
          </cell>
          <cell r="U931">
            <v>3</v>
          </cell>
          <cell r="V931">
            <v>1</v>
          </cell>
        </row>
        <row r="932">
          <cell r="C932">
            <v>21512</v>
          </cell>
          <cell r="D932">
            <v>1201</v>
          </cell>
          <cell r="E932" t="str">
            <v>POVEDA2</v>
          </cell>
          <cell r="F932">
            <v>44286</v>
          </cell>
          <cell r="G932" t="str">
            <v>ORT_BSC3</v>
          </cell>
          <cell r="H932">
            <v>24</v>
          </cell>
          <cell r="I932">
            <v>54</v>
          </cell>
          <cell r="J932" t="str">
            <v>D</v>
          </cell>
          <cell r="K932">
            <v>3</v>
          </cell>
          <cell r="L932">
            <v>5</v>
          </cell>
          <cell r="M932">
            <v>31</v>
          </cell>
          <cell r="N932">
            <v>14</v>
          </cell>
          <cell r="O932">
            <v>34</v>
          </cell>
          <cell r="U932">
            <v>3</v>
          </cell>
          <cell r="V932">
            <v>1</v>
          </cell>
        </row>
        <row r="933">
          <cell r="C933">
            <v>31512</v>
          </cell>
          <cell r="D933">
            <v>1201</v>
          </cell>
          <cell r="E933" t="str">
            <v>POVEDA3</v>
          </cell>
          <cell r="F933">
            <v>44286</v>
          </cell>
          <cell r="G933" t="str">
            <v>ORT_BSC3</v>
          </cell>
          <cell r="H933">
            <v>24</v>
          </cell>
          <cell r="I933">
            <v>55</v>
          </cell>
          <cell r="J933" t="str">
            <v>D</v>
          </cell>
          <cell r="K933">
            <v>3</v>
          </cell>
          <cell r="L933">
            <v>5</v>
          </cell>
          <cell r="M933">
            <v>29</v>
          </cell>
          <cell r="N933">
            <v>26</v>
          </cell>
          <cell r="O933">
            <v>36</v>
          </cell>
          <cell r="P933">
            <v>100</v>
          </cell>
          <cell r="U933">
            <v>4</v>
          </cell>
          <cell r="V933">
            <v>1</v>
          </cell>
        </row>
        <row r="934">
          <cell r="C934">
            <v>11610</v>
          </cell>
          <cell r="D934">
            <v>1201</v>
          </cell>
          <cell r="E934" t="str">
            <v>RUBY1</v>
          </cell>
          <cell r="F934">
            <v>44286</v>
          </cell>
          <cell r="G934" t="str">
            <v>ORT_BSC3</v>
          </cell>
          <cell r="H934">
            <v>25</v>
          </cell>
          <cell r="I934">
            <v>57</v>
          </cell>
          <cell r="J934" t="str">
            <v>D</v>
          </cell>
          <cell r="K934">
            <v>7</v>
          </cell>
          <cell r="L934">
            <v>4</v>
          </cell>
          <cell r="M934">
            <v>7</v>
          </cell>
          <cell r="N934">
            <v>16</v>
          </cell>
          <cell r="O934">
            <v>28</v>
          </cell>
          <cell r="P934">
            <v>77</v>
          </cell>
          <cell r="U934">
            <v>4</v>
          </cell>
          <cell r="V934">
            <v>1</v>
          </cell>
        </row>
        <row r="935">
          <cell r="C935">
            <v>31610</v>
          </cell>
          <cell r="D935">
            <v>1201</v>
          </cell>
          <cell r="E935" t="str">
            <v>RUBY3</v>
          </cell>
          <cell r="F935">
            <v>44286</v>
          </cell>
          <cell r="G935" t="str">
            <v>ORT_BSC3</v>
          </cell>
          <cell r="H935">
            <v>25</v>
          </cell>
          <cell r="I935">
            <v>58</v>
          </cell>
          <cell r="J935" t="str">
            <v>D</v>
          </cell>
          <cell r="K935">
            <v>7</v>
          </cell>
          <cell r="L935">
            <v>4</v>
          </cell>
          <cell r="M935">
            <v>9</v>
          </cell>
          <cell r="N935">
            <v>32</v>
          </cell>
          <cell r="O935">
            <v>25</v>
          </cell>
          <cell r="P935">
            <v>88</v>
          </cell>
          <cell r="U935">
            <v>4</v>
          </cell>
          <cell r="V935">
            <v>1</v>
          </cell>
        </row>
        <row r="936">
          <cell r="C936">
            <v>11607</v>
          </cell>
          <cell r="D936">
            <v>1201</v>
          </cell>
          <cell r="E936" t="str">
            <v>LANUZA1</v>
          </cell>
          <cell r="F936">
            <v>44286</v>
          </cell>
          <cell r="G936" t="str">
            <v>ORT_BSC3</v>
          </cell>
          <cell r="H936">
            <v>26</v>
          </cell>
          <cell r="I936">
            <v>60</v>
          </cell>
          <cell r="J936" t="str">
            <v>D</v>
          </cell>
          <cell r="K936">
            <v>6</v>
          </cell>
          <cell r="L936">
            <v>2</v>
          </cell>
          <cell r="M936">
            <v>9</v>
          </cell>
          <cell r="N936">
            <v>30</v>
          </cell>
          <cell r="O936">
            <v>20</v>
          </cell>
          <cell r="U936">
            <v>3</v>
          </cell>
          <cell r="V936">
            <v>1</v>
          </cell>
        </row>
        <row r="937">
          <cell r="C937">
            <v>21607</v>
          </cell>
          <cell r="D937">
            <v>1201</v>
          </cell>
          <cell r="E937" t="str">
            <v>LANUZA2</v>
          </cell>
          <cell r="F937">
            <v>44286</v>
          </cell>
          <cell r="G937" t="str">
            <v>ORT_BSC3</v>
          </cell>
          <cell r="H937">
            <v>26</v>
          </cell>
          <cell r="I937">
            <v>61</v>
          </cell>
          <cell r="J937" t="str">
            <v>D</v>
          </cell>
          <cell r="K937">
            <v>6</v>
          </cell>
          <cell r="L937">
            <v>2</v>
          </cell>
          <cell r="M937">
            <v>13</v>
          </cell>
          <cell r="N937">
            <v>32</v>
          </cell>
          <cell r="O937">
            <v>24</v>
          </cell>
          <cell r="U937">
            <v>3</v>
          </cell>
          <cell r="V937">
            <v>1</v>
          </cell>
        </row>
        <row r="938">
          <cell r="C938">
            <v>31607</v>
          </cell>
          <cell r="D938">
            <v>1201</v>
          </cell>
          <cell r="E938" t="str">
            <v>LANUZA3</v>
          </cell>
          <cell r="F938">
            <v>44286</v>
          </cell>
          <cell r="G938" t="str">
            <v>ORT_BSC3</v>
          </cell>
          <cell r="H938">
            <v>26</v>
          </cell>
          <cell r="I938">
            <v>62</v>
          </cell>
          <cell r="J938" t="str">
            <v>D</v>
          </cell>
          <cell r="K938">
            <v>6</v>
          </cell>
          <cell r="L938">
            <v>2</v>
          </cell>
          <cell r="M938">
            <v>5</v>
          </cell>
          <cell r="N938">
            <v>22</v>
          </cell>
          <cell r="O938">
            <v>26</v>
          </cell>
          <cell r="U938">
            <v>3</v>
          </cell>
          <cell r="V938">
            <v>1</v>
          </cell>
        </row>
        <row r="939">
          <cell r="C939">
            <v>12607</v>
          </cell>
          <cell r="D939">
            <v>1201</v>
          </cell>
          <cell r="E939" t="str">
            <v>LANUZAX1</v>
          </cell>
          <cell r="F939">
            <v>44286</v>
          </cell>
          <cell r="G939" t="str">
            <v>ORT_BSC3</v>
          </cell>
          <cell r="H939">
            <v>27</v>
          </cell>
          <cell r="I939">
            <v>63</v>
          </cell>
          <cell r="J939" t="str">
            <v>D</v>
          </cell>
          <cell r="K939">
            <v>6</v>
          </cell>
          <cell r="L939">
            <v>2</v>
          </cell>
          <cell r="M939">
            <v>667</v>
          </cell>
          <cell r="U939">
            <v>1</v>
          </cell>
          <cell r="V939">
            <v>0</v>
          </cell>
        </row>
        <row r="940">
          <cell r="C940">
            <v>22607</v>
          </cell>
          <cell r="D940">
            <v>1201</v>
          </cell>
          <cell r="E940" t="str">
            <v>LANUZAX2</v>
          </cell>
          <cell r="F940">
            <v>44286</v>
          </cell>
          <cell r="G940" t="str">
            <v>ORT_BSC3</v>
          </cell>
          <cell r="H940">
            <v>27</v>
          </cell>
          <cell r="I940">
            <v>64</v>
          </cell>
          <cell r="J940" t="str">
            <v>D</v>
          </cell>
          <cell r="K940">
            <v>6</v>
          </cell>
          <cell r="L940">
            <v>2</v>
          </cell>
          <cell r="M940">
            <v>673</v>
          </cell>
          <cell r="U940">
            <v>1</v>
          </cell>
          <cell r="V940">
            <v>0</v>
          </cell>
        </row>
        <row r="941">
          <cell r="C941">
            <v>32607</v>
          </cell>
          <cell r="D941">
            <v>1201</v>
          </cell>
          <cell r="E941" t="str">
            <v>LANUZAX3</v>
          </cell>
          <cell r="F941">
            <v>44286</v>
          </cell>
          <cell r="G941" t="str">
            <v>ORT_BSC3</v>
          </cell>
          <cell r="H941">
            <v>27</v>
          </cell>
          <cell r="I941">
            <v>65</v>
          </cell>
          <cell r="J941" t="str">
            <v>D</v>
          </cell>
          <cell r="K941">
            <v>6</v>
          </cell>
          <cell r="L941">
            <v>2</v>
          </cell>
          <cell r="M941">
            <v>681</v>
          </cell>
          <cell r="U941">
            <v>1</v>
          </cell>
          <cell r="V941">
            <v>0</v>
          </cell>
        </row>
        <row r="942">
          <cell r="C942">
            <v>12504</v>
          </cell>
          <cell r="D942">
            <v>1201</v>
          </cell>
          <cell r="E942" t="str">
            <v>SALAPANX1</v>
          </cell>
          <cell r="F942">
            <v>44286</v>
          </cell>
          <cell r="G942" t="str">
            <v>ORT_BSC3</v>
          </cell>
          <cell r="H942">
            <v>28</v>
          </cell>
          <cell r="I942">
            <v>66</v>
          </cell>
          <cell r="J942" t="str">
            <v>D</v>
          </cell>
          <cell r="K942">
            <v>4</v>
          </cell>
          <cell r="L942">
            <v>5</v>
          </cell>
          <cell r="M942">
            <v>627</v>
          </cell>
          <cell r="U942">
            <v>1</v>
          </cell>
          <cell r="V942">
            <v>0</v>
          </cell>
        </row>
        <row r="943">
          <cell r="C943">
            <v>11503</v>
          </cell>
          <cell r="D943">
            <v>1201</v>
          </cell>
          <cell r="E943" t="str">
            <v>KALENTONG1</v>
          </cell>
          <cell r="F943">
            <v>44286</v>
          </cell>
          <cell r="G943" t="str">
            <v>ORT_BSC3</v>
          </cell>
          <cell r="H943">
            <v>29</v>
          </cell>
          <cell r="I943">
            <v>68</v>
          </cell>
          <cell r="J943" t="str">
            <v>D</v>
          </cell>
          <cell r="K943">
            <v>5</v>
          </cell>
          <cell r="L943">
            <v>1</v>
          </cell>
          <cell r="M943">
            <v>11</v>
          </cell>
          <cell r="N943">
            <v>14</v>
          </cell>
          <cell r="O943">
            <v>34</v>
          </cell>
          <cell r="P943">
            <v>28</v>
          </cell>
          <cell r="U943">
            <v>4</v>
          </cell>
          <cell r="V943">
            <v>1</v>
          </cell>
        </row>
        <row r="944">
          <cell r="C944">
            <v>21503</v>
          </cell>
          <cell r="D944">
            <v>1201</v>
          </cell>
          <cell r="E944" t="str">
            <v>KALENTONG2</v>
          </cell>
          <cell r="F944">
            <v>44286</v>
          </cell>
          <cell r="G944" t="str">
            <v>ORT_BSC3</v>
          </cell>
          <cell r="H944">
            <v>29</v>
          </cell>
          <cell r="I944">
            <v>69</v>
          </cell>
          <cell r="J944" t="str">
            <v>D</v>
          </cell>
          <cell r="K944">
            <v>5</v>
          </cell>
          <cell r="L944">
            <v>1</v>
          </cell>
          <cell r="M944">
            <v>17</v>
          </cell>
          <cell r="N944">
            <v>24</v>
          </cell>
          <cell r="O944">
            <v>8</v>
          </cell>
          <cell r="P944">
            <v>30</v>
          </cell>
          <cell r="U944">
            <v>4</v>
          </cell>
          <cell r="V944">
            <v>1</v>
          </cell>
        </row>
        <row r="945">
          <cell r="C945">
            <v>31503</v>
          </cell>
          <cell r="D945">
            <v>1201</v>
          </cell>
          <cell r="E945" t="str">
            <v>KALENTONG3</v>
          </cell>
          <cell r="F945">
            <v>44286</v>
          </cell>
          <cell r="G945" t="str">
            <v>ORT_BSC3</v>
          </cell>
          <cell r="H945">
            <v>29</v>
          </cell>
          <cell r="I945">
            <v>70</v>
          </cell>
          <cell r="J945" t="str">
            <v>D</v>
          </cell>
          <cell r="K945">
            <v>5</v>
          </cell>
          <cell r="L945">
            <v>1</v>
          </cell>
          <cell r="M945">
            <v>37</v>
          </cell>
          <cell r="N945">
            <v>26</v>
          </cell>
          <cell r="O945">
            <v>20</v>
          </cell>
          <cell r="P945">
            <v>13</v>
          </cell>
          <cell r="U945">
            <v>4</v>
          </cell>
          <cell r="V945">
            <v>1</v>
          </cell>
        </row>
        <row r="946">
          <cell r="C946">
            <v>22512</v>
          </cell>
          <cell r="D946">
            <v>1201</v>
          </cell>
          <cell r="E946" t="str">
            <v>POVEDAX2</v>
          </cell>
          <cell r="F946">
            <v>44286</v>
          </cell>
          <cell r="G946" t="str">
            <v>ORT_BSC3</v>
          </cell>
          <cell r="H946">
            <v>30</v>
          </cell>
          <cell r="I946">
            <v>71</v>
          </cell>
          <cell r="J946" t="str">
            <v>D</v>
          </cell>
          <cell r="K946">
            <v>3</v>
          </cell>
          <cell r="L946">
            <v>5</v>
          </cell>
          <cell r="M946">
            <v>684</v>
          </cell>
          <cell r="N946">
            <v>675</v>
          </cell>
          <cell r="U946">
            <v>2</v>
          </cell>
          <cell r="V946">
            <v>0</v>
          </cell>
        </row>
        <row r="947">
          <cell r="C947">
            <v>32512</v>
          </cell>
          <cell r="D947">
            <v>1201</v>
          </cell>
          <cell r="E947" t="str">
            <v>POVEDAX3</v>
          </cell>
          <cell r="F947">
            <v>44286</v>
          </cell>
          <cell r="G947" t="str">
            <v>ORT_BSC3</v>
          </cell>
          <cell r="H947">
            <v>30</v>
          </cell>
          <cell r="I947">
            <v>72</v>
          </cell>
          <cell r="J947" t="str">
            <v>D</v>
          </cell>
          <cell r="K947">
            <v>3</v>
          </cell>
          <cell r="L947">
            <v>5</v>
          </cell>
          <cell r="M947">
            <v>635</v>
          </cell>
          <cell r="N947">
            <v>678</v>
          </cell>
          <cell r="U947">
            <v>2</v>
          </cell>
          <cell r="V947">
            <v>0</v>
          </cell>
        </row>
        <row r="948">
          <cell r="C948">
            <v>12503</v>
          </cell>
          <cell r="D948">
            <v>1201</v>
          </cell>
          <cell r="E948" t="str">
            <v>KALENTONGX1</v>
          </cell>
          <cell r="F948">
            <v>44286</v>
          </cell>
          <cell r="G948" t="str">
            <v>ORT_BSC3</v>
          </cell>
          <cell r="H948">
            <v>42</v>
          </cell>
          <cell r="I948">
            <v>98</v>
          </cell>
          <cell r="J948" t="str">
            <v>D</v>
          </cell>
          <cell r="K948">
            <v>5</v>
          </cell>
          <cell r="L948">
            <v>1</v>
          </cell>
          <cell r="M948">
            <v>665</v>
          </cell>
          <cell r="U948">
            <v>1</v>
          </cell>
          <cell r="V948">
            <v>0</v>
          </cell>
        </row>
        <row r="949">
          <cell r="C949">
            <v>22503</v>
          </cell>
          <cell r="D949">
            <v>1201</v>
          </cell>
          <cell r="E949" t="str">
            <v>KALENTONGX2</v>
          </cell>
          <cell r="F949">
            <v>44286</v>
          </cell>
          <cell r="G949" t="str">
            <v>ORT_BSC3</v>
          </cell>
          <cell r="H949">
            <v>42</v>
          </cell>
          <cell r="I949">
            <v>99</v>
          </cell>
          <cell r="J949" t="str">
            <v>D</v>
          </cell>
          <cell r="K949">
            <v>5</v>
          </cell>
          <cell r="L949">
            <v>1</v>
          </cell>
          <cell r="M949">
            <v>673</v>
          </cell>
          <cell r="U949">
            <v>1</v>
          </cell>
          <cell r="V949">
            <v>0</v>
          </cell>
        </row>
        <row r="950">
          <cell r="C950">
            <v>14707</v>
          </cell>
          <cell r="D950">
            <v>471</v>
          </cell>
          <cell r="E950" t="str">
            <v>DINALUPIH1</v>
          </cell>
          <cell r="F950">
            <v>44781</v>
          </cell>
          <cell r="G950" t="str">
            <v>MALOLOS2</v>
          </cell>
          <cell r="H950">
            <v>1</v>
          </cell>
          <cell r="I950">
            <v>1</v>
          </cell>
          <cell r="J950" t="str">
            <v>B</v>
          </cell>
          <cell r="K950">
            <v>3</v>
          </cell>
          <cell r="L950">
            <v>0</v>
          </cell>
          <cell r="M950">
            <v>27</v>
          </cell>
          <cell r="N950">
            <v>19</v>
          </cell>
          <cell r="U950">
            <v>2</v>
          </cell>
          <cell r="V950">
            <v>0</v>
          </cell>
        </row>
        <row r="951">
          <cell r="C951">
            <v>24707</v>
          </cell>
          <cell r="D951">
            <v>471</v>
          </cell>
          <cell r="E951" t="str">
            <v>DINALUPIH2</v>
          </cell>
          <cell r="F951">
            <v>44781</v>
          </cell>
          <cell r="G951" t="str">
            <v>MALOLOS2</v>
          </cell>
          <cell r="H951">
            <v>1</v>
          </cell>
          <cell r="I951">
            <v>2</v>
          </cell>
          <cell r="J951" t="str">
            <v>B</v>
          </cell>
          <cell r="K951">
            <v>3</v>
          </cell>
          <cell r="L951">
            <v>0</v>
          </cell>
          <cell r="M951">
            <v>22</v>
          </cell>
          <cell r="N951">
            <v>29</v>
          </cell>
          <cell r="U951">
            <v>2</v>
          </cell>
          <cell r="V951">
            <v>0</v>
          </cell>
        </row>
        <row r="952">
          <cell r="C952">
            <v>34707</v>
          </cell>
          <cell r="D952">
            <v>471</v>
          </cell>
          <cell r="E952" t="str">
            <v>DINALUPIH3</v>
          </cell>
          <cell r="F952">
            <v>44781</v>
          </cell>
          <cell r="G952" t="str">
            <v>MALOLOS2</v>
          </cell>
          <cell r="H952">
            <v>1</v>
          </cell>
          <cell r="I952">
            <v>3</v>
          </cell>
          <cell r="J952" t="str">
            <v>B</v>
          </cell>
          <cell r="K952">
            <v>3</v>
          </cell>
          <cell r="L952">
            <v>0</v>
          </cell>
          <cell r="M952">
            <v>36</v>
          </cell>
          <cell r="N952">
            <v>31</v>
          </cell>
          <cell r="U952">
            <v>2</v>
          </cell>
          <cell r="V952">
            <v>0</v>
          </cell>
        </row>
        <row r="953">
          <cell r="C953">
            <v>14702</v>
          </cell>
          <cell r="D953">
            <v>472</v>
          </cell>
          <cell r="E953" t="str">
            <v>OLONGAPO1</v>
          </cell>
          <cell r="F953">
            <v>44781</v>
          </cell>
          <cell r="G953" t="str">
            <v>MALOLOS2</v>
          </cell>
          <cell r="H953">
            <v>2</v>
          </cell>
          <cell r="I953">
            <v>4</v>
          </cell>
          <cell r="J953" t="str">
            <v>B</v>
          </cell>
          <cell r="K953">
            <v>4</v>
          </cell>
          <cell r="L953">
            <v>2</v>
          </cell>
          <cell r="M953">
            <v>28</v>
          </cell>
          <cell r="N953">
            <v>6</v>
          </cell>
          <cell r="U953">
            <v>2</v>
          </cell>
          <cell r="V953">
            <v>0</v>
          </cell>
        </row>
        <row r="954">
          <cell r="C954">
            <v>24702</v>
          </cell>
          <cell r="D954">
            <v>472</v>
          </cell>
          <cell r="E954" t="str">
            <v>OLONGAPO2</v>
          </cell>
          <cell r="F954">
            <v>44781</v>
          </cell>
          <cell r="G954" t="str">
            <v>MALOLOS2</v>
          </cell>
          <cell r="H954">
            <v>2</v>
          </cell>
          <cell r="I954">
            <v>5</v>
          </cell>
          <cell r="J954" t="str">
            <v>B</v>
          </cell>
          <cell r="K954">
            <v>4</v>
          </cell>
          <cell r="L954">
            <v>2</v>
          </cell>
          <cell r="M954">
            <v>18</v>
          </cell>
          <cell r="N954">
            <v>10</v>
          </cell>
          <cell r="U954">
            <v>2</v>
          </cell>
          <cell r="V954">
            <v>0</v>
          </cell>
        </row>
        <row r="955">
          <cell r="C955">
            <v>34702</v>
          </cell>
          <cell r="D955">
            <v>472</v>
          </cell>
          <cell r="E955" t="str">
            <v>OLONGAPO3</v>
          </cell>
          <cell r="F955">
            <v>44781</v>
          </cell>
          <cell r="G955" t="str">
            <v>MALOLOS2</v>
          </cell>
          <cell r="H955">
            <v>2</v>
          </cell>
          <cell r="I955">
            <v>6</v>
          </cell>
          <cell r="J955" t="str">
            <v>B</v>
          </cell>
          <cell r="K955">
            <v>4</v>
          </cell>
          <cell r="L955">
            <v>2</v>
          </cell>
          <cell r="M955">
            <v>30</v>
          </cell>
          <cell r="N955">
            <v>23</v>
          </cell>
          <cell r="O955">
            <v>35</v>
          </cell>
          <cell r="U955">
            <v>3</v>
          </cell>
          <cell r="V955">
            <v>0</v>
          </cell>
        </row>
        <row r="956">
          <cell r="C956">
            <v>14705</v>
          </cell>
          <cell r="D956">
            <v>472</v>
          </cell>
          <cell r="E956" t="str">
            <v>CUBI1</v>
          </cell>
          <cell r="F956">
            <v>44781</v>
          </cell>
          <cell r="G956" t="str">
            <v>MALOLOS2</v>
          </cell>
          <cell r="H956">
            <v>3</v>
          </cell>
          <cell r="I956">
            <v>7</v>
          </cell>
          <cell r="J956" t="str">
            <v>D</v>
          </cell>
          <cell r="K956">
            <v>4</v>
          </cell>
          <cell r="L956">
            <v>1</v>
          </cell>
          <cell r="M956">
            <v>20</v>
          </cell>
          <cell r="N956">
            <v>16</v>
          </cell>
          <cell r="U956">
            <v>2</v>
          </cell>
          <cell r="V956">
            <v>0</v>
          </cell>
        </row>
        <row r="957">
          <cell r="C957">
            <v>34705</v>
          </cell>
          <cell r="D957">
            <v>472</v>
          </cell>
          <cell r="E957" t="str">
            <v>CUBI3</v>
          </cell>
          <cell r="F957">
            <v>44781</v>
          </cell>
          <cell r="G957" t="str">
            <v>MALOLOS2</v>
          </cell>
          <cell r="H957">
            <v>3</v>
          </cell>
          <cell r="I957">
            <v>9</v>
          </cell>
          <cell r="J957" t="str">
            <v>D</v>
          </cell>
          <cell r="K957">
            <v>4</v>
          </cell>
          <cell r="L957">
            <v>1</v>
          </cell>
          <cell r="M957">
            <v>77</v>
          </cell>
          <cell r="U957">
            <v>1</v>
          </cell>
          <cell r="V957">
            <v>0</v>
          </cell>
        </row>
        <row r="958">
          <cell r="C958">
            <v>14706</v>
          </cell>
          <cell r="D958">
            <v>472</v>
          </cell>
          <cell r="E958" t="str">
            <v>MTRITA1</v>
          </cell>
          <cell r="F958">
            <v>44781</v>
          </cell>
          <cell r="G958" t="str">
            <v>MALOLOS2</v>
          </cell>
          <cell r="H958">
            <v>4</v>
          </cell>
          <cell r="I958">
            <v>10</v>
          </cell>
          <cell r="J958" t="str">
            <v>B</v>
          </cell>
          <cell r="K958">
            <v>4</v>
          </cell>
          <cell r="L958">
            <v>6</v>
          </cell>
          <cell r="M958">
            <v>26</v>
          </cell>
          <cell r="N958">
            <v>8</v>
          </cell>
          <cell r="U958">
            <v>2</v>
          </cell>
          <cell r="V958">
            <v>0</v>
          </cell>
        </row>
        <row r="959">
          <cell r="C959">
            <v>24706</v>
          </cell>
          <cell r="D959">
            <v>472</v>
          </cell>
          <cell r="E959" t="str">
            <v>MTRITA2</v>
          </cell>
          <cell r="F959">
            <v>44781</v>
          </cell>
          <cell r="G959" t="str">
            <v>MALOLOS2</v>
          </cell>
          <cell r="H959">
            <v>4</v>
          </cell>
          <cell r="I959">
            <v>11</v>
          </cell>
          <cell r="J959" t="str">
            <v>B</v>
          </cell>
          <cell r="K959">
            <v>4</v>
          </cell>
          <cell r="L959">
            <v>6</v>
          </cell>
          <cell r="M959">
            <v>15</v>
          </cell>
          <cell r="N959">
            <v>32</v>
          </cell>
          <cell r="U959">
            <v>2</v>
          </cell>
          <cell r="V959">
            <v>0</v>
          </cell>
        </row>
        <row r="960">
          <cell r="C960">
            <v>34706</v>
          </cell>
          <cell r="D960">
            <v>472</v>
          </cell>
          <cell r="E960" t="str">
            <v>MTRITA3</v>
          </cell>
          <cell r="F960">
            <v>44781</v>
          </cell>
          <cell r="G960" t="str">
            <v>MALOLOS2</v>
          </cell>
          <cell r="H960">
            <v>4</v>
          </cell>
          <cell r="I960">
            <v>12</v>
          </cell>
          <cell r="J960" t="str">
            <v>B</v>
          </cell>
          <cell r="K960">
            <v>4</v>
          </cell>
          <cell r="L960">
            <v>6</v>
          </cell>
          <cell r="M960">
            <v>22</v>
          </cell>
          <cell r="U960">
            <v>1</v>
          </cell>
          <cell r="V960">
            <v>0</v>
          </cell>
        </row>
        <row r="961">
          <cell r="C961">
            <v>14708</v>
          </cell>
          <cell r="D961">
            <v>471</v>
          </cell>
          <cell r="E961" t="str">
            <v>ORANI1</v>
          </cell>
          <cell r="F961">
            <v>44781</v>
          </cell>
          <cell r="G961" t="str">
            <v>MALOLOS2</v>
          </cell>
          <cell r="H961">
            <v>5</v>
          </cell>
          <cell r="I961">
            <v>13</v>
          </cell>
          <cell r="J961" t="str">
            <v>B</v>
          </cell>
          <cell r="K961">
            <v>3</v>
          </cell>
          <cell r="L961">
            <v>1</v>
          </cell>
          <cell r="M961">
            <v>17</v>
          </cell>
          <cell r="N961">
            <v>33</v>
          </cell>
          <cell r="U961">
            <v>2</v>
          </cell>
          <cell r="V961">
            <v>0</v>
          </cell>
        </row>
        <row r="962">
          <cell r="C962">
            <v>24708</v>
          </cell>
          <cell r="D962">
            <v>471</v>
          </cell>
          <cell r="E962" t="str">
            <v>ORANI2</v>
          </cell>
          <cell r="F962">
            <v>44781</v>
          </cell>
          <cell r="G962" t="str">
            <v>MALOLOS2</v>
          </cell>
          <cell r="H962">
            <v>5</v>
          </cell>
          <cell r="I962">
            <v>14</v>
          </cell>
          <cell r="J962" t="str">
            <v>B</v>
          </cell>
          <cell r="K962">
            <v>3</v>
          </cell>
          <cell r="L962">
            <v>1</v>
          </cell>
          <cell r="M962">
            <v>77</v>
          </cell>
          <cell r="N962">
            <v>27</v>
          </cell>
          <cell r="U962">
            <v>2</v>
          </cell>
          <cell r="V962">
            <v>0</v>
          </cell>
        </row>
        <row r="963">
          <cell r="C963">
            <v>34708</v>
          </cell>
          <cell r="D963">
            <v>471</v>
          </cell>
          <cell r="E963" t="str">
            <v>ORANI3</v>
          </cell>
          <cell r="F963">
            <v>44781</v>
          </cell>
          <cell r="G963" t="str">
            <v>MALOLOS2</v>
          </cell>
          <cell r="H963">
            <v>5</v>
          </cell>
          <cell r="I963">
            <v>15</v>
          </cell>
          <cell r="J963" t="str">
            <v>B</v>
          </cell>
          <cell r="K963">
            <v>3</v>
          </cell>
          <cell r="L963">
            <v>1</v>
          </cell>
          <cell r="M963">
            <v>24</v>
          </cell>
          <cell r="N963">
            <v>13</v>
          </cell>
          <cell r="U963">
            <v>2</v>
          </cell>
          <cell r="V963">
            <v>0</v>
          </cell>
        </row>
        <row r="964">
          <cell r="C964">
            <v>14701</v>
          </cell>
          <cell r="D964">
            <v>472</v>
          </cell>
          <cell r="E964" t="str">
            <v>MTCABALAN1</v>
          </cell>
          <cell r="F964">
            <v>44781</v>
          </cell>
          <cell r="G964" t="str">
            <v>MALOLOS2</v>
          </cell>
          <cell r="H964">
            <v>6</v>
          </cell>
          <cell r="I964">
            <v>16</v>
          </cell>
          <cell r="J964" t="str">
            <v>B</v>
          </cell>
          <cell r="K964">
            <v>4</v>
          </cell>
          <cell r="L964">
            <v>0</v>
          </cell>
          <cell r="M964">
            <v>12</v>
          </cell>
          <cell r="N964">
            <v>33</v>
          </cell>
          <cell r="O964">
            <v>31</v>
          </cell>
          <cell r="U964">
            <v>3</v>
          </cell>
          <cell r="V964">
            <v>0</v>
          </cell>
        </row>
        <row r="965">
          <cell r="C965">
            <v>24701</v>
          </cell>
          <cell r="D965">
            <v>472</v>
          </cell>
          <cell r="E965" t="str">
            <v>MTCABALAN2</v>
          </cell>
          <cell r="F965">
            <v>44781</v>
          </cell>
          <cell r="G965" t="str">
            <v>MALOLOS2</v>
          </cell>
          <cell r="H965">
            <v>6</v>
          </cell>
          <cell r="I965">
            <v>17</v>
          </cell>
          <cell r="J965" t="str">
            <v>B</v>
          </cell>
          <cell r="K965">
            <v>4</v>
          </cell>
          <cell r="L965">
            <v>0</v>
          </cell>
          <cell r="M965">
            <v>14</v>
          </cell>
          <cell r="U965">
            <v>1</v>
          </cell>
          <cell r="V965">
            <v>0</v>
          </cell>
        </row>
        <row r="966">
          <cell r="C966">
            <v>14703</v>
          </cell>
          <cell r="D966">
            <v>471</v>
          </cell>
          <cell r="E966" t="str">
            <v>BALANGA1</v>
          </cell>
          <cell r="F966">
            <v>44781</v>
          </cell>
          <cell r="G966" t="str">
            <v>MALOLOS2</v>
          </cell>
          <cell r="H966">
            <v>7</v>
          </cell>
          <cell r="I966">
            <v>19</v>
          </cell>
          <cell r="J966" t="str">
            <v>D</v>
          </cell>
          <cell r="K966">
            <v>6</v>
          </cell>
          <cell r="L966">
            <v>2</v>
          </cell>
          <cell r="M966">
            <v>31</v>
          </cell>
          <cell r="N966">
            <v>35</v>
          </cell>
          <cell r="U966">
            <v>2</v>
          </cell>
          <cell r="V966">
            <v>0</v>
          </cell>
        </row>
        <row r="967">
          <cell r="C967">
            <v>24703</v>
          </cell>
          <cell r="D967">
            <v>471</v>
          </cell>
          <cell r="E967" t="str">
            <v>BALANGA2</v>
          </cell>
          <cell r="F967">
            <v>44781</v>
          </cell>
          <cell r="G967" t="str">
            <v>MALOLOS2</v>
          </cell>
          <cell r="H967">
            <v>7</v>
          </cell>
          <cell r="I967">
            <v>20</v>
          </cell>
          <cell r="J967" t="str">
            <v>D</v>
          </cell>
          <cell r="K967">
            <v>6</v>
          </cell>
          <cell r="L967">
            <v>2</v>
          </cell>
          <cell r="M967">
            <v>15</v>
          </cell>
          <cell r="N967">
            <v>12</v>
          </cell>
          <cell r="U967">
            <v>2</v>
          </cell>
          <cell r="V967">
            <v>0</v>
          </cell>
        </row>
        <row r="968">
          <cell r="C968">
            <v>34703</v>
          </cell>
          <cell r="D968">
            <v>471</v>
          </cell>
          <cell r="E968" t="str">
            <v>BALANGA3</v>
          </cell>
          <cell r="F968">
            <v>44781</v>
          </cell>
          <cell r="G968" t="str">
            <v>MALOLOS2</v>
          </cell>
          <cell r="H968">
            <v>7</v>
          </cell>
          <cell r="I968">
            <v>21</v>
          </cell>
          <cell r="J968" t="str">
            <v>D</v>
          </cell>
          <cell r="K968">
            <v>6</v>
          </cell>
          <cell r="L968">
            <v>2</v>
          </cell>
          <cell r="M968">
            <v>7</v>
          </cell>
          <cell r="N968">
            <v>9</v>
          </cell>
          <cell r="U968">
            <v>2</v>
          </cell>
          <cell r="V968">
            <v>0</v>
          </cell>
        </row>
        <row r="969">
          <cell r="C969">
            <v>14710</v>
          </cell>
          <cell r="D969">
            <v>472</v>
          </cell>
          <cell r="E969" t="str">
            <v>KALAYAANH1</v>
          </cell>
          <cell r="F969">
            <v>44781</v>
          </cell>
          <cell r="G969" t="str">
            <v>MALOLOS2</v>
          </cell>
          <cell r="H969">
            <v>12</v>
          </cell>
          <cell r="I969">
            <v>31</v>
          </cell>
          <cell r="J969" t="str">
            <v>B</v>
          </cell>
          <cell r="K969">
            <v>4</v>
          </cell>
          <cell r="L969">
            <v>5</v>
          </cell>
          <cell r="M969">
            <v>30</v>
          </cell>
          <cell r="U969">
            <v>1</v>
          </cell>
          <cell r="V969">
            <v>0</v>
          </cell>
        </row>
        <row r="970">
          <cell r="C970">
            <v>24710</v>
          </cell>
          <cell r="D970">
            <v>472</v>
          </cell>
          <cell r="E970" t="str">
            <v>KALAYAANH2</v>
          </cell>
          <cell r="F970">
            <v>44781</v>
          </cell>
          <cell r="G970" t="str">
            <v>MALOLOS2</v>
          </cell>
          <cell r="H970">
            <v>12</v>
          </cell>
          <cell r="I970">
            <v>32</v>
          </cell>
          <cell r="J970" t="str">
            <v>B</v>
          </cell>
          <cell r="K970">
            <v>4</v>
          </cell>
          <cell r="L970">
            <v>5</v>
          </cell>
          <cell r="M970">
            <v>122</v>
          </cell>
          <cell r="U970">
            <v>1</v>
          </cell>
          <cell r="V970">
            <v>0</v>
          </cell>
        </row>
        <row r="971">
          <cell r="C971">
            <v>34710</v>
          </cell>
          <cell r="D971">
            <v>472</v>
          </cell>
          <cell r="E971" t="str">
            <v>KALAYAANH3</v>
          </cell>
          <cell r="F971">
            <v>44781</v>
          </cell>
          <cell r="G971" t="str">
            <v>MALOLOS2</v>
          </cell>
          <cell r="H971">
            <v>12</v>
          </cell>
          <cell r="I971">
            <v>33</v>
          </cell>
          <cell r="J971" t="str">
            <v>B</v>
          </cell>
          <cell r="K971">
            <v>4</v>
          </cell>
          <cell r="L971">
            <v>5</v>
          </cell>
          <cell r="M971">
            <v>4</v>
          </cell>
          <cell r="U971">
            <v>1</v>
          </cell>
          <cell r="V971">
            <v>0</v>
          </cell>
        </row>
        <row r="972">
          <cell r="C972">
            <v>14401</v>
          </cell>
          <cell r="D972">
            <v>441</v>
          </cell>
          <cell r="E972" t="str">
            <v>BALIWAG1</v>
          </cell>
          <cell r="F972">
            <v>44809</v>
          </cell>
          <cell r="G972" t="str">
            <v>MALOLOS1</v>
          </cell>
          <cell r="H972">
            <v>1</v>
          </cell>
          <cell r="I972">
            <v>1</v>
          </cell>
          <cell r="J972" t="str">
            <v>D</v>
          </cell>
          <cell r="K972">
            <v>3</v>
          </cell>
          <cell r="L972">
            <v>3</v>
          </cell>
          <cell r="M972">
            <v>32</v>
          </cell>
          <cell r="N972">
            <v>35</v>
          </cell>
          <cell r="O972">
            <v>20</v>
          </cell>
          <cell r="U972">
            <v>3</v>
          </cell>
          <cell r="V972">
            <v>0</v>
          </cell>
        </row>
        <row r="973">
          <cell r="C973">
            <v>24401</v>
          </cell>
          <cell r="D973">
            <v>441</v>
          </cell>
          <cell r="E973" t="str">
            <v>BALIWAG2</v>
          </cell>
          <cell r="F973">
            <v>44809</v>
          </cell>
          <cell r="G973" t="str">
            <v>MALOLOS1</v>
          </cell>
          <cell r="H973">
            <v>1</v>
          </cell>
          <cell r="I973">
            <v>2</v>
          </cell>
          <cell r="J973" t="str">
            <v>D</v>
          </cell>
          <cell r="K973">
            <v>3</v>
          </cell>
          <cell r="L973">
            <v>3</v>
          </cell>
          <cell r="M973">
            <v>18</v>
          </cell>
          <cell r="N973">
            <v>11</v>
          </cell>
          <cell r="O973">
            <v>15</v>
          </cell>
          <cell r="P973">
            <v>7</v>
          </cell>
          <cell r="U973">
            <v>4</v>
          </cell>
          <cell r="V973">
            <v>0</v>
          </cell>
        </row>
        <row r="974">
          <cell r="C974">
            <v>34401</v>
          </cell>
          <cell r="D974">
            <v>441</v>
          </cell>
          <cell r="E974" t="str">
            <v>BALIWAG3</v>
          </cell>
          <cell r="F974">
            <v>44809</v>
          </cell>
          <cell r="G974" t="str">
            <v>MALOLOS1</v>
          </cell>
          <cell r="H974">
            <v>1</v>
          </cell>
          <cell r="I974">
            <v>3</v>
          </cell>
          <cell r="J974" t="str">
            <v>D</v>
          </cell>
          <cell r="K974">
            <v>3</v>
          </cell>
          <cell r="L974">
            <v>3</v>
          </cell>
          <cell r="M974">
            <v>28</v>
          </cell>
          <cell r="N974">
            <v>9</v>
          </cell>
          <cell r="O974">
            <v>13</v>
          </cell>
          <cell r="U974">
            <v>3</v>
          </cell>
          <cell r="V974">
            <v>0</v>
          </cell>
        </row>
        <row r="975">
          <cell r="C975">
            <v>14409</v>
          </cell>
          <cell r="D975">
            <v>441</v>
          </cell>
          <cell r="E975" t="str">
            <v>SANMIGUEL1</v>
          </cell>
          <cell r="F975">
            <v>44809</v>
          </cell>
          <cell r="G975" t="str">
            <v>MALOLOS1</v>
          </cell>
          <cell r="H975">
            <v>2</v>
          </cell>
          <cell r="I975">
            <v>4</v>
          </cell>
          <cell r="J975" t="str">
            <v>D</v>
          </cell>
          <cell r="K975">
            <v>3</v>
          </cell>
          <cell r="L975">
            <v>0</v>
          </cell>
          <cell r="M975">
            <v>7</v>
          </cell>
          <cell r="N975">
            <v>12</v>
          </cell>
          <cell r="O975">
            <v>9</v>
          </cell>
          <cell r="U975">
            <v>3</v>
          </cell>
          <cell r="V975">
            <v>0</v>
          </cell>
        </row>
        <row r="976">
          <cell r="C976">
            <v>24409</v>
          </cell>
          <cell r="D976">
            <v>441</v>
          </cell>
          <cell r="E976" t="str">
            <v>SANMIGUEL2</v>
          </cell>
          <cell r="F976">
            <v>44809</v>
          </cell>
          <cell r="G976" t="str">
            <v>MALOLOS1</v>
          </cell>
          <cell r="H976">
            <v>2</v>
          </cell>
          <cell r="I976">
            <v>5</v>
          </cell>
          <cell r="J976" t="str">
            <v>D</v>
          </cell>
          <cell r="K976">
            <v>3</v>
          </cell>
          <cell r="L976">
            <v>0</v>
          </cell>
          <cell r="M976">
            <v>17</v>
          </cell>
          <cell r="N976">
            <v>32</v>
          </cell>
          <cell r="O976">
            <v>14</v>
          </cell>
          <cell r="U976">
            <v>3</v>
          </cell>
          <cell r="V976">
            <v>0</v>
          </cell>
        </row>
        <row r="977">
          <cell r="C977">
            <v>34409</v>
          </cell>
          <cell r="D977">
            <v>441</v>
          </cell>
          <cell r="E977" t="str">
            <v>SANMIGUEL3</v>
          </cell>
          <cell r="F977">
            <v>44809</v>
          </cell>
          <cell r="G977" t="str">
            <v>MALOLOS1</v>
          </cell>
          <cell r="H977">
            <v>2</v>
          </cell>
          <cell r="I977">
            <v>6</v>
          </cell>
          <cell r="J977" t="str">
            <v>D</v>
          </cell>
          <cell r="K977">
            <v>3</v>
          </cell>
          <cell r="L977">
            <v>0</v>
          </cell>
          <cell r="M977">
            <v>30</v>
          </cell>
          <cell r="N977">
            <v>19</v>
          </cell>
          <cell r="U977">
            <v>2</v>
          </cell>
          <cell r="V977">
            <v>0</v>
          </cell>
        </row>
        <row r="978">
          <cell r="C978">
            <v>14417</v>
          </cell>
          <cell r="D978">
            <v>441</v>
          </cell>
          <cell r="E978" t="str">
            <v>SANILDEFO1</v>
          </cell>
          <cell r="F978">
            <v>44809</v>
          </cell>
          <cell r="G978" t="str">
            <v>MALOLOS1</v>
          </cell>
          <cell r="H978">
            <v>3</v>
          </cell>
          <cell r="I978">
            <v>7</v>
          </cell>
          <cell r="J978" t="str">
            <v>B</v>
          </cell>
          <cell r="K978">
            <v>3</v>
          </cell>
          <cell r="L978">
            <v>4</v>
          </cell>
          <cell r="M978">
            <v>14</v>
          </cell>
          <cell r="N978">
            <v>27</v>
          </cell>
          <cell r="U978">
            <v>2</v>
          </cell>
          <cell r="V978">
            <v>0</v>
          </cell>
        </row>
        <row r="979">
          <cell r="C979">
            <v>24417</v>
          </cell>
          <cell r="D979">
            <v>441</v>
          </cell>
          <cell r="E979" t="str">
            <v>SANILDEFO2</v>
          </cell>
          <cell r="F979">
            <v>44809</v>
          </cell>
          <cell r="G979" t="str">
            <v>MALOLOS1</v>
          </cell>
          <cell r="H979">
            <v>3</v>
          </cell>
          <cell r="I979">
            <v>8</v>
          </cell>
          <cell r="J979" t="str">
            <v>B</v>
          </cell>
          <cell r="K979">
            <v>3</v>
          </cell>
          <cell r="L979">
            <v>4</v>
          </cell>
          <cell r="M979">
            <v>34</v>
          </cell>
          <cell r="N979">
            <v>21</v>
          </cell>
          <cell r="U979">
            <v>2</v>
          </cell>
          <cell r="V979">
            <v>0</v>
          </cell>
        </row>
        <row r="980">
          <cell r="C980">
            <v>34417</v>
          </cell>
          <cell r="D980">
            <v>441</v>
          </cell>
          <cell r="E980" t="str">
            <v>SANILDEFO3</v>
          </cell>
          <cell r="F980">
            <v>44809</v>
          </cell>
          <cell r="G980" t="str">
            <v>MALOLOS1</v>
          </cell>
          <cell r="H980">
            <v>3</v>
          </cell>
          <cell r="I980">
            <v>9</v>
          </cell>
          <cell r="J980" t="str">
            <v>B</v>
          </cell>
          <cell r="K980">
            <v>3</v>
          </cell>
          <cell r="L980">
            <v>4</v>
          </cell>
          <cell r="M980">
            <v>24</v>
          </cell>
          <cell r="N980">
            <v>37</v>
          </cell>
          <cell r="U980">
            <v>2</v>
          </cell>
          <cell r="V980">
            <v>0</v>
          </cell>
        </row>
        <row r="981">
          <cell r="C981">
            <v>14406</v>
          </cell>
          <cell r="D981">
            <v>441</v>
          </cell>
          <cell r="E981" t="str">
            <v>NORZAGARA1</v>
          </cell>
          <cell r="F981">
            <v>44809</v>
          </cell>
          <cell r="G981" t="str">
            <v>MALOLOS1</v>
          </cell>
          <cell r="H981">
            <v>4</v>
          </cell>
          <cell r="I981">
            <v>10</v>
          </cell>
          <cell r="J981" t="str">
            <v>D</v>
          </cell>
          <cell r="K981">
            <v>4</v>
          </cell>
          <cell r="L981">
            <v>4</v>
          </cell>
          <cell r="M981">
            <v>10</v>
          </cell>
          <cell r="N981">
            <v>6</v>
          </cell>
          <cell r="U981">
            <v>2</v>
          </cell>
          <cell r="V981">
            <v>0</v>
          </cell>
        </row>
        <row r="982">
          <cell r="C982">
            <v>24406</v>
          </cell>
          <cell r="D982">
            <v>441</v>
          </cell>
          <cell r="E982" t="str">
            <v>NORZAGARA2</v>
          </cell>
          <cell r="F982">
            <v>44809</v>
          </cell>
          <cell r="G982" t="str">
            <v>MALOLOS1</v>
          </cell>
          <cell r="H982">
            <v>4</v>
          </cell>
          <cell r="I982">
            <v>11</v>
          </cell>
          <cell r="J982" t="str">
            <v>D</v>
          </cell>
          <cell r="K982">
            <v>4</v>
          </cell>
          <cell r="L982">
            <v>4</v>
          </cell>
          <cell r="M982">
            <v>8</v>
          </cell>
          <cell r="N982">
            <v>31</v>
          </cell>
          <cell r="U982">
            <v>2</v>
          </cell>
          <cell r="V982">
            <v>0</v>
          </cell>
        </row>
        <row r="983">
          <cell r="C983">
            <v>34406</v>
          </cell>
          <cell r="D983">
            <v>441</v>
          </cell>
          <cell r="E983" t="str">
            <v>NORZAGARA3</v>
          </cell>
          <cell r="F983">
            <v>44809</v>
          </cell>
          <cell r="G983" t="str">
            <v>MALOLOS1</v>
          </cell>
          <cell r="H983">
            <v>4</v>
          </cell>
          <cell r="I983">
            <v>12</v>
          </cell>
          <cell r="J983" t="str">
            <v>D</v>
          </cell>
          <cell r="K983">
            <v>4</v>
          </cell>
          <cell r="L983">
            <v>4</v>
          </cell>
          <cell r="M983">
            <v>37</v>
          </cell>
          <cell r="N983">
            <v>33</v>
          </cell>
          <cell r="U983">
            <v>2</v>
          </cell>
          <cell r="V983">
            <v>0</v>
          </cell>
        </row>
        <row r="984">
          <cell r="C984">
            <v>14402</v>
          </cell>
          <cell r="D984">
            <v>441</v>
          </cell>
          <cell r="E984" t="str">
            <v>MALOLOS1</v>
          </cell>
          <cell r="F984">
            <v>44809</v>
          </cell>
          <cell r="G984" t="str">
            <v>MALOLOS1</v>
          </cell>
          <cell r="H984">
            <v>5</v>
          </cell>
          <cell r="I984">
            <v>13</v>
          </cell>
          <cell r="J984" t="str">
            <v>D</v>
          </cell>
          <cell r="K984">
            <v>3</v>
          </cell>
          <cell r="L984">
            <v>7</v>
          </cell>
          <cell r="M984">
            <v>8</v>
          </cell>
          <cell r="N984">
            <v>16</v>
          </cell>
          <cell r="U984">
            <v>2</v>
          </cell>
          <cell r="V984">
            <v>0</v>
          </cell>
        </row>
        <row r="985">
          <cell r="C985">
            <v>24402</v>
          </cell>
          <cell r="D985">
            <v>441</v>
          </cell>
          <cell r="E985" t="str">
            <v>MALOLOS2</v>
          </cell>
          <cell r="F985">
            <v>44809</v>
          </cell>
          <cell r="G985" t="str">
            <v>MALOLOS1</v>
          </cell>
          <cell r="H985">
            <v>5</v>
          </cell>
          <cell r="I985">
            <v>14</v>
          </cell>
          <cell r="J985" t="str">
            <v>D</v>
          </cell>
          <cell r="K985">
            <v>3</v>
          </cell>
          <cell r="L985">
            <v>7</v>
          </cell>
          <cell r="M985">
            <v>14</v>
          </cell>
          <cell r="N985">
            <v>19</v>
          </cell>
          <cell r="U985">
            <v>2</v>
          </cell>
          <cell r="V985">
            <v>0</v>
          </cell>
        </row>
        <row r="986">
          <cell r="C986">
            <v>34402</v>
          </cell>
          <cell r="D986">
            <v>441</v>
          </cell>
          <cell r="E986" t="str">
            <v>MALOLOS3</v>
          </cell>
          <cell r="F986">
            <v>44809</v>
          </cell>
          <cell r="G986" t="str">
            <v>MALOLOS1</v>
          </cell>
          <cell r="H986">
            <v>5</v>
          </cell>
          <cell r="I986">
            <v>15</v>
          </cell>
          <cell r="J986" t="str">
            <v>D</v>
          </cell>
          <cell r="K986">
            <v>3</v>
          </cell>
          <cell r="L986">
            <v>7</v>
          </cell>
          <cell r="M986">
            <v>10</v>
          </cell>
          <cell r="N986">
            <v>33</v>
          </cell>
          <cell r="U986">
            <v>2</v>
          </cell>
          <cell r="V986">
            <v>0</v>
          </cell>
        </row>
        <row r="987">
          <cell r="C987">
            <v>14416</v>
          </cell>
          <cell r="D987">
            <v>441</v>
          </cell>
          <cell r="E987" t="str">
            <v>MALOLOS21</v>
          </cell>
          <cell r="F987">
            <v>44809</v>
          </cell>
          <cell r="G987" t="str">
            <v>MALOLOS1</v>
          </cell>
          <cell r="H987">
            <v>6</v>
          </cell>
          <cell r="I987">
            <v>16</v>
          </cell>
          <cell r="J987" t="str">
            <v>B</v>
          </cell>
          <cell r="K987">
            <v>3</v>
          </cell>
          <cell r="L987">
            <v>6</v>
          </cell>
          <cell r="M987">
            <v>124</v>
          </cell>
          <cell r="N987">
            <v>31</v>
          </cell>
          <cell r="U987">
            <v>2</v>
          </cell>
          <cell r="V987">
            <v>0</v>
          </cell>
        </row>
        <row r="988">
          <cell r="C988">
            <v>24416</v>
          </cell>
          <cell r="D988">
            <v>441</v>
          </cell>
          <cell r="E988" t="str">
            <v>MALOLOS22</v>
          </cell>
          <cell r="F988">
            <v>44809</v>
          </cell>
          <cell r="G988" t="str">
            <v>MALOLOS1</v>
          </cell>
          <cell r="H988">
            <v>6</v>
          </cell>
          <cell r="I988">
            <v>17</v>
          </cell>
          <cell r="J988" t="str">
            <v>B</v>
          </cell>
          <cell r="K988">
            <v>3</v>
          </cell>
          <cell r="L988">
            <v>6</v>
          </cell>
          <cell r="M988">
            <v>35</v>
          </cell>
          <cell r="N988">
            <v>122</v>
          </cell>
          <cell r="U988">
            <v>2</v>
          </cell>
          <cell r="V988">
            <v>0</v>
          </cell>
        </row>
        <row r="989">
          <cell r="C989">
            <v>34416</v>
          </cell>
          <cell r="D989">
            <v>441</v>
          </cell>
          <cell r="E989" t="str">
            <v>MALOLOS23</v>
          </cell>
          <cell r="F989">
            <v>44809</v>
          </cell>
          <cell r="G989" t="str">
            <v>MALOLOS1</v>
          </cell>
          <cell r="H989">
            <v>6</v>
          </cell>
          <cell r="I989">
            <v>18</v>
          </cell>
          <cell r="J989" t="str">
            <v>B</v>
          </cell>
          <cell r="K989">
            <v>3</v>
          </cell>
          <cell r="L989">
            <v>6</v>
          </cell>
          <cell r="M989">
            <v>37</v>
          </cell>
          <cell r="N989">
            <v>120</v>
          </cell>
          <cell r="U989">
            <v>2</v>
          </cell>
          <cell r="V989">
            <v>0</v>
          </cell>
        </row>
        <row r="990">
          <cell r="C990">
            <v>44403</v>
          </cell>
          <cell r="D990">
            <v>441</v>
          </cell>
          <cell r="E990" t="str">
            <v>MARILAOX1</v>
          </cell>
          <cell r="F990">
            <v>44809</v>
          </cell>
          <cell r="G990" t="str">
            <v>MALOLOS1</v>
          </cell>
          <cell r="H990">
            <v>7</v>
          </cell>
          <cell r="I990">
            <v>19</v>
          </cell>
          <cell r="J990" t="str">
            <v>D</v>
          </cell>
          <cell r="K990">
            <v>0</v>
          </cell>
          <cell r="L990">
            <v>5</v>
          </cell>
          <cell r="M990">
            <v>627</v>
          </cell>
          <cell r="N990">
            <v>675</v>
          </cell>
          <cell r="U990">
            <v>2</v>
          </cell>
          <cell r="V990">
            <v>1</v>
          </cell>
        </row>
        <row r="991">
          <cell r="C991">
            <v>54403</v>
          </cell>
          <cell r="D991">
            <v>441</v>
          </cell>
          <cell r="E991" t="str">
            <v>MARILAOX2</v>
          </cell>
          <cell r="F991">
            <v>44809</v>
          </cell>
          <cell r="G991" t="str">
            <v>MALOLOS1</v>
          </cell>
          <cell r="H991">
            <v>7</v>
          </cell>
          <cell r="I991">
            <v>20</v>
          </cell>
          <cell r="J991" t="str">
            <v>D</v>
          </cell>
          <cell r="K991">
            <v>0</v>
          </cell>
          <cell r="L991">
            <v>5</v>
          </cell>
          <cell r="M991">
            <v>632</v>
          </cell>
          <cell r="N991">
            <v>663</v>
          </cell>
          <cell r="U991">
            <v>2</v>
          </cell>
          <cell r="V991">
            <v>1</v>
          </cell>
        </row>
        <row r="992">
          <cell r="C992">
            <v>4403</v>
          </cell>
          <cell r="D992">
            <v>441</v>
          </cell>
          <cell r="E992" t="str">
            <v>MARILAOX3</v>
          </cell>
          <cell r="F992">
            <v>44809</v>
          </cell>
          <cell r="G992" t="str">
            <v>MALOLOS1</v>
          </cell>
          <cell r="H992">
            <v>7</v>
          </cell>
          <cell r="I992">
            <v>21</v>
          </cell>
          <cell r="J992" t="str">
            <v>D</v>
          </cell>
          <cell r="K992">
            <v>0</v>
          </cell>
          <cell r="L992">
            <v>5</v>
          </cell>
          <cell r="M992">
            <v>635</v>
          </cell>
          <cell r="N992">
            <v>667</v>
          </cell>
          <cell r="U992">
            <v>2</v>
          </cell>
          <cell r="V992">
            <v>1</v>
          </cell>
        </row>
        <row r="993">
          <cell r="C993">
            <v>14403</v>
          </cell>
          <cell r="D993">
            <v>441</v>
          </cell>
          <cell r="E993" t="str">
            <v>MARILAO1</v>
          </cell>
          <cell r="F993">
            <v>44809</v>
          </cell>
          <cell r="G993" t="str">
            <v>MALOLOS1</v>
          </cell>
          <cell r="H993">
            <v>8</v>
          </cell>
          <cell r="I993">
            <v>22</v>
          </cell>
          <cell r="J993" t="str">
            <v>D</v>
          </cell>
          <cell r="K993">
            <v>4</v>
          </cell>
          <cell r="L993">
            <v>0</v>
          </cell>
          <cell r="M993">
            <v>27</v>
          </cell>
          <cell r="N993">
            <v>33</v>
          </cell>
          <cell r="O993">
            <v>20</v>
          </cell>
          <cell r="P993">
            <v>18</v>
          </cell>
          <cell r="U993">
            <v>4</v>
          </cell>
          <cell r="V993">
            <v>0</v>
          </cell>
        </row>
        <row r="994">
          <cell r="C994">
            <v>24403</v>
          </cell>
          <cell r="D994">
            <v>441</v>
          </cell>
          <cell r="E994" t="str">
            <v>MARILAO2</v>
          </cell>
          <cell r="F994">
            <v>44809</v>
          </cell>
          <cell r="G994" t="str">
            <v>MALOLOS1</v>
          </cell>
          <cell r="H994">
            <v>8</v>
          </cell>
          <cell r="I994">
            <v>23</v>
          </cell>
          <cell r="J994" t="str">
            <v>D</v>
          </cell>
          <cell r="K994">
            <v>4</v>
          </cell>
          <cell r="L994">
            <v>0</v>
          </cell>
          <cell r="M994">
            <v>4</v>
          </cell>
          <cell r="N994">
            <v>31</v>
          </cell>
          <cell r="O994">
            <v>14</v>
          </cell>
          <cell r="P994">
            <v>37</v>
          </cell>
          <cell r="U994">
            <v>4</v>
          </cell>
          <cell r="V994">
            <v>0</v>
          </cell>
        </row>
        <row r="995">
          <cell r="C995">
            <v>34403</v>
          </cell>
          <cell r="D995">
            <v>441</v>
          </cell>
          <cell r="E995" t="str">
            <v>MARILAO3</v>
          </cell>
          <cell r="F995">
            <v>44809</v>
          </cell>
          <cell r="G995" t="str">
            <v>MALOLOS1</v>
          </cell>
          <cell r="H995">
            <v>8</v>
          </cell>
          <cell r="I995">
            <v>24</v>
          </cell>
          <cell r="J995" t="str">
            <v>D</v>
          </cell>
          <cell r="K995">
            <v>4</v>
          </cell>
          <cell r="L995">
            <v>0</v>
          </cell>
          <cell r="M995">
            <v>35</v>
          </cell>
          <cell r="N995">
            <v>10</v>
          </cell>
          <cell r="O995">
            <v>29</v>
          </cell>
          <cell r="P995">
            <v>124</v>
          </cell>
          <cell r="U995">
            <v>4</v>
          </cell>
          <cell r="V995">
            <v>0</v>
          </cell>
        </row>
        <row r="996">
          <cell r="C996">
            <v>14410</v>
          </cell>
          <cell r="D996">
            <v>441</v>
          </cell>
          <cell r="E996" t="str">
            <v>STAMARIA1</v>
          </cell>
          <cell r="F996">
            <v>44809</v>
          </cell>
          <cell r="G996" t="str">
            <v>MALOLOS1</v>
          </cell>
          <cell r="H996">
            <v>9</v>
          </cell>
          <cell r="I996">
            <v>25</v>
          </cell>
          <cell r="J996" t="str">
            <v>D</v>
          </cell>
          <cell r="K996">
            <v>4</v>
          </cell>
          <cell r="L996">
            <v>2</v>
          </cell>
          <cell r="M996">
            <v>14</v>
          </cell>
          <cell r="N996">
            <v>29</v>
          </cell>
          <cell r="O996">
            <v>20</v>
          </cell>
          <cell r="P996">
            <v>16</v>
          </cell>
          <cell r="U996">
            <v>4</v>
          </cell>
          <cell r="V996">
            <v>0</v>
          </cell>
        </row>
        <row r="997">
          <cell r="C997">
            <v>24410</v>
          </cell>
          <cell r="D997">
            <v>441</v>
          </cell>
          <cell r="E997" t="str">
            <v>STAMARIA2</v>
          </cell>
          <cell r="F997">
            <v>44809</v>
          </cell>
          <cell r="G997" t="str">
            <v>MALOLOS1</v>
          </cell>
          <cell r="H997">
            <v>9</v>
          </cell>
          <cell r="I997">
            <v>26</v>
          </cell>
          <cell r="J997" t="str">
            <v>D</v>
          </cell>
          <cell r="K997">
            <v>4</v>
          </cell>
          <cell r="L997">
            <v>2</v>
          </cell>
          <cell r="M997">
            <v>22</v>
          </cell>
          <cell r="N997">
            <v>124</v>
          </cell>
          <cell r="U997">
            <v>2</v>
          </cell>
          <cell r="V997">
            <v>0</v>
          </cell>
        </row>
        <row r="998">
          <cell r="C998">
            <v>34410</v>
          </cell>
          <cell r="D998">
            <v>441</v>
          </cell>
          <cell r="E998" t="str">
            <v>STAMARIA3</v>
          </cell>
          <cell r="F998">
            <v>44809</v>
          </cell>
          <cell r="G998" t="str">
            <v>MALOLOS1</v>
          </cell>
          <cell r="H998">
            <v>9</v>
          </cell>
          <cell r="I998">
            <v>27</v>
          </cell>
          <cell r="J998" t="str">
            <v>D</v>
          </cell>
          <cell r="K998">
            <v>4</v>
          </cell>
          <cell r="L998">
            <v>2</v>
          </cell>
          <cell r="M998">
            <v>35</v>
          </cell>
          <cell r="N998">
            <v>24</v>
          </cell>
          <cell r="O998">
            <v>79</v>
          </cell>
          <cell r="P998">
            <v>4</v>
          </cell>
          <cell r="U998">
            <v>4</v>
          </cell>
          <cell r="V998">
            <v>0</v>
          </cell>
        </row>
        <row r="999">
          <cell r="C999">
            <v>14408</v>
          </cell>
          <cell r="D999">
            <v>441</v>
          </cell>
          <cell r="E999" t="str">
            <v>SNJOSEDEL1</v>
          </cell>
          <cell r="F999">
            <v>44809</v>
          </cell>
          <cell r="G999" t="str">
            <v>MALOLOS1</v>
          </cell>
          <cell r="H999">
            <v>10</v>
          </cell>
          <cell r="I999">
            <v>28</v>
          </cell>
          <cell r="J999" t="str">
            <v>D</v>
          </cell>
          <cell r="K999">
            <v>4</v>
          </cell>
          <cell r="L999">
            <v>1</v>
          </cell>
          <cell r="M999">
            <v>18</v>
          </cell>
          <cell r="N999">
            <v>120</v>
          </cell>
          <cell r="O999">
            <v>26</v>
          </cell>
          <cell r="P999">
            <v>28</v>
          </cell>
          <cell r="U999">
            <v>4</v>
          </cell>
          <cell r="V999">
            <v>0</v>
          </cell>
        </row>
        <row r="1000">
          <cell r="C1000">
            <v>24408</v>
          </cell>
          <cell r="D1000">
            <v>441</v>
          </cell>
          <cell r="E1000" t="str">
            <v>SNJOSEDEL2</v>
          </cell>
          <cell r="F1000">
            <v>44809</v>
          </cell>
          <cell r="G1000" t="str">
            <v>MALOLOS1</v>
          </cell>
          <cell r="H1000">
            <v>10</v>
          </cell>
          <cell r="I1000">
            <v>29</v>
          </cell>
          <cell r="J1000" t="str">
            <v>D</v>
          </cell>
          <cell r="K1000">
            <v>4</v>
          </cell>
          <cell r="L1000">
            <v>1</v>
          </cell>
          <cell r="M1000">
            <v>13</v>
          </cell>
          <cell r="N1000">
            <v>20</v>
          </cell>
          <cell r="O1000">
            <v>33</v>
          </cell>
          <cell r="P1000">
            <v>35</v>
          </cell>
          <cell r="U1000">
            <v>4</v>
          </cell>
          <cell r="V1000">
            <v>0</v>
          </cell>
        </row>
        <row r="1001">
          <cell r="C1001">
            <v>34408</v>
          </cell>
          <cell r="D1001">
            <v>441</v>
          </cell>
          <cell r="E1001" t="str">
            <v>SNJOSEDEL3</v>
          </cell>
          <cell r="F1001">
            <v>44809</v>
          </cell>
          <cell r="G1001" t="str">
            <v>MALOLOS1</v>
          </cell>
          <cell r="H1001">
            <v>10</v>
          </cell>
          <cell r="I1001">
            <v>30</v>
          </cell>
          <cell r="J1001" t="str">
            <v>D</v>
          </cell>
          <cell r="K1001">
            <v>4</v>
          </cell>
          <cell r="L1001">
            <v>1</v>
          </cell>
          <cell r="M1001">
            <v>9</v>
          </cell>
          <cell r="N1001">
            <v>79</v>
          </cell>
          <cell r="O1001">
            <v>34</v>
          </cell>
          <cell r="P1001">
            <v>123</v>
          </cell>
          <cell r="U1001">
            <v>4</v>
          </cell>
          <cell r="V1001">
            <v>0</v>
          </cell>
        </row>
        <row r="1002">
          <cell r="C1002">
            <v>14407</v>
          </cell>
          <cell r="D1002">
            <v>441</v>
          </cell>
          <cell r="E1002" t="str">
            <v>PLARIDEL1</v>
          </cell>
          <cell r="F1002">
            <v>44809</v>
          </cell>
          <cell r="G1002" t="str">
            <v>MALOLOS1</v>
          </cell>
          <cell r="H1002">
            <v>11</v>
          </cell>
          <cell r="I1002">
            <v>31</v>
          </cell>
          <cell r="J1002" t="str">
            <v>D</v>
          </cell>
          <cell r="K1002">
            <v>3</v>
          </cell>
          <cell r="L1002">
            <v>1</v>
          </cell>
          <cell r="M1002">
            <v>4</v>
          </cell>
          <cell r="N1002">
            <v>19</v>
          </cell>
          <cell r="U1002">
            <v>2</v>
          </cell>
          <cell r="V1002">
            <v>0</v>
          </cell>
        </row>
        <row r="1003">
          <cell r="C1003">
            <v>24407</v>
          </cell>
          <cell r="D1003">
            <v>441</v>
          </cell>
          <cell r="E1003" t="str">
            <v>PLARIDEL2</v>
          </cell>
          <cell r="F1003">
            <v>44809</v>
          </cell>
          <cell r="G1003" t="str">
            <v>MALOLOS1</v>
          </cell>
          <cell r="H1003">
            <v>11</v>
          </cell>
          <cell r="I1003">
            <v>32</v>
          </cell>
          <cell r="J1003" t="str">
            <v>D</v>
          </cell>
          <cell r="K1003">
            <v>3</v>
          </cell>
          <cell r="L1003">
            <v>1</v>
          </cell>
          <cell r="M1003">
            <v>11</v>
          </cell>
          <cell r="N1003">
            <v>31</v>
          </cell>
          <cell r="U1003">
            <v>2</v>
          </cell>
          <cell r="V1003">
            <v>0</v>
          </cell>
        </row>
        <row r="1004">
          <cell r="C1004">
            <v>34407</v>
          </cell>
          <cell r="D1004">
            <v>441</v>
          </cell>
          <cell r="E1004" t="str">
            <v>PLARIDEL3</v>
          </cell>
          <cell r="F1004">
            <v>44809</v>
          </cell>
          <cell r="G1004" t="str">
            <v>MALOLOS1</v>
          </cell>
          <cell r="H1004">
            <v>11</v>
          </cell>
          <cell r="I1004">
            <v>33</v>
          </cell>
          <cell r="J1004" t="str">
            <v>D</v>
          </cell>
          <cell r="K1004">
            <v>3</v>
          </cell>
          <cell r="L1004">
            <v>1</v>
          </cell>
          <cell r="M1004">
            <v>37</v>
          </cell>
          <cell r="N1004">
            <v>33</v>
          </cell>
          <cell r="U1004">
            <v>2</v>
          </cell>
          <cell r="V1004">
            <v>0</v>
          </cell>
        </row>
        <row r="1005">
          <cell r="C1005">
            <v>14405</v>
          </cell>
          <cell r="D1005">
            <v>441</v>
          </cell>
          <cell r="E1005" t="str">
            <v>BALAGTAS1</v>
          </cell>
          <cell r="F1005">
            <v>44809</v>
          </cell>
          <cell r="G1005" t="str">
            <v>MALOLOS1</v>
          </cell>
          <cell r="H1005">
            <v>12</v>
          </cell>
          <cell r="I1005">
            <v>34</v>
          </cell>
          <cell r="J1005" t="str">
            <v>D</v>
          </cell>
          <cell r="K1005">
            <v>4</v>
          </cell>
          <cell r="L1005">
            <v>3</v>
          </cell>
          <cell r="M1005">
            <v>8</v>
          </cell>
          <cell r="N1005">
            <v>17</v>
          </cell>
          <cell r="U1005">
            <v>2</v>
          </cell>
          <cell r="V1005">
            <v>0</v>
          </cell>
        </row>
        <row r="1006">
          <cell r="C1006">
            <v>24405</v>
          </cell>
          <cell r="D1006">
            <v>441</v>
          </cell>
          <cell r="E1006" t="str">
            <v>BALAGTAS2</v>
          </cell>
          <cell r="F1006">
            <v>44809</v>
          </cell>
          <cell r="G1006" t="str">
            <v>MALOLOS1</v>
          </cell>
          <cell r="H1006">
            <v>12</v>
          </cell>
          <cell r="I1006">
            <v>35</v>
          </cell>
          <cell r="J1006" t="str">
            <v>D</v>
          </cell>
          <cell r="K1006">
            <v>4</v>
          </cell>
          <cell r="L1006">
            <v>3</v>
          </cell>
          <cell r="M1006">
            <v>22</v>
          </cell>
          <cell r="N1006">
            <v>31</v>
          </cell>
          <cell r="U1006">
            <v>2</v>
          </cell>
          <cell r="V1006">
            <v>0</v>
          </cell>
        </row>
        <row r="1007">
          <cell r="C1007">
            <v>34405</v>
          </cell>
          <cell r="D1007">
            <v>441</v>
          </cell>
          <cell r="E1007" t="str">
            <v>BALAGTAS3</v>
          </cell>
          <cell r="F1007">
            <v>44809</v>
          </cell>
          <cell r="G1007" t="str">
            <v>MALOLOS1</v>
          </cell>
          <cell r="H1007">
            <v>12</v>
          </cell>
          <cell r="I1007">
            <v>36</v>
          </cell>
          <cell r="J1007" t="str">
            <v>D</v>
          </cell>
          <cell r="K1007">
            <v>4</v>
          </cell>
          <cell r="L1007">
            <v>3</v>
          </cell>
          <cell r="M1007">
            <v>12</v>
          </cell>
          <cell r="N1007">
            <v>77</v>
          </cell>
          <cell r="U1007">
            <v>2</v>
          </cell>
          <cell r="V1007">
            <v>0</v>
          </cell>
        </row>
        <row r="1008">
          <cell r="C1008">
            <v>14415</v>
          </cell>
          <cell r="D1008">
            <v>441</v>
          </cell>
          <cell r="E1008" t="str">
            <v>CALUMPIT1</v>
          </cell>
          <cell r="F1008">
            <v>44809</v>
          </cell>
          <cell r="G1008" t="str">
            <v>MALOLOS1</v>
          </cell>
          <cell r="H1008">
            <v>14</v>
          </cell>
          <cell r="I1008">
            <v>40</v>
          </cell>
          <cell r="J1008" t="str">
            <v>B</v>
          </cell>
          <cell r="K1008">
            <v>3</v>
          </cell>
          <cell r="L1008">
            <v>2</v>
          </cell>
          <cell r="M1008">
            <v>10</v>
          </cell>
          <cell r="N1008">
            <v>33</v>
          </cell>
          <cell r="U1008">
            <v>2</v>
          </cell>
          <cell r="V1008">
            <v>0</v>
          </cell>
        </row>
        <row r="1009">
          <cell r="C1009">
            <v>24415</v>
          </cell>
          <cell r="D1009">
            <v>441</v>
          </cell>
          <cell r="E1009" t="str">
            <v>CALUMPIT2</v>
          </cell>
          <cell r="F1009">
            <v>44809</v>
          </cell>
          <cell r="G1009" t="str">
            <v>MALOLOS1</v>
          </cell>
          <cell r="H1009">
            <v>14</v>
          </cell>
          <cell r="I1009">
            <v>41</v>
          </cell>
          <cell r="J1009" t="str">
            <v>B</v>
          </cell>
          <cell r="K1009">
            <v>3</v>
          </cell>
          <cell r="L1009">
            <v>2</v>
          </cell>
          <cell r="M1009">
            <v>26</v>
          </cell>
          <cell r="N1009">
            <v>12</v>
          </cell>
          <cell r="U1009">
            <v>2</v>
          </cell>
          <cell r="V1009">
            <v>0</v>
          </cell>
        </row>
        <row r="1010">
          <cell r="C1010">
            <v>34415</v>
          </cell>
          <cell r="D1010">
            <v>441</v>
          </cell>
          <cell r="E1010" t="str">
            <v>CALUMPIT3</v>
          </cell>
          <cell r="F1010">
            <v>44809</v>
          </cell>
          <cell r="G1010" t="str">
            <v>MALOLOS1</v>
          </cell>
          <cell r="H1010">
            <v>14</v>
          </cell>
          <cell r="I1010">
            <v>42</v>
          </cell>
          <cell r="J1010" t="str">
            <v>B</v>
          </cell>
          <cell r="K1010">
            <v>3</v>
          </cell>
          <cell r="L1010">
            <v>2</v>
          </cell>
          <cell r="M1010">
            <v>31</v>
          </cell>
          <cell r="N1010">
            <v>29</v>
          </cell>
          <cell r="U1010">
            <v>2</v>
          </cell>
          <cell r="V1010">
            <v>0</v>
          </cell>
        </row>
        <row r="1011">
          <cell r="C1011">
            <v>44410</v>
          </cell>
          <cell r="D1011">
            <v>441</v>
          </cell>
          <cell r="E1011" t="str">
            <v>STAMARIAX1</v>
          </cell>
          <cell r="F1011">
            <v>44809</v>
          </cell>
          <cell r="G1011" t="str">
            <v>MALOLOS1</v>
          </cell>
          <cell r="H1011">
            <v>19</v>
          </cell>
          <cell r="I1011">
            <v>55</v>
          </cell>
          <cell r="J1011" t="str">
            <v>D</v>
          </cell>
          <cell r="K1011">
            <v>0</v>
          </cell>
          <cell r="L1011">
            <v>7</v>
          </cell>
          <cell r="M1011">
            <v>663</v>
          </cell>
          <cell r="U1011">
            <v>1</v>
          </cell>
          <cell r="V1011">
            <v>0</v>
          </cell>
        </row>
        <row r="1012">
          <cell r="C1012">
            <v>54410</v>
          </cell>
          <cell r="D1012">
            <v>441</v>
          </cell>
          <cell r="E1012" t="str">
            <v>STAMARIAX2</v>
          </cell>
          <cell r="F1012">
            <v>44809</v>
          </cell>
          <cell r="G1012" t="str">
            <v>MALOLOS1</v>
          </cell>
          <cell r="H1012">
            <v>19</v>
          </cell>
          <cell r="I1012">
            <v>56</v>
          </cell>
          <cell r="J1012" t="str">
            <v>D</v>
          </cell>
          <cell r="K1012">
            <v>0</v>
          </cell>
          <cell r="L1012">
            <v>7</v>
          </cell>
          <cell r="M1012">
            <v>699</v>
          </cell>
          <cell r="U1012">
            <v>1</v>
          </cell>
          <cell r="V1012">
            <v>0</v>
          </cell>
        </row>
        <row r="1013">
          <cell r="C1013">
            <v>4410</v>
          </cell>
          <cell r="D1013">
            <v>441</v>
          </cell>
          <cell r="E1013" t="str">
            <v>STAMARIAX3</v>
          </cell>
          <cell r="F1013">
            <v>44809</v>
          </cell>
          <cell r="G1013" t="str">
            <v>MALOLOS1</v>
          </cell>
          <cell r="H1013">
            <v>19</v>
          </cell>
          <cell r="I1013">
            <v>57</v>
          </cell>
          <cell r="J1013" t="str">
            <v>D</v>
          </cell>
          <cell r="K1013">
            <v>0</v>
          </cell>
          <cell r="L1013">
            <v>7</v>
          </cell>
          <cell r="M1013">
            <v>672</v>
          </cell>
          <cell r="U1013">
            <v>1</v>
          </cell>
          <cell r="V1013">
            <v>0</v>
          </cell>
        </row>
        <row r="1014">
          <cell r="C1014">
            <v>14428</v>
          </cell>
          <cell r="D1014">
            <v>441</v>
          </cell>
          <cell r="E1014" t="str">
            <v>MECAUAYAN1</v>
          </cell>
          <cell r="F1014">
            <v>44809</v>
          </cell>
          <cell r="G1014" t="str">
            <v>MALOLOS1</v>
          </cell>
          <cell r="H1014">
            <v>20</v>
          </cell>
          <cell r="I1014">
            <v>58</v>
          </cell>
          <cell r="J1014" t="str">
            <v>D</v>
          </cell>
          <cell r="K1014">
            <v>4</v>
          </cell>
          <cell r="L1014">
            <v>5</v>
          </cell>
          <cell r="M1014">
            <v>11</v>
          </cell>
          <cell r="N1014">
            <v>79</v>
          </cell>
          <cell r="O1014">
            <v>120</v>
          </cell>
          <cell r="U1014">
            <v>3</v>
          </cell>
          <cell r="V1014">
            <v>0</v>
          </cell>
        </row>
        <row r="1015">
          <cell r="C1015">
            <v>24428</v>
          </cell>
          <cell r="D1015">
            <v>441</v>
          </cell>
          <cell r="E1015" t="str">
            <v>MECAUAYAN2</v>
          </cell>
          <cell r="F1015">
            <v>44809</v>
          </cell>
          <cell r="G1015" t="str">
            <v>MALOLOS1</v>
          </cell>
          <cell r="H1015">
            <v>20</v>
          </cell>
          <cell r="I1015">
            <v>59</v>
          </cell>
          <cell r="J1015" t="str">
            <v>D</v>
          </cell>
          <cell r="K1015">
            <v>4</v>
          </cell>
          <cell r="L1015">
            <v>5</v>
          </cell>
          <cell r="M1015">
            <v>77</v>
          </cell>
          <cell r="N1015">
            <v>22</v>
          </cell>
          <cell r="O1015">
            <v>24</v>
          </cell>
          <cell r="U1015">
            <v>3</v>
          </cell>
          <cell r="V1015">
            <v>0</v>
          </cell>
        </row>
        <row r="1016">
          <cell r="C1016">
            <v>34428</v>
          </cell>
          <cell r="D1016">
            <v>441</v>
          </cell>
          <cell r="E1016" t="str">
            <v>MECAUAYAN3</v>
          </cell>
          <cell r="F1016">
            <v>44809</v>
          </cell>
          <cell r="G1016" t="str">
            <v>MALOLOS1</v>
          </cell>
          <cell r="H1016">
            <v>20</v>
          </cell>
          <cell r="I1016">
            <v>60</v>
          </cell>
          <cell r="J1016" t="str">
            <v>D</v>
          </cell>
          <cell r="K1016">
            <v>4</v>
          </cell>
          <cell r="L1016">
            <v>5</v>
          </cell>
          <cell r="M1016">
            <v>16</v>
          </cell>
          <cell r="N1016">
            <v>75</v>
          </cell>
          <cell r="O1016">
            <v>7</v>
          </cell>
          <cell r="U1016">
            <v>3</v>
          </cell>
          <cell r="V1016">
            <v>0</v>
          </cell>
        </row>
        <row r="1017">
          <cell r="C1017">
            <v>44408</v>
          </cell>
          <cell r="D1017">
            <v>441</v>
          </cell>
          <cell r="E1017" t="str">
            <v>SNJOSEDEX1</v>
          </cell>
          <cell r="F1017">
            <v>44809</v>
          </cell>
          <cell r="G1017" t="str">
            <v>MALOLOS1</v>
          </cell>
          <cell r="H1017">
            <v>22</v>
          </cell>
          <cell r="I1017">
            <v>61</v>
          </cell>
          <cell r="J1017" t="str">
            <v>D</v>
          </cell>
          <cell r="K1017">
            <v>0</v>
          </cell>
          <cell r="L1017">
            <v>6</v>
          </cell>
          <cell r="M1017">
            <v>665</v>
          </cell>
          <cell r="U1017">
            <v>1</v>
          </cell>
          <cell r="V1017">
            <v>0</v>
          </cell>
        </row>
        <row r="1018">
          <cell r="C1018">
            <v>54408</v>
          </cell>
          <cell r="D1018">
            <v>441</v>
          </cell>
          <cell r="E1018" t="str">
            <v>SNJOSEDEX2</v>
          </cell>
          <cell r="F1018">
            <v>44809</v>
          </cell>
          <cell r="G1018" t="str">
            <v>MALOLOS1</v>
          </cell>
          <cell r="H1018">
            <v>22</v>
          </cell>
          <cell r="I1018">
            <v>62</v>
          </cell>
          <cell r="J1018" t="str">
            <v>D</v>
          </cell>
          <cell r="K1018">
            <v>0</v>
          </cell>
          <cell r="L1018">
            <v>6</v>
          </cell>
          <cell r="M1018">
            <v>675</v>
          </cell>
          <cell r="U1018">
            <v>1</v>
          </cell>
          <cell r="V1018">
            <v>0</v>
          </cell>
        </row>
        <row r="1019">
          <cell r="C1019">
            <v>64408</v>
          </cell>
          <cell r="D1019">
            <v>441</v>
          </cell>
          <cell r="E1019" t="str">
            <v>SNJOSEDEX3</v>
          </cell>
          <cell r="F1019">
            <v>44809</v>
          </cell>
          <cell r="G1019" t="str">
            <v>MALOLOS1</v>
          </cell>
          <cell r="H1019">
            <v>22</v>
          </cell>
          <cell r="I1019">
            <v>63</v>
          </cell>
          <cell r="J1019" t="str">
            <v>D</v>
          </cell>
          <cell r="K1019">
            <v>0</v>
          </cell>
          <cell r="L1019">
            <v>6</v>
          </cell>
          <cell r="M1019">
            <v>685</v>
          </cell>
          <cell r="U1019">
            <v>1</v>
          </cell>
          <cell r="V1019">
            <v>0</v>
          </cell>
        </row>
        <row r="1020">
          <cell r="C1020">
            <v>11301</v>
          </cell>
          <cell r="D1020">
            <v>1401</v>
          </cell>
          <cell r="E1020" t="str">
            <v>LIBERTAD1</v>
          </cell>
          <cell r="F1020">
            <v>45234</v>
          </cell>
          <cell r="G1020" t="str">
            <v>MAKATI5</v>
          </cell>
          <cell r="H1020">
            <v>1</v>
          </cell>
          <cell r="I1020">
            <v>1</v>
          </cell>
          <cell r="J1020" t="str">
            <v>D</v>
          </cell>
          <cell r="K1020">
            <v>1</v>
          </cell>
          <cell r="L1020">
            <v>4</v>
          </cell>
          <cell r="M1020">
            <v>5</v>
          </cell>
          <cell r="N1020">
            <v>18</v>
          </cell>
          <cell r="O1020">
            <v>34</v>
          </cell>
          <cell r="U1020">
            <v>3</v>
          </cell>
          <cell r="V1020">
            <v>2</v>
          </cell>
        </row>
        <row r="1021">
          <cell r="C1021">
            <v>21301</v>
          </cell>
          <cell r="D1021">
            <v>1401</v>
          </cell>
          <cell r="E1021" t="str">
            <v>LIBERTAD2</v>
          </cell>
          <cell r="F1021">
            <v>45234</v>
          </cell>
          <cell r="G1021" t="str">
            <v>MAKATI5</v>
          </cell>
          <cell r="H1021">
            <v>1</v>
          </cell>
          <cell r="I1021">
            <v>2</v>
          </cell>
          <cell r="J1021" t="str">
            <v>D</v>
          </cell>
          <cell r="K1021">
            <v>1</v>
          </cell>
          <cell r="L1021">
            <v>4</v>
          </cell>
          <cell r="M1021">
            <v>37</v>
          </cell>
          <cell r="N1021">
            <v>21</v>
          </cell>
          <cell r="O1021">
            <v>24</v>
          </cell>
          <cell r="P1021">
            <v>30</v>
          </cell>
          <cell r="U1021">
            <v>4</v>
          </cell>
          <cell r="V1021">
            <v>2</v>
          </cell>
        </row>
        <row r="1022">
          <cell r="C1022">
            <v>31301</v>
          </cell>
          <cell r="D1022">
            <v>1401</v>
          </cell>
          <cell r="E1022" t="str">
            <v>LIBERTAD3</v>
          </cell>
          <cell r="F1022">
            <v>45234</v>
          </cell>
          <cell r="G1022" t="str">
            <v>MAKATI5</v>
          </cell>
          <cell r="H1022">
            <v>1</v>
          </cell>
          <cell r="I1022">
            <v>3</v>
          </cell>
          <cell r="J1022" t="str">
            <v>D</v>
          </cell>
          <cell r="K1022">
            <v>1</v>
          </cell>
          <cell r="L1022">
            <v>4</v>
          </cell>
          <cell r="M1022">
            <v>13</v>
          </cell>
          <cell r="N1022">
            <v>16</v>
          </cell>
          <cell r="O1022">
            <v>26</v>
          </cell>
          <cell r="P1022">
            <v>28</v>
          </cell>
          <cell r="U1022">
            <v>4</v>
          </cell>
          <cell r="V1022">
            <v>2</v>
          </cell>
        </row>
        <row r="1023">
          <cell r="C1023">
            <v>11717</v>
          </cell>
          <cell r="D1023">
            <v>1401</v>
          </cell>
          <cell r="E1023" t="str">
            <v>REDEMPTOR1</v>
          </cell>
          <cell r="F1023">
            <v>45234</v>
          </cell>
          <cell r="G1023" t="str">
            <v>MAKATI5</v>
          </cell>
          <cell r="H1023">
            <v>2</v>
          </cell>
          <cell r="I1023">
            <v>4</v>
          </cell>
          <cell r="J1023" t="str">
            <v>D</v>
          </cell>
          <cell r="K1023">
            <v>4</v>
          </cell>
          <cell r="L1023">
            <v>0</v>
          </cell>
          <cell r="M1023">
            <v>11</v>
          </cell>
          <cell r="N1023">
            <v>20</v>
          </cell>
          <cell r="O1023">
            <v>14</v>
          </cell>
          <cell r="U1023">
            <v>3</v>
          </cell>
          <cell r="V1023">
            <v>2</v>
          </cell>
        </row>
        <row r="1024">
          <cell r="C1024">
            <v>21717</v>
          </cell>
          <cell r="D1024">
            <v>1401</v>
          </cell>
          <cell r="E1024" t="str">
            <v>REDEMPTOR2</v>
          </cell>
          <cell r="F1024">
            <v>45234</v>
          </cell>
          <cell r="G1024" t="str">
            <v>MAKATI5</v>
          </cell>
          <cell r="H1024">
            <v>2</v>
          </cell>
          <cell r="I1024">
            <v>5</v>
          </cell>
          <cell r="J1024" t="str">
            <v>D</v>
          </cell>
          <cell r="K1024">
            <v>4</v>
          </cell>
          <cell r="L1024">
            <v>0</v>
          </cell>
          <cell r="M1024">
            <v>9</v>
          </cell>
          <cell r="N1024">
            <v>18</v>
          </cell>
          <cell r="O1024">
            <v>32</v>
          </cell>
          <cell r="U1024">
            <v>3</v>
          </cell>
          <cell r="V1024">
            <v>2</v>
          </cell>
        </row>
        <row r="1025">
          <cell r="C1025">
            <v>31717</v>
          </cell>
          <cell r="D1025">
            <v>1401</v>
          </cell>
          <cell r="E1025" t="str">
            <v>REDEMPTOR3</v>
          </cell>
          <cell r="F1025">
            <v>45234</v>
          </cell>
          <cell r="G1025" t="str">
            <v>MAKATI5</v>
          </cell>
          <cell r="H1025">
            <v>2</v>
          </cell>
          <cell r="I1025">
            <v>6</v>
          </cell>
          <cell r="J1025" t="str">
            <v>D</v>
          </cell>
          <cell r="K1025">
            <v>4</v>
          </cell>
          <cell r="L1025">
            <v>0</v>
          </cell>
          <cell r="M1025">
            <v>35</v>
          </cell>
          <cell r="N1025">
            <v>120</v>
          </cell>
          <cell r="O1025">
            <v>22</v>
          </cell>
          <cell r="U1025">
            <v>3</v>
          </cell>
          <cell r="V1025">
            <v>2</v>
          </cell>
        </row>
        <row r="1026">
          <cell r="C1026">
            <v>11722</v>
          </cell>
          <cell r="D1026">
            <v>1401</v>
          </cell>
          <cell r="E1026" t="str">
            <v>SUNSETVI1</v>
          </cell>
          <cell r="F1026">
            <v>45234</v>
          </cell>
          <cell r="G1026" t="str">
            <v>MAKATI5</v>
          </cell>
          <cell r="H1026">
            <v>4</v>
          </cell>
          <cell r="I1026">
            <v>10</v>
          </cell>
          <cell r="J1026" t="str">
            <v>D</v>
          </cell>
          <cell r="K1026">
            <v>3</v>
          </cell>
          <cell r="L1026">
            <v>1</v>
          </cell>
          <cell r="M1026">
            <v>19</v>
          </cell>
          <cell r="N1026">
            <v>8</v>
          </cell>
          <cell r="O1026">
            <v>122</v>
          </cell>
          <cell r="U1026">
            <v>3</v>
          </cell>
          <cell r="V1026">
            <v>2</v>
          </cell>
        </row>
        <row r="1027">
          <cell r="C1027">
            <v>21722</v>
          </cell>
          <cell r="D1027">
            <v>1401</v>
          </cell>
          <cell r="E1027" t="str">
            <v>SUNSETVI2</v>
          </cell>
          <cell r="F1027">
            <v>45234</v>
          </cell>
          <cell r="G1027" t="str">
            <v>MAKATI5</v>
          </cell>
          <cell r="H1027">
            <v>4</v>
          </cell>
          <cell r="I1027">
            <v>11</v>
          </cell>
          <cell r="J1027" t="str">
            <v>D</v>
          </cell>
          <cell r="K1027">
            <v>3</v>
          </cell>
          <cell r="L1027">
            <v>1</v>
          </cell>
          <cell r="M1027">
            <v>17</v>
          </cell>
          <cell r="N1027">
            <v>6</v>
          </cell>
          <cell r="O1027">
            <v>21</v>
          </cell>
          <cell r="U1027">
            <v>3</v>
          </cell>
          <cell r="V1027">
            <v>2</v>
          </cell>
        </row>
        <row r="1028">
          <cell r="C1028">
            <v>31722</v>
          </cell>
          <cell r="D1028">
            <v>1401</v>
          </cell>
          <cell r="E1028" t="str">
            <v>SUNSETVI3</v>
          </cell>
          <cell r="F1028">
            <v>45234</v>
          </cell>
          <cell r="G1028" t="str">
            <v>MAKATI5</v>
          </cell>
          <cell r="H1028">
            <v>4</v>
          </cell>
          <cell r="I1028">
            <v>12</v>
          </cell>
          <cell r="J1028" t="str">
            <v>D</v>
          </cell>
          <cell r="K1028">
            <v>3</v>
          </cell>
          <cell r="L1028">
            <v>1</v>
          </cell>
          <cell r="M1028">
            <v>37</v>
          </cell>
          <cell r="N1028">
            <v>32</v>
          </cell>
          <cell r="O1028">
            <v>12</v>
          </cell>
          <cell r="U1028">
            <v>3</v>
          </cell>
          <cell r="V1028">
            <v>2</v>
          </cell>
        </row>
        <row r="1029">
          <cell r="C1029">
            <v>11306</v>
          </cell>
          <cell r="D1029">
            <v>1401</v>
          </cell>
          <cell r="E1029" t="str">
            <v>ROBERTS1</v>
          </cell>
          <cell r="F1029">
            <v>45234</v>
          </cell>
          <cell r="G1029" t="str">
            <v>MAKATI5</v>
          </cell>
          <cell r="H1029">
            <v>5</v>
          </cell>
          <cell r="I1029">
            <v>13</v>
          </cell>
          <cell r="J1029" t="str">
            <v>D</v>
          </cell>
          <cell r="K1029">
            <v>1</v>
          </cell>
          <cell r="L1029">
            <v>3</v>
          </cell>
          <cell r="M1029">
            <v>29</v>
          </cell>
          <cell r="N1029">
            <v>33</v>
          </cell>
          <cell r="O1029">
            <v>8</v>
          </cell>
          <cell r="P1029">
            <v>4</v>
          </cell>
          <cell r="U1029">
            <v>4</v>
          </cell>
          <cell r="V1029">
            <v>2</v>
          </cell>
        </row>
        <row r="1030">
          <cell r="C1030">
            <v>21306</v>
          </cell>
          <cell r="D1030">
            <v>1401</v>
          </cell>
          <cell r="E1030" t="str">
            <v>ROBERTS2</v>
          </cell>
          <cell r="F1030">
            <v>45234</v>
          </cell>
          <cell r="G1030" t="str">
            <v>MAKATI5</v>
          </cell>
          <cell r="H1030">
            <v>5</v>
          </cell>
          <cell r="I1030">
            <v>14</v>
          </cell>
          <cell r="J1030" t="str">
            <v>D</v>
          </cell>
          <cell r="K1030">
            <v>1</v>
          </cell>
          <cell r="L1030">
            <v>3</v>
          </cell>
          <cell r="M1030">
            <v>19</v>
          </cell>
          <cell r="N1030">
            <v>36</v>
          </cell>
          <cell r="O1030">
            <v>27</v>
          </cell>
          <cell r="U1030">
            <v>3</v>
          </cell>
          <cell r="V1030">
            <v>2</v>
          </cell>
        </row>
        <row r="1031">
          <cell r="C1031">
            <v>31306</v>
          </cell>
          <cell r="D1031">
            <v>1401</v>
          </cell>
          <cell r="E1031" t="str">
            <v>ROBERTS3</v>
          </cell>
          <cell r="F1031">
            <v>45234</v>
          </cell>
          <cell r="G1031" t="str">
            <v>MAKATI5</v>
          </cell>
          <cell r="H1031">
            <v>5</v>
          </cell>
          <cell r="I1031">
            <v>15</v>
          </cell>
          <cell r="J1031" t="str">
            <v>D</v>
          </cell>
          <cell r="K1031">
            <v>1</v>
          </cell>
          <cell r="L1031">
            <v>3</v>
          </cell>
          <cell r="M1031">
            <v>17</v>
          </cell>
          <cell r="N1031">
            <v>21</v>
          </cell>
          <cell r="O1031">
            <v>6</v>
          </cell>
          <cell r="P1031">
            <v>12</v>
          </cell>
          <cell r="U1031">
            <v>4</v>
          </cell>
          <cell r="V1031">
            <v>2</v>
          </cell>
        </row>
        <row r="1032">
          <cell r="C1032">
            <v>11305</v>
          </cell>
          <cell r="D1032">
            <v>1401</v>
          </cell>
          <cell r="E1032" t="str">
            <v>TRAMO1</v>
          </cell>
          <cell r="F1032">
            <v>45234</v>
          </cell>
          <cell r="G1032" t="str">
            <v>MAKATI5</v>
          </cell>
          <cell r="H1032">
            <v>6</v>
          </cell>
          <cell r="I1032">
            <v>16</v>
          </cell>
          <cell r="J1032" t="str">
            <v>D</v>
          </cell>
          <cell r="K1032">
            <v>4</v>
          </cell>
          <cell r="L1032">
            <v>1</v>
          </cell>
          <cell r="M1032">
            <v>31</v>
          </cell>
          <cell r="N1032">
            <v>8</v>
          </cell>
          <cell r="O1032">
            <v>23</v>
          </cell>
          <cell r="P1032">
            <v>17</v>
          </cell>
          <cell r="U1032">
            <v>4</v>
          </cell>
          <cell r="V1032">
            <v>2</v>
          </cell>
        </row>
        <row r="1033">
          <cell r="C1033">
            <v>21305</v>
          </cell>
          <cell r="D1033">
            <v>1401</v>
          </cell>
          <cell r="E1033" t="str">
            <v>TRAMO2</v>
          </cell>
          <cell r="F1033">
            <v>45234</v>
          </cell>
          <cell r="G1033" t="str">
            <v>MAKATI5</v>
          </cell>
          <cell r="H1033">
            <v>6</v>
          </cell>
          <cell r="I1033">
            <v>17</v>
          </cell>
          <cell r="J1033" t="str">
            <v>D</v>
          </cell>
          <cell r="K1033">
            <v>4</v>
          </cell>
          <cell r="L1033">
            <v>1</v>
          </cell>
          <cell r="M1033">
            <v>15</v>
          </cell>
          <cell r="N1033">
            <v>12</v>
          </cell>
          <cell r="O1033">
            <v>20</v>
          </cell>
          <cell r="P1033">
            <v>75</v>
          </cell>
          <cell r="U1033">
            <v>4</v>
          </cell>
          <cell r="V1033">
            <v>2</v>
          </cell>
        </row>
        <row r="1034">
          <cell r="C1034">
            <v>31305</v>
          </cell>
          <cell r="D1034">
            <v>1401</v>
          </cell>
          <cell r="E1034" t="str">
            <v>TRAMO3</v>
          </cell>
          <cell r="F1034">
            <v>45234</v>
          </cell>
          <cell r="G1034" t="str">
            <v>MAKATI5</v>
          </cell>
          <cell r="H1034">
            <v>6</v>
          </cell>
          <cell r="I1034">
            <v>18</v>
          </cell>
          <cell r="J1034" t="str">
            <v>D</v>
          </cell>
          <cell r="K1034">
            <v>4</v>
          </cell>
          <cell r="L1034">
            <v>1</v>
          </cell>
          <cell r="M1034">
            <v>77</v>
          </cell>
          <cell r="N1034">
            <v>36</v>
          </cell>
          <cell r="O1034">
            <v>120</v>
          </cell>
          <cell r="P1034">
            <v>124</v>
          </cell>
          <cell r="U1034">
            <v>4</v>
          </cell>
          <cell r="V1034">
            <v>2</v>
          </cell>
        </row>
        <row r="1035">
          <cell r="C1035">
            <v>11206</v>
          </cell>
          <cell r="D1035">
            <v>1401</v>
          </cell>
          <cell r="E1035" t="str">
            <v>MAGALLANE1</v>
          </cell>
          <cell r="F1035">
            <v>45234</v>
          </cell>
          <cell r="G1035" t="str">
            <v>MAKATI5</v>
          </cell>
          <cell r="H1035">
            <v>7</v>
          </cell>
          <cell r="I1035">
            <v>19</v>
          </cell>
          <cell r="J1035" t="str">
            <v>D</v>
          </cell>
          <cell r="K1035">
            <v>4</v>
          </cell>
          <cell r="L1035">
            <v>4</v>
          </cell>
          <cell r="M1035">
            <v>11</v>
          </cell>
          <cell r="N1035">
            <v>122</v>
          </cell>
          <cell r="O1035">
            <v>76</v>
          </cell>
          <cell r="P1035">
            <v>18</v>
          </cell>
          <cell r="U1035">
            <v>4</v>
          </cell>
          <cell r="V1035">
            <v>2</v>
          </cell>
        </row>
        <row r="1036">
          <cell r="C1036">
            <v>21206</v>
          </cell>
          <cell r="D1036">
            <v>1401</v>
          </cell>
          <cell r="E1036" t="str">
            <v>MAGALLANE2</v>
          </cell>
          <cell r="F1036">
            <v>45234</v>
          </cell>
          <cell r="G1036" t="str">
            <v>MAKATI5</v>
          </cell>
          <cell r="H1036">
            <v>7</v>
          </cell>
          <cell r="I1036">
            <v>20</v>
          </cell>
          <cell r="J1036" t="str">
            <v>D</v>
          </cell>
          <cell r="K1036">
            <v>4</v>
          </cell>
          <cell r="L1036">
            <v>4</v>
          </cell>
          <cell r="M1036">
            <v>35</v>
          </cell>
          <cell r="N1036">
            <v>78</v>
          </cell>
          <cell r="O1036">
            <v>124</v>
          </cell>
          <cell r="U1036">
            <v>3</v>
          </cell>
          <cell r="V1036">
            <v>2</v>
          </cell>
        </row>
        <row r="1037">
          <cell r="C1037">
            <v>31206</v>
          </cell>
          <cell r="D1037">
            <v>1401</v>
          </cell>
          <cell r="E1037" t="str">
            <v>MAGALLANE3</v>
          </cell>
          <cell r="F1037">
            <v>45234</v>
          </cell>
          <cell r="G1037" t="str">
            <v>MAKATI5</v>
          </cell>
          <cell r="H1037">
            <v>7</v>
          </cell>
          <cell r="I1037">
            <v>21</v>
          </cell>
          <cell r="J1037" t="str">
            <v>D</v>
          </cell>
          <cell r="K1037">
            <v>4</v>
          </cell>
          <cell r="L1037">
            <v>4</v>
          </cell>
          <cell r="M1037">
            <v>33</v>
          </cell>
          <cell r="N1037">
            <v>30</v>
          </cell>
          <cell r="O1037">
            <v>26</v>
          </cell>
          <cell r="P1037">
            <v>14</v>
          </cell>
          <cell r="U1037">
            <v>4</v>
          </cell>
          <cell r="V1037">
            <v>2</v>
          </cell>
        </row>
        <row r="1038">
          <cell r="C1038">
            <v>12206</v>
          </cell>
          <cell r="D1038">
            <v>1401</v>
          </cell>
          <cell r="E1038" t="str">
            <v>MAGALLANX1</v>
          </cell>
          <cell r="F1038">
            <v>45234</v>
          </cell>
          <cell r="G1038" t="str">
            <v>MAKATI5</v>
          </cell>
          <cell r="H1038">
            <v>8</v>
          </cell>
          <cell r="I1038">
            <v>22</v>
          </cell>
          <cell r="J1038" t="str">
            <v>D</v>
          </cell>
          <cell r="K1038">
            <v>4</v>
          </cell>
          <cell r="L1038">
            <v>4</v>
          </cell>
          <cell r="M1038">
            <v>667</v>
          </cell>
          <cell r="U1038">
            <v>1</v>
          </cell>
          <cell r="V1038">
            <v>0</v>
          </cell>
        </row>
        <row r="1039">
          <cell r="C1039">
            <v>22206</v>
          </cell>
          <cell r="D1039">
            <v>1401</v>
          </cell>
          <cell r="E1039" t="str">
            <v>MAGALLANX2</v>
          </cell>
          <cell r="F1039">
            <v>45234</v>
          </cell>
          <cell r="G1039" t="str">
            <v>MAKATI5</v>
          </cell>
          <cell r="H1039">
            <v>8</v>
          </cell>
          <cell r="I1039">
            <v>23</v>
          </cell>
          <cell r="J1039" t="str">
            <v>D</v>
          </cell>
          <cell r="K1039">
            <v>4</v>
          </cell>
          <cell r="L1039">
            <v>4</v>
          </cell>
          <cell r="M1039">
            <v>671</v>
          </cell>
          <cell r="U1039">
            <v>1</v>
          </cell>
          <cell r="V1039">
            <v>0</v>
          </cell>
        </row>
        <row r="1040">
          <cell r="C1040">
            <v>32206</v>
          </cell>
          <cell r="D1040">
            <v>1401</v>
          </cell>
          <cell r="E1040" t="str">
            <v>MAGALLANX3</v>
          </cell>
          <cell r="F1040">
            <v>45234</v>
          </cell>
          <cell r="G1040" t="str">
            <v>MAKATI5</v>
          </cell>
          <cell r="H1040">
            <v>8</v>
          </cell>
          <cell r="I1040">
            <v>24</v>
          </cell>
          <cell r="J1040" t="str">
            <v>D</v>
          </cell>
          <cell r="K1040">
            <v>4</v>
          </cell>
          <cell r="L1040">
            <v>4</v>
          </cell>
          <cell r="M1040">
            <v>675</v>
          </cell>
          <cell r="U1040">
            <v>1</v>
          </cell>
          <cell r="V1040">
            <v>0</v>
          </cell>
        </row>
        <row r="1041">
          <cell r="C1041">
            <v>11220</v>
          </cell>
          <cell r="D1041">
            <v>1401</v>
          </cell>
          <cell r="E1041" t="str">
            <v>BANGKAL1</v>
          </cell>
          <cell r="F1041">
            <v>45234</v>
          </cell>
          <cell r="G1041" t="str">
            <v>MAKATI5</v>
          </cell>
          <cell r="H1041">
            <v>9</v>
          </cell>
          <cell r="I1041">
            <v>25</v>
          </cell>
          <cell r="J1041" t="str">
            <v>D</v>
          </cell>
          <cell r="K1041">
            <v>4</v>
          </cell>
          <cell r="L1041">
            <v>2</v>
          </cell>
          <cell r="M1041">
            <v>29</v>
          </cell>
          <cell r="N1041">
            <v>122</v>
          </cell>
          <cell r="O1041">
            <v>120</v>
          </cell>
          <cell r="U1041">
            <v>3</v>
          </cell>
          <cell r="V1041">
            <v>2</v>
          </cell>
        </row>
        <row r="1042">
          <cell r="C1042">
            <v>21220</v>
          </cell>
          <cell r="D1042">
            <v>1401</v>
          </cell>
          <cell r="E1042" t="str">
            <v>BANGKAL2</v>
          </cell>
          <cell r="F1042">
            <v>45234</v>
          </cell>
          <cell r="G1042" t="str">
            <v>MAKATI5</v>
          </cell>
          <cell r="H1042">
            <v>9</v>
          </cell>
          <cell r="I1042">
            <v>26</v>
          </cell>
          <cell r="J1042" t="str">
            <v>D</v>
          </cell>
          <cell r="K1042">
            <v>4</v>
          </cell>
          <cell r="L1042">
            <v>2</v>
          </cell>
          <cell r="M1042">
            <v>17</v>
          </cell>
          <cell r="N1042">
            <v>32</v>
          </cell>
          <cell r="O1042">
            <v>79</v>
          </cell>
          <cell r="U1042">
            <v>3</v>
          </cell>
          <cell r="V1042">
            <v>2</v>
          </cell>
        </row>
        <row r="1043">
          <cell r="C1043">
            <v>31220</v>
          </cell>
          <cell r="D1043">
            <v>1401</v>
          </cell>
          <cell r="E1043" t="str">
            <v>BANGKAL3</v>
          </cell>
          <cell r="F1043">
            <v>45234</v>
          </cell>
          <cell r="G1043" t="str">
            <v>MAKATI5</v>
          </cell>
          <cell r="H1043">
            <v>9</v>
          </cell>
          <cell r="I1043">
            <v>27</v>
          </cell>
          <cell r="J1043" t="str">
            <v>D</v>
          </cell>
          <cell r="K1043">
            <v>4</v>
          </cell>
          <cell r="L1043">
            <v>2</v>
          </cell>
          <cell r="M1043">
            <v>7</v>
          </cell>
          <cell r="N1043">
            <v>34</v>
          </cell>
          <cell r="O1043">
            <v>10</v>
          </cell>
          <cell r="U1043">
            <v>3</v>
          </cell>
          <cell r="V1043">
            <v>2</v>
          </cell>
        </row>
        <row r="1044">
          <cell r="C1044">
            <v>11261</v>
          </cell>
          <cell r="D1044">
            <v>1401</v>
          </cell>
          <cell r="E1044" t="str">
            <v>KAYAMANAN1</v>
          </cell>
          <cell r="F1044">
            <v>45234</v>
          </cell>
          <cell r="G1044" t="str">
            <v>MAKATI5</v>
          </cell>
          <cell r="H1044">
            <v>10</v>
          </cell>
          <cell r="I1044">
            <v>28</v>
          </cell>
          <cell r="J1044" t="str">
            <v>D</v>
          </cell>
          <cell r="K1044">
            <v>4</v>
          </cell>
          <cell r="L1044">
            <v>3</v>
          </cell>
          <cell r="M1044">
            <v>15</v>
          </cell>
          <cell r="N1044">
            <v>36</v>
          </cell>
          <cell r="U1044">
            <v>2</v>
          </cell>
          <cell r="V1044">
            <v>2</v>
          </cell>
        </row>
        <row r="1045">
          <cell r="C1045">
            <v>21261</v>
          </cell>
          <cell r="D1045">
            <v>1401</v>
          </cell>
          <cell r="E1045" t="str">
            <v>KAYAMANAN2</v>
          </cell>
          <cell r="F1045">
            <v>45234</v>
          </cell>
          <cell r="G1045" t="str">
            <v>MAKATI5</v>
          </cell>
          <cell r="H1045">
            <v>10</v>
          </cell>
          <cell r="I1045">
            <v>29</v>
          </cell>
          <cell r="J1045" t="str">
            <v>D</v>
          </cell>
          <cell r="K1045">
            <v>4</v>
          </cell>
          <cell r="L1045">
            <v>3</v>
          </cell>
          <cell r="M1045">
            <v>31</v>
          </cell>
          <cell r="N1045">
            <v>21</v>
          </cell>
          <cell r="U1045">
            <v>2</v>
          </cell>
          <cell r="V1045">
            <v>2</v>
          </cell>
        </row>
        <row r="1046">
          <cell r="C1046">
            <v>31261</v>
          </cell>
          <cell r="D1046">
            <v>1401</v>
          </cell>
          <cell r="E1046" t="str">
            <v>KAYAMANAN3</v>
          </cell>
          <cell r="F1046">
            <v>45234</v>
          </cell>
          <cell r="G1046" t="str">
            <v>MAKATI5</v>
          </cell>
          <cell r="H1046">
            <v>10</v>
          </cell>
          <cell r="I1046">
            <v>30</v>
          </cell>
          <cell r="J1046" t="str">
            <v>D</v>
          </cell>
          <cell r="K1046">
            <v>4</v>
          </cell>
          <cell r="L1046">
            <v>3</v>
          </cell>
          <cell r="M1046">
            <v>19</v>
          </cell>
          <cell r="N1046">
            <v>4</v>
          </cell>
          <cell r="U1046">
            <v>2</v>
          </cell>
          <cell r="V1046">
            <v>2</v>
          </cell>
        </row>
        <row r="1047">
          <cell r="C1047">
            <v>11254</v>
          </cell>
          <cell r="D1047">
            <v>1401</v>
          </cell>
          <cell r="E1047" t="str">
            <v>PASONGTAM1</v>
          </cell>
          <cell r="F1047">
            <v>45234</v>
          </cell>
          <cell r="G1047" t="str">
            <v>MAKATI5</v>
          </cell>
          <cell r="H1047">
            <v>11</v>
          </cell>
          <cell r="I1047">
            <v>31</v>
          </cell>
          <cell r="J1047" t="str">
            <v>D</v>
          </cell>
          <cell r="K1047">
            <v>1</v>
          </cell>
          <cell r="L1047">
            <v>6</v>
          </cell>
          <cell r="M1047">
            <v>15</v>
          </cell>
          <cell r="N1047">
            <v>36</v>
          </cell>
          <cell r="O1047">
            <v>18</v>
          </cell>
          <cell r="U1047">
            <v>3</v>
          </cell>
          <cell r="V1047">
            <v>2</v>
          </cell>
        </row>
        <row r="1048">
          <cell r="C1048">
            <v>21254</v>
          </cell>
          <cell r="D1048">
            <v>1401</v>
          </cell>
          <cell r="E1048" t="str">
            <v>PASONGTAM2</v>
          </cell>
          <cell r="F1048">
            <v>45234</v>
          </cell>
          <cell r="G1048" t="str">
            <v>MAKATI5</v>
          </cell>
          <cell r="H1048">
            <v>11</v>
          </cell>
          <cell r="I1048">
            <v>32</v>
          </cell>
          <cell r="J1048" t="str">
            <v>D</v>
          </cell>
          <cell r="K1048">
            <v>1</v>
          </cell>
          <cell r="L1048">
            <v>6</v>
          </cell>
          <cell r="M1048">
            <v>9</v>
          </cell>
          <cell r="N1048">
            <v>20</v>
          </cell>
          <cell r="O1048">
            <v>4</v>
          </cell>
          <cell r="U1048">
            <v>3</v>
          </cell>
          <cell r="V1048">
            <v>2</v>
          </cell>
        </row>
        <row r="1049">
          <cell r="C1049">
            <v>31254</v>
          </cell>
          <cell r="D1049">
            <v>1401</v>
          </cell>
          <cell r="E1049" t="str">
            <v>PASONGTAM3</v>
          </cell>
          <cell r="F1049">
            <v>45234</v>
          </cell>
          <cell r="G1049" t="str">
            <v>MAKATI5</v>
          </cell>
          <cell r="H1049">
            <v>11</v>
          </cell>
          <cell r="I1049">
            <v>33</v>
          </cell>
          <cell r="J1049" t="str">
            <v>D</v>
          </cell>
          <cell r="K1049">
            <v>1</v>
          </cell>
          <cell r="L1049">
            <v>6</v>
          </cell>
          <cell r="M1049">
            <v>13</v>
          </cell>
          <cell r="N1049">
            <v>32</v>
          </cell>
          <cell r="O1049">
            <v>6</v>
          </cell>
          <cell r="U1049">
            <v>3</v>
          </cell>
          <cell r="V1049">
            <v>2</v>
          </cell>
        </row>
        <row r="1050">
          <cell r="C1050">
            <v>11216</v>
          </cell>
          <cell r="D1050">
            <v>1401</v>
          </cell>
          <cell r="E1050" t="str">
            <v>FORTBONI1</v>
          </cell>
          <cell r="F1050">
            <v>45234</v>
          </cell>
          <cell r="G1050" t="str">
            <v>MAKATI5</v>
          </cell>
          <cell r="H1050">
            <v>12</v>
          </cell>
          <cell r="I1050">
            <v>34</v>
          </cell>
          <cell r="J1050" t="str">
            <v>D</v>
          </cell>
          <cell r="K1050">
            <v>3</v>
          </cell>
          <cell r="L1050">
            <v>0</v>
          </cell>
          <cell r="M1050">
            <v>29</v>
          </cell>
          <cell r="N1050">
            <v>10</v>
          </cell>
          <cell r="O1050">
            <v>23</v>
          </cell>
          <cell r="U1050">
            <v>3</v>
          </cell>
          <cell r="V1050">
            <v>1</v>
          </cell>
        </row>
        <row r="1051">
          <cell r="C1051">
            <v>21216</v>
          </cell>
          <cell r="D1051">
            <v>1401</v>
          </cell>
          <cell r="E1051" t="str">
            <v>FORTBONI2</v>
          </cell>
          <cell r="F1051">
            <v>45234</v>
          </cell>
          <cell r="G1051" t="str">
            <v>MAKATI5</v>
          </cell>
          <cell r="H1051">
            <v>12</v>
          </cell>
          <cell r="I1051">
            <v>35</v>
          </cell>
          <cell r="J1051" t="str">
            <v>D</v>
          </cell>
          <cell r="K1051">
            <v>3</v>
          </cell>
          <cell r="L1051">
            <v>0</v>
          </cell>
          <cell r="M1051">
            <v>35</v>
          </cell>
          <cell r="N1051">
            <v>124</v>
          </cell>
          <cell r="O1051">
            <v>18</v>
          </cell>
          <cell r="P1051">
            <v>8</v>
          </cell>
          <cell r="U1051">
            <v>4</v>
          </cell>
          <cell r="V1051">
            <v>1</v>
          </cell>
        </row>
        <row r="1052">
          <cell r="C1052">
            <v>31216</v>
          </cell>
          <cell r="D1052">
            <v>1401</v>
          </cell>
          <cell r="E1052" t="str">
            <v>FORTBONI3</v>
          </cell>
          <cell r="F1052">
            <v>45234</v>
          </cell>
          <cell r="G1052" t="str">
            <v>MAKATI5</v>
          </cell>
          <cell r="H1052">
            <v>12</v>
          </cell>
          <cell r="I1052">
            <v>36</v>
          </cell>
          <cell r="J1052" t="str">
            <v>D</v>
          </cell>
          <cell r="K1052">
            <v>3</v>
          </cell>
          <cell r="L1052">
            <v>0</v>
          </cell>
          <cell r="M1052">
            <v>77</v>
          </cell>
          <cell r="N1052">
            <v>20</v>
          </cell>
          <cell r="O1052">
            <v>27</v>
          </cell>
          <cell r="P1052">
            <v>14</v>
          </cell>
          <cell r="U1052">
            <v>4</v>
          </cell>
          <cell r="V1052">
            <v>1</v>
          </cell>
        </row>
        <row r="1053">
          <cell r="C1053">
            <v>11221</v>
          </cell>
          <cell r="D1053">
            <v>1401</v>
          </cell>
          <cell r="E1053" t="str">
            <v>MCKINLEY1</v>
          </cell>
          <cell r="F1053">
            <v>45234</v>
          </cell>
          <cell r="G1053" t="str">
            <v>MAKATI5</v>
          </cell>
          <cell r="H1053">
            <v>13</v>
          </cell>
          <cell r="I1053">
            <v>37</v>
          </cell>
          <cell r="J1053" t="str">
            <v>D</v>
          </cell>
          <cell r="K1053">
            <v>6</v>
          </cell>
          <cell r="L1053">
            <v>1</v>
          </cell>
          <cell r="M1053">
            <v>7</v>
          </cell>
          <cell r="N1053">
            <v>122</v>
          </cell>
          <cell r="O1053">
            <v>4</v>
          </cell>
          <cell r="U1053">
            <v>3</v>
          </cell>
          <cell r="V1053">
            <v>1</v>
          </cell>
        </row>
        <row r="1054">
          <cell r="C1054">
            <v>21221</v>
          </cell>
          <cell r="D1054">
            <v>1401</v>
          </cell>
          <cell r="E1054" t="str">
            <v>MCKINLEY2</v>
          </cell>
          <cell r="F1054">
            <v>45234</v>
          </cell>
          <cell r="G1054" t="str">
            <v>MAKATI5</v>
          </cell>
          <cell r="H1054">
            <v>13</v>
          </cell>
          <cell r="I1054">
            <v>38</v>
          </cell>
          <cell r="J1054" t="str">
            <v>D</v>
          </cell>
          <cell r="K1054">
            <v>6</v>
          </cell>
          <cell r="L1054">
            <v>1</v>
          </cell>
          <cell r="M1054">
            <v>37</v>
          </cell>
          <cell r="N1054">
            <v>12</v>
          </cell>
          <cell r="O1054">
            <v>32</v>
          </cell>
          <cell r="U1054">
            <v>3</v>
          </cell>
          <cell r="V1054">
            <v>1</v>
          </cell>
        </row>
        <row r="1055">
          <cell r="C1055">
            <v>31221</v>
          </cell>
          <cell r="D1055">
            <v>1401</v>
          </cell>
          <cell r="E1055" t="str">
            <v>MCKINLEY3</v>
          </cell>
          <cell r="F1055">
            <v>45234</v>
          </cell>
          <cell r="G1055" t="str">
            <v>MAKATI5</v>
          </cell>
          <cell r="H1055">
            <v>13</v>
          </cell>
          <cell r="I1055">
            <v>39</v>
          </cell>
          <cell r="J1055" t="str">
            <v>D</v>
          </cell>
          <cell r="K1055">
            <v>6</v>
          </cell>
          <cell r="L1055">
            <v>1</v>
          </cell>
          <cell r="M1055">
            <v>27</v>
          </cell>
          <cell r="N1055">
            <v>34</v>
          </cell>
          <cell r="O1055">
            <v>30</v>
          </cell>
          <cell r="U1055">
            <v>3</v>
          </cell>
          <cell r="V1055">
            <v>1</v>
          </cell>
        </row>
        <row r="1056">
          <cell r="C1056">
            <v>12221</v>
          </cell>
          <cell r="D1056">
            <v>1401</v>
          </cell>
          <cell r="E1056" t="str">
            <v>MCKINLEYX1</v>
          </cell>
          <cell r="F1056">
            <v>45234</v>
          </cell>
          <cell r="G1056" t="str">
            <v>MAKATI5</v>
          </cell>
          <cell r="H1056">
            <v>14</v>
          </cell>
          <cell r="I1056">
            <v>40</v>
          </cell>
          <cell r="J1056" t="str">
            <v>D</v>
          </cell>
          <cell r="K1056">
            <v>6</v>
          </cell>
          <cell r="L1056">
            <v>1</v>
          </cell>
          <cell r="M1056">
            <v>625</v>
          </cell>
          <cell r="U1056">
            <v>1</v>
          </cell>
          <cell r="V1056">
            <v>0</v>
          </cell>
        </row>
        <row r="1057">
          <cell r="C1057">
            <v>22221</v>
          </cell>
          <cell r="D1057">
            <v>1401</v>
          </cell>
          <cell r="E1057" t="str">
            <v>MCKINLEYX2</v>
          </cell>
          <cell r="F1057">
            <v>45234</v>
          </cell>
          <cell r="G1057" t="str">
            <v>MAKATI5</v>
          </cell>
          <cell r="H1057">
            <v>14</v>
          </cell>
          <cell r="I1057">
            <v>41</v>
          </cell>
          <cell r="J1057" t="str">
            <v>D</v>
          </cell>
          <cell r="K1057">
            <v>6</v>
          </cell>
          <cell r="L1057">
            <v>1</v>
          </cell>
          <cell r="M1057">
            <v>675</v>
          </cell>
          <cell r="U1057">
            <v>1</v>
          </cell>
          <cell r="V1057">
            <v>0</v>
          </cell>
        </row>
        <row r="1058">
          <cell r="C1058">
            <v>32221</v>
          </cell>
          <cell r="D1058">
            <v>1401</v>
          </cell>
          <cell r="E1058" t="str">
            <v>MCKINLEYX3</v>
          </cell>
          <cell r="F1058">
            <v>45234</v>
          </cell>
          <cell r="G1058" t="str">
            <v>MAKATI5</v>
          </cell>
          <cell r="H1058">
            <v>14</v>
          </cell>
          <cell r="I1058">
            <v>42</v>
          </cell>
          <cell r="J1058" t="str">
            <v>D</v>
          </cell>
          <cell r="K1058">
            <v>6</v>
          </cell>
          <cell r="L1058">
            <v>1</v>
          </cell>
          <cell r="M1058">
            <v>681</v>
          </cell>
          <cell r="U1058">
            <v>1</v>
          </cell>
          <cell r="V1058">
            <v>0</v>
          </cell>
        </row>
        <row r="1059">
          <cell r="C1059">
            <v>12301</v>
          </cell>
          <cell r="D1059">
            <v>1401</v>
          </cell>
          <cell r="E1059" t="str">
            <v>LIBERTADX1</v>
          </cell>
          <cell r="F1059">
            <v>45234</v>
          </cell>
          <cell r="G1059" t="str">
            <v>MAKATI5</v>
          </cell>
          <cell r="H1059">
            <v>15</v>
          </cell>
          <cell r="I1059">
            <v>43</v>
          </cell>
          <cell r="J1059" t="str">
            <v>D</v>
          </cell>
          <cell r="K1059">
            <v>1</v>
          </cell>
          <cell r="L1059">
            <v>4</v>
          </cell>
          <cell r="M1059">
            <v>635</v>
          </cell>
          <cell r="U1059">
            <v>1</v>
          </cell>
          <cell r="V1059">
            <v>0</v>
          </cell>
        </row>
        <row r="1060">
          <cell r="C1060">
            <v>22301</v>
          </cell>
          <cell r="D1060">
            <v>1401</v>
          </cell>
          <cell r="E1060" t="str">
            <v>LIBERTADX2</v>
          </cell>
          <cell r="F1060">
            <v>45234</v>
          </cell>
          <cell r="G1060" t="str">
            <v>MAKATI5</v>
          </cell>
          <cell r="H1060">
            <v>15</v>
          </cell>
          <cell r="I1060">
            <v>44</v>
          </cell>
          <cell r="J1060" t="str">
            <v>D</v>
          </cell>
          <cell r="K1060">
            <v>1</v>
          </cell>
          <cell r="L1060">
            <v>4</v>
          </cell>
          <cell r="M1060">
            <v>683</v>
          </cell>
          <cell r="U1060">
            <v>1</v>
          </cell>
          <cell r="V1060">
            <v>0</v>
          </cell>
        </row>
        <row r="1061">
          <cell r="C1061">
            <v>32301</v>
          </cell>
          <cell r="D1061">
            <v>1401</v>
          </cell>
          <cell r="E1061" t="str">
            <v>LIBERTADX3</v>
          </cell>
          <cell r="F1061">
            <v>45234</v>
          </cell>
          <cell r="G1061" t="str">
            <v>MAKATI5</v>
          </cell>
          <cell r="H1061">
            <v>15</v>
          </cell>
          <cell r="I1061">
            <v>45</v>
          </cell>
          <cell r="J1061" t="str">
            <v>D</v>
          </cell>
          <cell r="K1061">
            <v>1</v>
          </cell>
          <cell r="L1061">
            <v>4</v>
          </cell>
          <cell r="M1061">
            <v>626</v>
          </cell>
          <cell r="U1061">
            <v>1</v>
          </cell>
          <cell r="V1061">
            <v>0</v>
          </cell>
        </row>
        <row r="1062">
          <cell r="C1062">
            <v>12305</v>
          </cell>
          <cell r="D1062">
            <v>1401</v>
          </cell>
          <cell r="E1062" t="str">
            <v>TRAMOX1</v>
          </cell>
          <cell r="F1062">
            <v>45234</v>
          </cell>
          <cell r="G1062" t="str">
            <v>MAKATI5</v>
          </cell>
          <cell r="H1062">
            <v>16</v>
          </cell>
          <cell r="I1062">
            <v>46</v>
          </cell>
          <cell r="J1062" t="str">
            <v>D</v>
          </cell>
          <cell r="K1062">
            <v>4</v>
          </cell>
          <cell r="L1062">
            <v>1</v>
          </cell>
          <cell r="M1062">
            <v>661</v>
          </cell>
          <cell r="U1062">
            <v>1</v>
          </cell>
          <cell r="V1062">
            <v>0</v>
          </cell>
        </row>
        <row r="1063">
          <cell r="C1063">
            <v>22305</v>
          </cell>
          <cell r="D1063">
            <v>1401</v>
          </cell>
          <cell r="E1063" t="str">
            <v>TRAMOX2</v>
          </cell>
          <cell r="F1063">
            <v>45234</v>
          </cell>
          <cell r="G1063" t="str">
            <v>MAKATI5</v>
          </cell>
          <cell r="H1063">
            <v>16</v>
          </cell>
          <cell r="I1063">
            <v>47</v>
          </cell>
          <cell r="J1063" t="str">
            <v>D</v>
          </cell>
          <cell r="K1063">
            <v>4</v>
          </cell>
          <cell r="L1063">
            <v>1</v>
          </cell>
          <cell r="M1063">
            <v>665</v>
          </cell>
          <cell r="U1063">
            <v>1</v>
          </cell>
          <cell r="V1063">
            <v>0</v>
          </cell>
        </row>
        <row r="1064">
          <cell r="C1064">
            <v>32305</v>
          </cell>
          <cell r="D1064">
            <v>1401</v>
          </cell>
          <cell r="E1064" t="str">
            <v>TRAMOX3</v>
          </cell>
          <cell r="F1064">
            <v>45234</v>
          </cell>
          <cell r="G1064" t="str">
            <v>MAKATI5</v>
          </cell>
          <cell r="H1064">
            <v>16</v>
          </cell>
          <cell r="I1064">
            <v>48</v>
          </cell>
          <cell r="J1064" t="str">
            <v>D</v>
          </cell>
          <cell r="K1064">
            <v>4</v>
          </cell>
          <cell r="L1064">
            <v>1</v>
          </cell>
          <cell r="M1064">
            <v>669</v>
          </cell>
          <cell r="U1064">
            <v>1</v>
          </cell>
          <cell r="V1064">
            <v>0</v>
          </cell>
        </row>
        <row r="1065">
          <cell r="C1065">
            <v>12306</v>
          </cell>
          <cell r="D1065">
            <v>1401</v>
          </cell>
          <cell r="E1065" t="str">
            <v>ROBERTSX1</v>
          </cell>
          <cell r="F1065">
            <v>45234</v>
          </cell>
          <cell r="G1065" t="str">
            <v>MAKATI5</v>
          </cell>
          <cell r="H1065">
            <v>17</v>
          </cell>
          <cell r="I1065">
            <v>49</v>
          </cell>
          <cell r="J1065" t="str">
            <v>D</v>
          </cell>
          <cell r="K1065">
            <v>1</v>
          </cell>
          <cell r="L1065">
            <v>3</v>
          </cell>
          <cell r="M1065">
            <v>685</v>
          </cell>
          <cell r="U1065">
            <v>1</v>
          </cell>
          <cell r="V1065">
            <v>0</v>
          </cell>
        </row>
        <row r="1066">
          <cell r="C1066">
            <v>22306</v>
          </cell>
          <cell r="D1066">
            <v>1401</v>
          </cell>
          <cell r="E1066" t="str">
            <v>ROBERTSX2</v>
          </cell>
          <cell r="F1066">
            <v>45234</v>
          </cell>
          <cell r="G1066" t="str">
            <v>MAKATI5</v>
          </cell>
          <cell r="H1066">
            <v>17</v>
          </cell>
          <cell r="I1066">
            <v>50</v>
          </cell>
          <cell r="J1066" t="str">
            <v>D</v>
          </cell>
          <cell r="K1066">
            <v>1</v>
          </cell>
          <cell r="L1066">
            <v>3</v>
          </cell>
          <cell r="M1066">
            <v>681</v>
          </cell>
          <cell r="U1066">
            <v>1</v>
          </cell>
          <cell r="V1066">
            <v>0</v>
          </cell>
        </row>
        <row r="1067">
          <cell r="C1067">
            <v>32306</v>
          </cell>
          <cell r="D1067">
            <v>1401</v>
          </cell>
          <cell r="E1067" t="str">
            <v>ROBERTSX3</v>
          </cell>
          <cell r="F1067">
            <v>45234</v>
          </cell>
          <cell r="G1067" t="str">
            <v>MAKATI5</v>
          </cell>
          <cell r="H1067">
            <v>17</v>
          </cell>
          <cell r="I1067">
            <v>52</v>
          </cell>
          <cell r="J1067" t="str">
            <v>D</v>
          </cell>
          <cell r="K1067">
            <v>1</v>
          </cell>
          <cell r="L1067">
            <v>3</v>
          </cell>
          <cell r="M1067">
            <v>683</v>
          </cell>
          <cell r="U1067">
            <v>1</v>
          </cell>
          <cell r="V1067">
            <v>0</v>
          </cell>
        </row>
        <row r="1068">
          <cell r="C1068">
            <v>12220</v>
          </cell>
          <cell r="D1068">
            <v>1301</v>
          </cell>
          <cell r="E1068" t="str">
            <v>BANGKALX1</v>
          </cell>
          <cell r="F1068">
            <v>45234</v>
          </cell>
          <cell r="G1068" t="str">
            <v>MAKATI5</v>
          </cell>
          <cell r="H1068">
            <v>18</v>
          </cell>
          <cell r="I1068">
            <v>60</v>
          </cell>
          <cell r="J1068" t="str">
            <v>D</v>
          </cell>
          <cell r="K1068">
            <v>4</v>
          </cell>
          <cell r="L1068">
            <v>2</v>
          </cell>
          <cell r="M1068">
            <v>673</v>
          </cell>
          <cell r="U1068">
            <v>1</v>
          </cell>
          <cell r="V1068">
            <v>0</v>
          </cell>
        </row>
        <row r="1069">
          <cell r="C1069">
            <v>22220</v>
          </cell>
          <cell r="D1069">
            <v>1301</v>
          </cell>
          <cell r="E1069" t="str">
            <v>BANGKALX2</v>
          </cell>
          <cell r="F1069">
            <v>45234</v>
          </cell>
          <cell r="G1069" t="str">
            <v>MAKATI5</v>
          </cell>
          <cell r="H1069">
            <v>18</v>
          </cell>
          <cell r="I1069">
            <v>61</v>
          </cell>
          <cell r="J1069" t="str">
            <v>D</v>
          </cell>
          <cell r="K1069">
            <v>4</v>
          </cell>
          <cell r="L1069">
            <v>2</v>
          </cell>
          <cell r="M1069">
            <v>662</v>
          </cell>
          <cell r="U1069">
            <v>1</v>
          </cell>
          <cell r="V1069">
            <v>0</v>
          </cell>
        </row>
        <row r="1070">
          <cell r="C1070">
            <v>32220</v>
          </cell>
          <cell r="D1070">
            <v>1301</v>
          </cell>
          <cell r="E1070" t="str">
            <v>BANGKALX3</v>
          </cell>
          <cell r="F1070">
            <v>45234</v>
          </cell>
          <cell r="G1070" t="str">
            <v>MAKATI5</v>
          </cell>
          <cell r="H1070">
            <v>18</v>
          </cell>
          <cell r="I1070">
            <v>62</v>
          </cell>
          <cell r="J1070" t="str">
            <v>D</v>
          </cell>
          <cell r="K1070">
            <v>4</v>
          </cell>
          <cell r="L1070">
            <v>2</v>
          </cell>
          <cell r="M1070">
            <v>630</v>
          </cell>
          <cell r="U1070">
            <v>1</v>
          </cell>
          <cell r="V1070">
            <v>0</v>
          </cell>
        </row>
        <row r="1071">
          <cell r="C1071">
            <v>12717</v>
          </cell>
          <cell r="D1071">
            <v>1401</v>
          </cell>
          <cell r="E1071" t="str">
            <v>REDEMPTOX1</v>
          </cell>
          <cell r="F1071">
            <v>45234</v>
          </cell>
          <cell r="G1071" t="str">
            <v>MAKATI5</v>
          </cell>
          <cell r="H1071">
            <v>100</v>
          </cell>
          <cell r="I1071">
            <v>100</v>
          </cell>
          <cell r="J1071" t="str">
            <v>D</v>
          </cell>
          <cell r="K1071">
            <v>4</v>
          </cell>
          <cell r="L1071">
            <v>0</v>
          </cell>
          <cell r="M1071">
            <v>629</v>
          </cell>
          <cell r="U1071">
            <v>1</v>
          </cell>
          <cell r="V1071">
            <v>0</v>
          </cell>
        </row>
        <row r="1072">
          <cell r="C1072">
            <v>22717</v>
          </cell>
          <cell r="D1072">
            <v>1401</v>
          </cell>
          <cell r="E1072" t="str">
            <v>REDEMPTOX2</v>
          </cell>
          <cell r="F1072">
            <v>45234</v>
          </cell>
          <cell r="G1072" t="str">
            <v>MAKATI5</v>
          </cell>
          <cell r="H1072">
            <v>100</v>
          </cell>
          <cell r="I1072">
            <v>101</v>
          </cell>
          <cell r="J1072" t="str">
            <v>D</v>
          </cell>
          <cell r="K1072">
            <v>4</v>
          </cell>
          <cell r="L1072">
            <v>0</v>
          </cell>
          <cell r="M1072">
            <v>633</v>
          </cell>
          <cell r="U1072">
            <v>1</v>
          </cell>
          <cell r="V1072">
            <v>0</v>
          </cell>
        </row>
        <row r="1073">
          <cell r="C1073">
            <v>32717</v>
          </cell>
          <cell r="D1073">
            <v>1401</v>
          </cell>
          <cell r="E1073" t="str">
            <v>REDEMPTOX3</v>
          </cell>
          <cell r="F1073">
            <v>45234</v>
          </cell>
          <cell r="G1073" t="str">
            <v>MAKATI5</v>
          </cell>
          <cell r="H1073">
            <v>100</v>
          </cell>
          <cell r="I1073">
            <v>102</v>
          </cell>
          <cell r="J1073" t="str">
            <v>D</v>
          </cell>
          <cell r="K1073">
            <v>4</v>
          </cell>
          <cell r="L1073">
            <v>0</v>
          </cell>
          <cell r="M1073">
            <v>681</v>
          </cell>
          <cell r="U1073">
            <v>1</v>
          </cell>
          <cell r="V1073">
            <v>0</v>
          </cell>
        </row>
        <row r="1074">
          <cell r="C1074">
            <v>12261</v>
          </cell>
          <cell r="D1074">
            <v>1401</v>
          </cell>
          <cell r="E1074" t="str">
            <v>KAYAMANAX1</v>
          </cell>
          <cell r="F1074">
            <v>45234</v>
          </cell>
          <cell r="G1074" t="str">
            <v>MAKATI5</v>
          </cell>
          <cell r="H1074">
            <v>101</v>
          </cell>
          <cell r="I1074">
            <v>103</v>
          </cell>
          <cell r="J1074" t="str">
            <v>D</v>
          </cell>
          <cell r="K1074">
            <v>4</v>
          </cell>
          <cell r="L1074">
            <v>3</v>
          </cell>
          <cell r="M1074">
            <v>685</v>
          </cell>
          <cell r="U1074">
            <v>1</v>
          </cell>
          <cell r="V1074">
            <v>0</v>
          </cell>
        </row>
        <row r="1075">
          <cell r="C1075">
            <v>22261</v>
          </cell>
          <cell r="D1075">
            <v>1401</v>
          </cell>
          <cell r="E1075" t="str">
            <v>KAYAMANAX2</v>
          </cell>
          <cell r="F1075">
            <v>45234</v>
          </cell>
          <cell r="G1075" t="str">
            <v>MAKATI5</v>
          </cell>
          <cell r="H1075">
            <v>101</v>
          </cell>
          <cell r="I1075">
            <v>104</v>
          </cell>
          <cell r="J1075" t="str">
            <v>D</v>
          </cell>
          <cell r="K1075">
            <v>4</v>
          </cell>
          <cell r="L1075">
            <v>3</v>
          </cell>
          <cell r="M1075">
            <v>681</v>
          </cell>
          <cell r="U1075">
            <v>1</v>
          </cell>
          <cell r="V1075">
            <v>0</v>
          </cell>
        </row>
        <row r="1076">
          <cell r="C1076">
            <v>32261</v>
          </cell>
          <cell r="D1076">
            <v>1401</v>
          </cell>
          <cell r="E1076" t="str">
            <v>KAYAMANAX3</v>
          </cell>
          <cell r="F1076">
            <v>45234</v>
          </cell>
          <cell r="G1076" t="str">
            <v>MAKATI5</v>
          </cell>
          <cell r="H1076">
            <v>101</v>
          </cell>
          <cell r="I1076">
            <v>105</v>
          </cell>
          <cell r="J1076" t="str">
            <v>D</v>
          </cell>
          <cell r="K1076">
            <v>4</v>
          </cell>
          <cell r="L1076">
            <v>3</v>
          </cell>
          <cell r="M1076">
            <v>633</v>
          </cell>
          <cell r="U1076">
            <v>1</v>
          </cell>
          <cell r="V1076">
            <v>0</v>
          </cell>
        </row>
        <row r="1077">
          <cell r="C1077">
            <v>12722</v>
          </cell>
          <cell r="D1077">
            <v>1401</v>
          </cell>
          <cell r="E1077" t="str">
            <v>SUNSETVIX1</v>
          </cell>
          <cell r="F1077">
            <v>45234</v>
          </cell>
          <cell r="G1077" t="str">
            <v>MAKATI5</v>
          </cell>
          <cell r="H1077">
            <v>102</v>
          </cell>
          <cell r="I1077">
            <v>106</v>
          </cell>
          <cell r="J1077" t="str">
            <v>D</v>
          </cell>
          <cell r="K1077">
            <v>3</v>
          </cell>
          <cell r="L1077">
            <v>1</v>
          </cell>
          <cell r="M1077">
            <v>663</v>
          </cell>
          <cell r="U1077">
            <v>1</v>
          </cell>
          <cell r="V1077">
            <v>0</v>
          </cell>
        </row>
        <row r="1078">
          <cell r="C1078">
            <v>22722</v>
          </cell>
          <cell r="D1078">
            <v>1401</v>
          </cell>
          <cell r="E1078" t="str">
            <v>SUNSETVIX2</v>
          </cell>
          <cell r="F1078">
            <v>45234</v>
          </cell>
          <cell r="G1078" t="str">
            <v>MAKATI5</v>
          </cell>
          <cell r="H1078">
            <v>102</v>
          </cell>
          <cell r="I1078">
            <v>107</v>
          </cell>
          <cell r="J1078" t="str">
            <v>D</v>
          </cell>
          <cell r="K1078">
            <v>3</v>
          </cell>
          <cell r="L1078">
            <v>1</v>
          </cell>
          <cell r="M1078">
            <v>677</v>
          </cell>
          <cell r="U1078">
            <v>1</v>
          </cell>
          <cell r="V1078">
            <v>0</v>
          </cell>
        </row>
        <row r="1079">
          <cell r="C1079">
            <v>32722</v>
          </cell>
          <cell r="D1079">
            <v>1401</v>
          </cell>
          <cell r="E1079" t="str">
            <v>SUNSETVIX3</v>
          </cell>
          <cell r="F1079">
            <v>45234</v>
          </cell>
          <cell r="G1079" t="str">
            <v>MAKATI5</v>
          </cell>
          <cell r="H1079">
            <v>102</v>
          </cell>
          <cell r="I1079">
            <v>108</v>
          </cell>
          <cell r="J1079" t="str">
            <v>D</v>
          </cell>
          <cell r="K1079">
            <v>3</v>
          </cell>
          <cell r="L1079">
            <v>1</v>
          </cell>
          <cell r="M1079">
            <v>625</v>
          </cell>
          <cell r="U1079">
            <v>1</v>
          </cell>
          <cell r="V1079">
            <v>0</v>
          </cell>
        </row>
        <row r="1080">
          <cell r="C1080">
            <v>14308</v>
          </cell>
          <cell r="D1080">
            <v>431</v>
          </cell>
          <cell r="E1080" t="str">
            <v>SANJOSE1</v>
          </cell>
          <cell r="F1080">
            <v>81353</v>
          </cell>
          <cell r="G1080" t="str">
            <v>BACOOR2</v>
          </cell>
          <cell r="H1080">
            <v>5</v>
          </cell>
          <cell r="I1080">
            <v>11</v>
          </cell>
          <cell r="J1080" t="str">
            <v>B</v>
          </cell>
          <cell r="K1080">
            <v>1</v>
          </cell>
          <cell r="L1080">
            <v>4</v>
          </cell>
          <cell r="M1080">
            <v>19</v>
          </cell>
          <cell r="N1080">
            <v>25</v>
          </cell>
          <cell r="O1080">
            <v>22</v>
          </cell>
          <cell r="U1080">
            <v>3</v>
          </cell>
          <cell r="V1080">
            <v>0</v>
          </cell>
        </row>
        <row r="1081">
          <cell r="C1081">
            <v>24308</v>
          </cell>
          <cell r="D1081">
            <v>431</v>
          </cell>
          <cell r="E1081" t="str">
            <v>SANJOSE2</v>
          </cell>
          <cell r="F1081">
            <v>81353</v>
          </cell>
          <cell r="G1081" t="str">
            <v>BACOOR2</v>
          </cell>
          <cell r="H1081">
            <v>5</v>
          </cell>
          <cell r="I1081">
            <v>12</v>
          </cell>
          <cell r="J1081" t="str">
            <v>B</v>
          </cell>
          <cell r="K1081">
            <v>1</v>
          </cell>
          <cell r="L1081">
            <v>4</v>
          </cell>
          <cell r="M1081">
            <v>36</v>
          </cell>
          <cell r="N1081">
            <v>9</v>
          </cell>
          <cell r="O1081">
            <v>14</v>
          </cell>
          <cell r="U1081">
            <v>3</v>
          </cell>
          <cell r="V1081">
            <v>0</v>
          </cell>
        </row>
        <row r="1082">
          <cell r="C1082">
            <v>14325</v>
          </cell>
          <cell r="D1082">
            <v>431</v>
          </cell>
          <cell r="E1082" t="str">
            <v>ROSARIOBA1</v>
          </cell>
          <cell r="F1082">
            <v>81353</v>
          </cell>
          <cell r="G1082" t="str">
            <v>BACOOR2</v>
          </cell>
          <cell r="H1082">
            <v>6</v>
          </cell>
          <cell r="I1082">
            <v>13</v>
          </cell>
          <cell r="J1082" t="str">
            <v>B</v>
          </cell>
          <cell r="K1082">
            <v>1</v>
          </cell>
          <cell r="L1082">
            <v>5</v>
          </cell>
          <cell r="M1082">
            <v>24</v>
          </cell>
          <cell r="N1082">
            <v>29</v>
          </cell>
          <cell r="U1082">
            <v>2</v>
          </cell>
          <cell r="V1082">
            <v>0</v>
          </cell>
        </row>
        <row r="1083">
          <cell r="C1083">
            <v>24325</v>
          </cell>
          <cell r="D1083">
            <v>431</v>
          </cell>
          <cell r="E1083" t="str">
            <v>ROSARIOBA2</v>
          </cell>
          <cell r="F1083">
            <v>81353</v>
          </cell>
          <cell r="G1083" t="str">
            <v>BACOOR2</v>
          </cell>
          <cell r="H1083">
            <v>6</v>
          </cell>
          <cell r="I1083">
            <v>14</v>
          </cell>
          <cell r="J1083" t="str">
            <v>B</v>
          </cell>
          <cell r="K1083">
            <v>1</v>
          </cell>
          <cell r="L1083">
            <v>5</v>
          </cell>
          <cell r="M1083">
            <v>26</v>
          </cell>
          <cell r="N1083">
            <v>5</v>
          </cell>
          <cell r="U1083">
            <v>2</v>
          </cell>
          <cell r="V1083">
            <v>0</v>
          </cell>
        </row>
        <row r="1084">
          <cell r="C1084">
            <v>34325</v>
          </cell>
          <cell r="D1084">
            <v>431</v>
          </cell>
          <cell r="E1084" t="str">
            <v>ROSARIOBA3</v>
          </cell>
          <cell r="F1084">
            <v>81353</v>
          </cell>
          <cell r="G1084" t="str">
            <v>BACOOR2</v>
          </cell>
          <cell r="H1084">
            <v>6</v>
          </cell>
          <cell r="I1084">
            <v>15</v>
          </cell>
          <cell r="J1084" t="str">
            <v>B</v>
          </cell>
          <cell r="K1084">
            <v>1</v>
          </cell>
          <cell r="L1084">
            <v>5</v>
          </cell>
          <cell r="M1084">
            <v>20</v>
          </cell>
          <cell r="N1084">
            <v>11</v>
          </cell>
          <cell r="U1084">
            <v>2</v>
          </cell>
          <cell r="V1084">
            <v>0</v>
          </cell>
        </row>
        <row r="1085">
          <cell r="C1085">
            <v>14323</v>
          </cell>
          <cell r="D1085">
            <v>431</v>
          </cell>
          <cell r="E1085" t="str">
            <v>MAHABANGP1</v>
          </cell>
          <cell r="F1085">
            <v>81353</v>
          </cell>
          <cell r="G1085" t="str">
            <v>BACOOR2</v>
          </cell>
          <cell r="H1085">
            <v>8</v>
          </cell>
          <cell r="I1085">
            <v>17</v>
          </cell>
          <cell r="J1085" t="str">
            <v>D</v>
          </cell>
          <cell r="K1085">
            <v>3</v>
          </cell>
          <cell r="L1085">
            <v>1</v>
          </cell>
          <cell r="M1085">
            <v>30</v>
          </cell>
          <cell r="N1085">
            <v>11</v>
          </cell>
          <cell r="O1085">
            <v>16</v>
          </cell>
          <cell r="U1085">
            <v>3</v>
          </cell>
          <cell r="V1085">
            <v>0</v>
          </cell>
        </row>
        <row r="1086">
          <cell r="C1086">
            <v>24323</v>
          </cell>
          <cell r="D1086">
            <v>431</v>
          </cell>
          <cell r="E1086" t="str">
            <v>MAHABANGP2</v>
          </cell>
          <cell r="F1086">
            <v>81353</v>
          </cell>
          <cell r="G1086" t="str">
            <v>BACOOR2</v>
          </cell>
          <cell r="H1086">
            <v>8</v>
          </cell>
          <cell r="I1086">
            <v>18</v>
          </cell>
          <cell r="J1086" t="str">
            <v>D</v>
          </cell>
          <cell r="K1086">
            <v>3</v>
          </cell>
          <cell r="L1086">
            <v>1</v>
          </cell>
          <cell r="M1086">
            <v>5</v>
          </cell>
          <cell r="N1086">
            <v>99</v>
          </cell>
          <cell r="U1086">
            <v>2</v>
          </cell>
          <cell r="V1086">
            <v>0</v>
          </cell>
        </row>
        <row r="1087">
          <cell r="C1087">
            <v>34323</v>
          </cell>
          <cell r="D1087">
            <v>431</v>
          </cell>
          <cell r="E1087" t="str">
            <v>MAHABANGP3</v>
          </cell>
          <cell r="F1087">
            <v>81353</v>
          </cell>
          <cell r="G1087" t="str">
            <v>BACOOR2</v>
          </cell>
          <cell r="H1087">
            <v>8</v>
          </cell>
          <cell r="I1087">
            <v>19</v>
          </cell>
          <cell r="J1087" t="str">
            <v>D</v>
          </cell>
          <cell r="K1087">
            <v>3</v>
          </cell>
          <cell r="L1087">
            <v>1</v>
          </cell>
          <cell r="M1087">
            <v>28</v>
          </cell>
          <cell r="N1087">
            <v>35</v>
          </cell>
          <cell r="O1087">
            <v>122</v>
          </cell>
          <cell r="U1087">
            <v>3</v>
          </cell>
          <cell r="V1087">
            <v>0</v>
          </cell>
        </row>
        <row r="1088">
          <cell r="C1088">
            <v>14303</v>
          </cell>
          <cell r="D1088">
            <v>431</v>
          </cell>
          <cell r="E1088" t="str">
            <v>BATANGAS1</v>
          </cell>
          <cell r="F1088">
            <v>81353</v>
          </cell>
          <cell r="G1088" t="str">
            <v>BACOOR2</v>
          </cell>
          <cell r="H1088">
            <v>9</v>
          </cell>
          <cell r="I1088">
            <v>20</v>
          </cell>
          <cell r="J1088" t="str">
            <v>B</v>
          </cell>
          <cell r="K1088">
            <v>3</v>
          </cell>
          <cell r="L1088">
            <v>2</v>
          </cell>
          <cell r="M1088">
            <v>32</v>
          </cell>
          <cell r="N1088">
            <v>24</v>
          </cell>
          <cell r="O1088">
            <v>18</v>
          </cell>
          <cell r="U1088">
            <v>3</v>
          </cell>
          <cell r="V1088">
            <v>0</v>
          </cell>
        </row>
        <row r="1089">
          <cell r="C1089">
            <v>24303</v>
          </cell>
          <cell r="D1089">
            <v>431</v>
          </cell>
          <cell r="E1089" t="str">
            <v>BATANGAS2</v>
          </cell>
          <cell r="F1089">
            <v>81353</v>
          </cell>
          <cell r="G1089" t="str">
            <v>BACOOR2</v>
          </cell>
          <cell r="H1089">
            <v>9</v>
          </cell>
          <cell r="I1089">
            <v>21</v>
          </cell>
          <cell r="J1089" t="str">
            <v>B</v>
          </cell>
          <cell r="K1089">
            <v>3</v>
          </cell>
          <cell r="L1089">
            <v>2</v>
          </cell>
          <cell r="M1089">
            <v>77</v>
          </cell>
          <cell r="N1089">
            <v>30</v>
          </cell>
          <cell r="O1089">
            <v>16</v>
          </cell>
          <cell r="U1089">
            <v>3</v>
          </cell>
          <cell r="V1089">
            <v>0</v>
          </cell>
        </row>
        <row r="1090">
          <cell r="C1090">
            <v>34303</v>
          </cell>
          <cell r="D1090">
            <v>431</v>
          </cell>
          <cell r="E1090" t="str">
            <v>BATANGAS3</v>
          </cell>
          <cell r="F1090">
            <v>81353</v>
          </cell>
          <cell r="G1090" t="str">
            <v>BACOOR2</v>
          </cell>
          <cell r="H1090">
            <v>9</v>
          </cell>
          <cell r="I1090">
            <v>22</v>
          </cell>
          <cell r="J1090" t="str">
            <v>B</v>
          </cell>
          <cell r="K1090">
            <v>3</v>
          </cell>
          <cell r="L1090">
            <v>2</v>
          </cell>
          <cell r="M1090">
            <v>26</v>
          </cell>
          <cell r="N1090">
            <v>37</v>
          </cell>
          <cell r="O1090">
            <v>12</v>
          </cell>
          <cell r="U1090">
            <v>3</v>
          </cell>
          <cell r="V1090">
            <v>0</v>
          </cell>
        </row>
        <row r="1091">
          <cell r="C1091">
            <v>14321</v>
          </cell>
          <cell r="D1091">
            <v>431</v>
          </cell>
          <cell r="E1091" t="str">
            <v>BAUAN1</v>
          </cell>
          <cell r="F1091">
            <v>81353</v>
          </cell>
          <cell r="G1091" t="str">
            <v>BACOOR2</v>
          </cell>
          <cell r="H1091">
            <v>11</v>
          </cell>
          <cell r="I1091">
            <v>26</v>
          </cell>
          <cell r="J1091" t="str">
            <v>B</v>
          </cell>
          <cell r="K1091">
            <v>3</v>
          </cell>
          <cell r="L1091">
            <v>4</v>
          </cell>
          <cell r="M1091">
            <v>30</v>
          </cell>
          <cell r="N1091">
            <v>5</v>
          </cell>
          <cell r="U1091">
            <v>2</v>
          </cell>
          <cell r="V1091">
            <v>0</v>
          </cell>
        </row>
        <row r="1092">
          <cell r="C1092">
            <v>24321</v>
          </cell>
          <cell r="D1092">
            <v>431</v>
          </cell>
          <cell r="E1092" t="str">
            <v>BAUAN2</v>
          </cell>
          <cell r="F1092">
            <v>81353</v>
          </cell>
          <cell r="G1092" t="str">
            <v>BACOOR2</v>
          </cell>
          <cell r="H1092">
            <v>11</v>
          </cell>
          <cell r="I1092">
            <v>27</v>
          </cell>
          <cell r="J1092" t="str">
            <v>B</v>
          </cell>
          <cell r="K1092">
            <v>3</v>
          </cell>
          <cell r="L1092">
            <v>4</v>
          </cell>
          <cell r="M1092">
            <v>20</v>
          </cell>
          <cell r="N1092">
            <v>9</v>
          </cell>
          <cell r="U1092">
            <v>2</v>
          </cell>
          <cell r="V1092">
            <v>0</v>
          </cell>
        </row>
        <row r="1093">
          <cell r="C1093">
            <v>34321</v>
          </cell>
          <cell r="D1093">
            <v>431</v>
          </cell>
          <cell r="E1093" t="str">
            <v>BAUAN3</v>
          </cell>
          <cell r="F1093">
            <v>81353</v>
          </cell>
          <cell r="G1093" t="str">
            <v>BACOOR2</v>
          </cell>
          <cell r="H1093">
            <v>11</v>
          </cell>
          <cell r="I1093">
            <v>28</v>
          </cell>
          <cell r="J1093" t="str">
            <v>B</v>
          </cell>
          <cell r="K1093">
            <v>3</v>
          </cell>
          <cell r="L1093">
            <v>4</v>
          </cell>
          <cell r="M1093">
            <v>34</v>
          </cell>
          <cell r="N1093">
            <v>22</v>
          </cell>
          <cell r="U1093">
            <v>2</v>
          </cell>
          <cell r="V1093">
            <v>0</v>
          </cell>
        </row>
        <row r="1094">
          <cell r="C1094">
            <v>14324</v>
          </cell>
          <cell r="D1094">
            <v>431</v>
          </cell>
          <cell r="E1094" t="str">
            <v>MABINI1</v>
          </cell>
          <cell r="F1094">
            <v>81353</v>
          </cell>
          <cell r="G1094" t="str">
            <v>BACOOR2</v>
          </cell>
          <cell r="H1094">
            <v>12</v>
          </cell>
          <cell r="I1094">
            <v>29</v>
          </cell>
          <cell r="J1094" t="str">
            <v>B</v>
          </cell>
          <cell r="K1094">
            <v>3</v>
          </cell>
          <cell r="L1094">
            <v>5</v>
          </cell>
          <cell r="M1094">
            <v>6</v>
          </cell>
          <cell r="N1094">
            <v>11</v>
          </cell>
          <cell r="U1094">
            <v>2</v>
          </cell>
          <cell r="V1094">
            <v>0</v>
          </cell>
        </row>
        <row r="1095">
          <cell r="C1095">
            <v>24324</v>
          </cell>
          <cell r="D1095">
            <v>431</v>
          </cell>
          <cell r="E1095" t="str">
            <v>MABINI2</v>
          </cell>
          <cell r="F1095">
            <v>81353</v>
          </cell>
          <cell r="G1095" t="str">
            <v>BACOOR2</v>
          </cell>
          <cell r="H1095">
            <v>12</v>
          </cell>
          <cell r="I1095">
            <v>30</v>
          </cell>
          <cell r="J1095" t="str">
            <v>B</v>
          </cell>
          <cell r="K1095">
            <v>3</v>
          </cell>
          <cell r="L1095">
            <v>5</v>
          </cell>
          <cell r="M1095">
            <v>4</v>
          </cell>
          <cell r="N1095">
            <v>18</v>
          </cell>
          <cell r="U1095">
            <v>2</v>
          </cell>
          <cell r="V1095">
            <v>0</v>
          </cell>
        </row>
        <row r="1096">
          <cell r="C1096">
            <v>34324</v>
          </cell>
          <cell r="D1096">
            <v>431</v>
          </cell>
          <cell r="E1096" t="str">
            <v>MABINI3</v>
          </cell>
          <cell r="F1096">
            <v>81353</v>
          </cell>
          <cell r="G1096" t="str">
            <v>BACOOR2</v>
          </cell>
          <cell r="H1096">
            <v>12</v>
          </cell>
          <cell r="I1096">
            <v>31</v>
          </cell>
          <cell r="J1096" t="str">
            <v>B</v>
          </cell>
          <cell r="K1096">
            <v>3</v>
          </cell>
          <cell r="L1096">
            <v>5</v>
          </cell>
          <cell r="M1096">
            <v>8</v>
          </cell>
          <cell r="N1096">
            <v>31</v>
          </cell>
          <cell r="U1096">
            <v>2</v>
          </cell>
          <cell r="V1096">
            <v>0</v>
          </cell>
        </row>
        <row r="1097">
          <cell r="C1097">
            <v>14316</v>
          </cell>
          <cell r="D1097">
            <v>431</v>
          </cell>
          <cell r="E1097" t="str">
            <v>STOTOMASB1</v>
          </cell>
          <cell r="F1097">
            <v>81353</v>
          </cell>
          <cell r="G1097" t="str">
            <v>BACOOR2</v>
          </cell>
          <cell r="H1097">
            <v>13</v>
          </cell>
          <cell r="I1097">
            <v>32</v>
          </cell>
          <cell r="J1097" t="str">
            <v>D</v>
          </cell>
          <cell r="K1097">
            <v>1</v>
          </cell>
          <cell r="L1097">
            <v>0</v>
          </cell>
          <cell r="M1097">
            <v>13</v>
          </cell>
          <cell r="N1097">
            <v>19</v>
          </cell>
          <cell r="O1097">
            <v>25</v>
          </cell>
          <cell r="U1097">
            <v>3</v>
          </cell>
          <cell r="V1097">
            <v>0</v>
          </cell>
        </row>
        <row r="1098">
          <cell r="C1098">
            <v>24316</v>
          </cell>
          <cell r="D1098">
            <v>431</v>
          </cell>
          <cell r="E1098" t="str">
            <v>STOTOMASB2</v>
          </cell>
          <cell r="F1098">
            <v>81353</v>
          </cell>
          <cell r="G1098" t="str">
            <v>BACOOR2</v>
          </cell>
          <cell r="H1098">
            <v>13</v>
          </cell>
          <cell r="I1098">
            <v>33</v>
          </cell>
          <cell r="J1098" t="str">
            <v>D</v>
          </cell>
          <cell r="K1098">
            <v>1</v>
          </cell>
          <cell r="L1098">
            <v>0</v>
          </cell>
          <cell r="M1098">
            <v>22</v>
          </cell>
          <cell r="N1098">
            <v>5</v>
          </cell>
          <cell r="O1098">
            <v>96</v>
          </cell>
          <cell r="U1098">
            <v>3</v>
          </cell>
          <cell r="V1098">
            <v>0</v>
          </cell>
        </row>
        <row r="1099">
          <cell r="C1099">
            <v>34316</v>
          </cell>
          <cell r="D1099">
            <v>431</v>
          </cell>
          <cell r="E1099" t="str">
            <v>STOTOMASB3</v>
          </cell>
          <cell r="F1099">
            <v>81353</v>
          </cell>
          <cell r="G1099" t="str">
            <v>BACOOR2</v>
          </cell>
          <cell r="H1099">
            <v>13</v>
          </cell>
          <cell r="I1099">
            <v>34</v>
          </cell>
          <cell r="J1099" t="str">
            <v>D</v>
          </cell>
          <cell r="K1099">
            <v>1</v>
          </cell>
          <cell r="L1099">
            <v>0</v>
          </cell>
          <cell r="M1099">
            <v>31</v>
          </cell>
          <cell r="N1099">
            <v>34</v>
          </cell>
          <cell r="O1099">
            <v>9</v>
          </cell>
          <cell r="P1099">
            <v>36</v>
          </cell>
          <cell r="U1099">
            <v>4</v>
          </cell>
          <cell r="V1099">
            <v>0</v>
          </cell>
        </row>
        <row r="1100">
          <cell r="C1100">
            <v>10302</v>
          </cell>
          <cell r="D1100">
            <v>431</v>
          </cell>
          <cell r="E1100" t="str">
            <v>FIESTASHP1</v>
          </cell>
          <cell r="F1100">
            <v>81353</v>
          </cell>
          <cell r="G1100" t="str">
            <v>BACOOR2</v>
          </cell>
          <cell r="H1100">
            <v>14</v>
          </cell>
          <cell r="I1100">
            <v>35</v>
          </cell>
          <cell r="J1100" t="str">
            <v>D</v>
          </cell>
          <cell r="K1100">
            <v>0</v>
          </cell>
          <cell r="L1100">
            <v>3</v>
          </cell>
          <cell r="M1100">
            <v>9</v>
          </cell>
          <cell r="N1100">
            <v>12</v>
          </cell>
          <cell r="O1100">
            <v>16</v>
          </cell>
          <cell r="P1100">
            <v>20</v>
          </cell>
          <cell r="U1100">
            <v>4</v>
          </cell>
          <cell r="V1100">
            <v>0</v>
          </cell>
        </row>
        <row r="1101">
          <cell r="C1101">
            <v>14327</v>
          </cell>
          <cell r="D1101">
            <v>431</v>
          </cell>
          <cell r="E1101" t="str">
            <v>BANAYBANA1</v>
          </cell>
          <cell r="F1101">
            <v>81353</v>
          </cell>
          <cell r="G1101" t="str">
            <v>BACOOR2</v>
          </cell>
          <cell r="H1101">
            <v>15</v>
          </cell>
          <cell r="I1101">
            <v>23</v>
          </cell>
          <cell r="J1101" t="str">
            <v>B</v>
          </cell>
          <cell r="K1101">
            <v>1</v>
          </cell>
          <cell r="L1101">
            <v>5</v>
          </cell>
          <cell r="M1101">
            <v>14</v>
          </cell>
          <cell r="U1101">
            <v>1</v>
          </cell>
          <cell r="V1101">
            <v>0</v>
          </cell>
        </row>
        <row r="1102">
          <cell r="C1102">
            <v>24327</v>
          </cell>
          <cell r="D1102">
            <v>431</v>
          </cell>
          <cell r="E1102" t="str">
            <v>BANAYBANA2</v>
          </cell>
          <cell r="F1102">
            <v>81353</v>
          </cell>
          <cell r="G1102" t="str">
            <v>BACOOR2</v>
          </cell>
          <cell r="H1102">
            <v>15</v>
          </cell>
          <cell r="I1102">
            <v>24</v>
          </cell>
          <cell r="J1102" t="str">
            <v>B</v>
          </cell>
          <cell r="K1102">
            <v>1</v>
          </cell>
          <cell r="L1102">
            <v>5</v>
          </cell>
          <cell r="M1102">
            <v>5</v>
          </cell>
          <cell r="U1102">
            <v>1</v>
          </cell>
          <cell r="V1102">
            <v>0</v>
          </cell>
        </row>
        <row r="1103">
          <cell r="C1103">
            <v>34327</v>
          </cell>
          <cell r="D1103">
            <v>431</v>
          </cell>
          <cell r="E1103" t="str">
            <v>BANAYBANA3</v>
          </cell>
          <cell r="F1103">
            <v>81353</v>
          </cell>
          <cell r="G1103" t="str">
            <v>BACOOR2</v>
          </cell>
          <cell r="H1103">
            <v>15</v>
          </cell>
          <cell r="I1103">
            <v>25</v>
          </cell>
          <cell r="J1103" t="str">
            <v>B</v>
          </cell>
          <cell r="K1103">
            <v>1</v>
          </cell>
          <cell r="L1103">
            <v>5</v>
          </cell>
          <cell r="M1103">
            <v>12</v>
          </cell>
          <cell r="U1103">
            <v>1</v>
          </cell>
          <cell r="V1103">
            <v>0</v>
          </cell>
        </row>
        <row r="1104">
          <cell r="C1104">
            <v>14307</v>
          </cell>
          <cell r="D1104">
            <v>431</v>
          </cell>
          <cell r="E1104" t="str">
            <v>LIPA1</v>
          </cell>
          <cell r="F1104">
            <v>81353</v>
          </cell>
          <cell r="G1104" t="str">
            <v>BACOOR2</v>
          </cell>
          <cell r="H1104">
            <v>16</v>
          </cell>
          <cell r="I1104">
            <v>38</v>
          </cell>
          <cell r="J1104" t="str">
            <v>B</v>
          </cell>
          <cell r="K1104">
            <v>1</v>
          </cell>
          <cell r="L1104">
            <v>3</v>
          </cell>
          <cell r="M1104">
            <v>11</v>
          </cell>
          <cell r="N1104">
            <v>29</v>
          </cell>
          <cell r="O1104">
            <v>4</v>
          </cell>
          <cell r="U1104">
            <v>3</v>
          </cell>
          <cell r="V1104">
            <v>0</v>
          </cell>
        </row>
        <row r="1105">
          <cell r="C1105">
            <v>24307</v>
          </cell>
          <cell r="D1105">
            <v>431</v>
          </cell>
          <cell r="E1105" t="str">
            <v>LIPA2</v>
          </cell>
          <cell r="F1105">
            <v>81353</v>
          </cell>
          <cell r="G1105" t="str">
            <v>BACOOR2</v>
          </cell>
          <cell r="H1105">
            <v>16</v>
          </cell>
          <cell r="I1105">
            <v>39</v>
          </cell>
          <cell r="J1105" t="str">
            <v>B</v>
          </cell>
          <cell r="K1105">
            <v>1</v>
          </cell>
          <cell r="L1105">
            <v>3</v>
          </cell>
          <cell r="M1105">
            <v>34</v>
          </cell>
          <cell r="N1105">
            <v>31</v>
          </cell>
          <cell r="O1105">
            <v>37</v>
          </cell>
          <cell r="U1105">
            <v>3</v>
          </cell>
          <cell r="V1105">
            <v>0</v>
          </cell>
        </row>
        <row r="1106">
          <cell r="C1106">
            <v>34307</v>
          </cell>
          <cell r="D1106">
            <v>431</v>
          </cell>
          <cell r="E1106" t="str">
            <v>LIPA3</v>
          </cell>
          <cell r="F1106">
            <v>81353</v>
          </cell>
          <cell r="G1106" t="str">
            <v>BACOOR2</v>
          </cell>
          <cell r="H1106">
            <v>16</v>
          </cell>
          <cell r="I1106">
            <v>40</v>
          </cell>
          <cell r="J1106" t="str">
            <v>B</v>
          </cell>
          <cell r="K1106">
            <v>1</v>
          </cell>
          <cell r="L1106">
            <v>3</v>
          </cell>
          <cell r="M1106">
            <v>27</v>
          </cell>
          <cell r="N1106">
            <v>7</v>
          </cell>
          <cell r="O1106">
            <v>17</v>
          </cell>
          <cell r="U1106">
            <v>3</v>
          </cell>
          <cell r="V1106">
            <v>0</v>
          </cell>
        </row>
        <row r="1107">
          <cell r="C1107">
            <v>14306</v>
          </cell>
          <cell r="D1107">
            <v>431</v>
          </cell>
          <cell r="E1107" t="str">
            <v>MALVAR1</v>
          </cell>
          <cell r="F1107">
            <v>81353</v>
          </cell>
          <cell r="G1107" t="str">
            <v>BACOOR2</v>
          </cell>
          <cell r="H1107">
            <v>17</v>
          </cell>
          <cell r="I1107">
            <v>41</v>
          </cell>
          <cell r="J1107" t="str">
            <v>B</v>
          </cell>
          <cell r="K1107">
            <v>1</v>
          </cell>
          <cell r="L1107">
            <v>1</v>
          </cell>
          <cell r="M1107">
            <v>28</v>
          </cell>
          <cell r="N1107">
            <v>37</v>
          </cell>
          <cell r="O1107">
            <v>33</v>
          </cell>
          <cell r="U1107">
            <v>3</v>
          </cell>
          <cell r="V1107">
            <v>0</v>
          </cell>
        </row>
        <row r="1108">
          <cell r="C1108">
            <v>24306</v>
          </cell>
          <cell r="D1108">
            <v>431</v>
          </cell>
          <cell r="E1108" t="str">
            <v>MALVAR2</v>
          </cell>
          <cell r="F1108">
            <v>81353</v>
          </cell>
          <cell r="G1108" t="str">
            <v>BACOOR2</v>
          </cell>
          <cell r="H1108">
            <v>17</v>
          </cell>
          <cell r="I1108">
            <v>42</v>
          </cell>
          <cell r="J1108" t="str">
            <v>B</v>
          </cell>
          <cell r="K1108">
            <v>1</v>
          </cell>
          <cell r="L1108">
            <v>1</v>
          </cell>
          <cell r="M1108">
            <v>26</v>
          </cell>
          <cell r="N1108">
            <v>35</v>
          </cell>
          <cell r="O1108">
            <v>16</v>
          </cell>
          <cell r="U1108">
            <v>3</v>
          </cell>
          <cell r="V1108">
            <v>0</v>
          </cell>
        </row>
        <row r="1109">
          <cell r="C1109">
            <v>14315</v>
          </cell>
          <cell r="D1109">
            <v>433</v>
          </cell>
          <cell r="E1109" t="str">
            <v>PUERTOGAL1</v>
          </cell>
          <cell r="F1109">
            <v>81353</v>
          </cell>
          <cell r="G1109" t="str">
            <v>BACOOR2</v>
          </cell>
          <cell r="H1109">
            <v>18</v>
          </cell>
          <cell r="I1109">
            <v>44</v>
          </cell>
          <cell r="J1109" t="str">
            <v>D</v>
          </cell>
          <cell r="K1109">
            <v>2</v>
          </cell>
          <cell r="L1109">
            <v>7</v>
          </cell>
          <cell r="M1109">
            <v>28</v>
          </cell>
          <cell r="N1109">
            <v>11</v>
          </cell>
          <cell r="O1109">
            <v>33</v>
          </cell>
          <cell r="U1109">
            <v>3</v>
          </cell>
          <cell r="V1109">
            <v>0</v>
          </cell>
        </row>
        <row r="1110">
          <cell r="C1110">
            <v>24315</v>
          </cell>
          <cell r="D1110">
            <v>433</v>
          </cell>
          <cell r="E1110" t="str">
            <v>PUERTOGAL2</v>
          </cell>
          <cell r="F1110">
            <v>81353</v>
          </cell>
          <cell r="G1110" t="str">
            <v>BACOOR2</v>
          </cell>
          <cell r="H1110">
            <v>18</v>
          </cell>
          <cell r="I1110">
            <v>45</v>
          </cell>
          <cell r="J1110" t="str">
            <v>D</v>
          </cell>
          <cell r="K1110">
            <v>2</v>
          </cell>
          <cell r="L1110">
            <v>7</v>
          </cell>
          <cell r="M1110">
            <v>22</v>
          </cell>
          <cell r="N1110">
            <v>36</v>
          </cell>
          <cell r="U1110">
            <v>2</v>
          </cell>
          <cell r="V1110">
            <v>0</v>
          </cell>
        </row>
        <row r="1111">
          <cell r="C1111">
            <v>34315</v>
          </cell>
          <cell r="D1111">
            <v>433</v>
          </cell>
          <cell r="E1111" t="str">
            <v>PUERTOGAL3</v>
          </cell>
          <cell r="F1111">
            <v>81353</v>
          </cell>
          <cell r="G1111" t="str">
            <v>BACOOR2</v>
          </cell>
          <cell r="H1111">
            <v>18</v>
          </cell>
          <cell r="I1111">
            <v>46</v>
          </cell>
          <cell r="J1111" t="str">
            <v>D</v>
          </cell>
          <cell r="K1111">
            <v>2</v>
          </cell>
          <cell r="L1111">
            <v>7</v>
          </cell>
          <cell r="M1111">
            <v>7</v>
          </cell>
          <cell r="N1111">
            <v>24</v>
          </cell>
          <cell r="U1111">
            <v>2</v>
          </cell>
          <cell r="V1111">
            <v>0</v>
          </cell>
        </row>
        <row r="1112">
          <cell r="C1112">
            <v>14317</v>
          </cell>
          <cell r="D1112">
            <v>433</v>
          </cell>
          <cell r="E1112" t="str">
            <v>CALAPAN1</v>
          </cell>
          <cell r="F1112">
            <v>81353</v>
          </cell>
          <cell r="G1112" t="str">
            <v>BACOOR2</v>
          </cell>
          <cell r="H1112">
            <v>19</v>
          </cell>
          <cell r="I1112">
            <v>47</v>
          </cell>
          <cell r="J1112" t="str">
            <v>D</v>
          </cell>
          <cell r="K1112">
            <v>2</v>
          </cell>
          <cell r="L1112">
            <v>7</v>
          </cell>
          <cell r="M1112">
            <v>20</v>
          </cell>
          <cell r="N1112">
            <v>32</v>
          </cell>
          <cell r="O1112">
            <v>12</v>
          </cell>
          <cell r="P1112">
            <v>18</v>
          </cell>
          <cell r="U1112">
            <v>4</v>
          </cell>
          <cell r="V1112">
            <v>0</v>
          </cell>
        </row>
        <row r="1113">
          <cell r="C1113">
            <v>24317</v>
          </cell>
          <cell r="D1113">
            <v>433</v>
          </cell>
          <cell r="E1113" t="str">
            <v>CALAPAN2</v>
          </cell>
          <cell r="F1113">
            <v>81353</v>
          </cell>
          <cell r="G1113" t="str">
            <v>BACOOR2</v>
          </cell>
          <cell r="H1113">
            <v>19</v>
          </cell>
          <cell r="I1113">
            <v>48</v>
          </cell>
          <cell r="J1113" t="str">
            <v>D</v>
          </cell>
          <cell r="K1113">
            <v>2</v>
          </cell>
          <cell r="L1113">
            <v>5</v>
          </cell>
          <cell r="M1113">
            <v>10</v>
          </cell>
          <cell r="N1113">
            <v>28</v>
          </cell>
          <cell r="U1113">
            <v>2</v>
          </cell>
          <cell r="V1113">
            <v>0</v>
          </cell>
        </row>
        <row r="1114">
          <cell r="C1114">
            <v>34317</v>
          </cell>
          <cell r="D1114">
            <v>433</v>
          </cell>
          <cell r="E1114" t="str">
            <v>CALAPAN3</v>
          </cell>
          <cell r="F1114">
            <v>81353</v>
          </cell>
          <cell r="G1114" t="str">
            <v>BACOOR2</v>
          </cell>
          <cell r="H1114">
            <v>19</v>
          </cell>
          <cell r="I1114">
            <v>49</v>
          </cell>
          <cell r="J1114" t="str">
            <v>D</v>
          </cell>
          <cell r="K1114">
            <v>2</v>
          </cell>
          <cell r="L1114">
            <v>5</v>
          </cell>
          <cell r="M1114">
            <v>14</v>
          </cell>
          <cell r="N1114">
            <v>34</v>
          </cell>
          <cell r="O1114">
            <v>92</v>
          </cell>
          <cell r="U1114">
            <v>3</v>
          </cell>
          <cell r="V1114">
            <v>0</v>
          </cell>
        </row>
        <row r="1115">
          <cell r="C1115">
            <v>14616</v>
          </cell>
          <cell r="D1115">
            <v>46</v>
          </cell>
          <cell r="E1115" t="str">
            <v>MARAGONDO1</v>
          </cell>
          <cell r="F1115">
            <v>81353</v>
          </cell>
          <cell r="G1115" t="str">
            <v>BACOOR2</v>
          </cell>
          <cell r="H1115">
            <v>20</v>
          </cell>
          <cell r="I1115">
            <v>53</v>
          </cell>
          <cell r="J1115" t="str">
            <v>D</v>
          </cell>
          <cell r="K1115">
            <v>2</v>
          </cell>
          <cell r="L1115">
            <v>3</v>
          </cell>
          <cell r="M1115">
            <v>5</v>
          </cell>
          <cell r="N1115">
            <v>16</v>
          </cell>
          <cell r="U1115">
            <v>2</v>
          </cell>
          <cell r="V1115">
            <v>0</v>
          </cell>
        </row>
        <row r="1116">
          <cell r="C1116">
            <v>24616</v>
          </cell>
          <cell r="D1116">
            <v>46</v>
          </cell>
          <cell r="E1116" t="str">
            <v>MARAGONDO2</v>
          </cell>
          <cell r="F1116">
            <v>81353</v>
          </cell>
          <cell r="G1116" t="str">
            <v>BACOOR2</v>
          </cell>
          <cell r="H1116">
            <v>20</v>
          </cell>
          <cell r="I1116">
            <v>54</v>
          </cell>
          <cell r="J1116" t="str">
            <v>D</v>
          </cell>
          <cell r="K1116">
            <v>2</v>
          </cell>
          <cell r="L1116">
            <v>3</v>
          </cell>
          <cell r="M1116">
            <v>33</v>
          </cell>
          <cell r="N1116">
            <v>10</v>
          </cell>
          <cell r="U1116">
            <v>2</v>
          </cell>
          <cell r="V1116">
            <v>0</v>
          </cell>
        </row>
        <row r="1117">
          <cell r="C1117">
            <v>34616</v>
          </cell>
          <cell r="D1117">
            <v>46</v>
          </cell>
          <cell r="E1117" t="str">
            <v>MARAGONDO3</v>
          </cell>
          <cell r="F1117">
            <v>81353</v>
          </cell>
          <cell r="G1117" t="str">
            <v>BACOOR2</v>
          </cell>
          <cell r="H1117">
            <v>20</v>
          </cell>
          <cell r="I1117">
            <v>55</v>
          </cell>
          <cell r="J1117" t="str">
            <v>D</v>
          </cell>
          <cell r="K1117">
            <v>2</v>
          </cell>
          <cell r="L1117">
            <v>4</v>
          </cell>
          <cell r="M1117">
            <v>27</v>
          </cell>
          <cell r="N1117">
            <v>12</v>
          </cell>
          <cell r="O1117">
            <v>20</v>
          </cell>
          <cell r="U1117">
            <v>3</v>
          </cell>
          <cell r="V1117">
            <v>0</v>
          </cell>
        </row>
        <row r="1118">
          <cell r="C1118">
            <v>14620</v>
          </cell>
          <cell r="D1118">
            <v>46</v>
          </cell>
          <cell r="E1118" t="str">
            <v>PUERTOAZU1</v>
          </cell>
          <cell r="F1118">
            <v>81353</v>
          </cell>
          <cell r="G1118" t="str">
            <v>BACOOR2</v>
          </cell>
          <cell r="H1118">
            <v>21</v>
          </cell>
          <cell r="I1118">
            <v>56</v>
          </cell>
          <cell r="J1118" t="str">
            <v>D</v>
          </cell>
          <cell r="K1118">
            <v>2</v>
          </cell>
          <cell r="L1118">
            <v>0</v>
          </cell>
          <cell r="M1118">
            <v>10</v>
          </cell>
          <cell r="N1118">
            <v>14</v>
          </cell>
          <cell r="U1118">
            <v>2</v>
          </cell>
          <cell r="V1118">
            <v>0</v>
          </cell>
        </row>
        <row r="1119">
          <cell r="C1119">
            <v>24620</v>
          </cell>
          <cell r="D1119">
            <v>46</v>
          </cell>
          <cell r="E1119" t="str">
            <v>PUERTOAZU2</v>
          </cell>
          <cell r="F1119">
            <v>81353</v>
          </cell>
          <cell r="G1119" t="str">
            <v>BACOOR2</v>
          </cell>
          <cell r="H1119">
            <v>21</v>
          </cell>
          <cell r="I1119">
            <v>57</v>
          </cell>
          <cell r="J1119" t="str">
            <v>D</v>
          </cell>
          <cell r="K1119">
            <v>2</v>
          </cell>
          <cell r="L1119">
            <v>0</v>
          </cell>
          <cell r="M1119">
            <v>35</v>
          </cell>
          <cell r="N1119">
            <v>18</v>
          </cell>
          <cell r="U1119">
            <v>2</v>
          </cell>
          <cell r="V1119">
            <v>0</v>
          </cell>
        </row>
        <row r="1120">
          <cell r="C1120">
            <v>14623</v>
          </cell>
          <cell r="D1120">
            <v>46</v>
          </cell>
          <cell r="E1120" t="str">
            <v>PALAPALA1</v>
          </cell>
          <cell r="F1120">
            <v>81353</v>
          </cell>
          <cell r="G1120" t="str">
            <v>BACOOR2</v>
          </cell>
          <cell r="H1120">
            <v>22</v>
          </cell>
          <cell r="I1120">
            <v>59</v>
          </cell>
          <cell r="J1120" t="str">
            <v>D</v>
          </cell>
          <cell r="K1120">
            <v>3</v>
          </cell>
          <cell r="L1120">
            <v>1</v>
          </cell>
          <cell r="M1120">
            <v>36</v>
          </cell>
          <cell r="N1120">
            <v>5</v>
          </cell>
          <cell r="U1120">
            <v>2</v>
          </cell>
          <cell r="V1120">
            <v>0</v>
          </cell>
        </row>
        <row r="1121">
          <cell r="C1121">
            <v>14614</v>
          </cell>
          <cell r="D1121">
            <v>46</v>
          </cell>
          <cell r="E1121" t="str">
            <v>SILANG1</v>
          </cell>
          <cell r="F1121">
            <v>81353</v>
          </cell>
          <cell r="G1121" t="str">
            <v>BACOOR2</v>
          </cell>
          <cell r="H1121">
            <v>23</v>
          </cell>
          <cell r="I1121">
            <v>62</v>
          </cell>
          <cell r="J1121" t="str">
            <v>D</v>
          </cell>
          <cell r="K1121">
            <v>2</v>
          </cell>
          <cell r="L1121">
            <v>1</v>
          </cell>
          <cell r="M1121">
            <v>17</v>
          </cell>
          <cell r="N1121">
            <v>79</v>
          </cell>
          <cell r="O1121">
            <v>20</v>
          </cell>
          <cell r="U1121">
            <v>3</v>
          </cell>
          <cell r="V1121">
            <v>0</v>
          </cell>
        </row>
        <row r="1122">
          <cell r="C1122">
            <v>34614</v>
          </cell>
          <cell r="D1122">
            <v>46</v>
          </cell>
          <cell r="E1122" t="str">
            <v>SILANG3</v>
          </cell>
          <cell r="F1122">
            <v>81353</v>
          </cell>
          <cell r="G1122" t="str">
            <v>BACOOR2</v>
          </cell>
          <cell r="H1122">
            <v>23</v>
          </cell>
          <cell r="I1122">
            <v>64</v>
          </cell>
          <cell r="J1122" t="str">
            <v>D</v>
          </cell>
          <cell r="K1122">
            <v>2</v>
          </cell>
          <cell r="L1122">
            <v>5</v>
          </cell>
          <cell r="M1122">
            <v>35</v>
          </cell>
          <cell r="N1122">
            <v>31</v>
          </cell>
          <cell r="U1122">
            <v>2</v>
          </cell>
          <cell r="V1122">
            <v>0</v>
          </cell>
        </row>
        <row r="1123">
          <cell r="C1123">
            <v>14624</v>
          </cell>
          <cell r="D1123">
            <v>46</v>
          </cell>
          <cell r="E1123" t="str">
            <v>TARTARIA1</v>
          </cell>
          <cell r="F1123">
            <v>81353</v>
          </cell>
          <cell r="G1123" t="str">
            <v>BACOOR2</v>
          </cell>
          <cell r="H1123">
            <v>24</v>
          </cell>
          <cell r="I1123">
            <v>65</v>
          </cell>
          <cell r="J1123" t="str">
            <v>D</v>
          </cell>
          <cell r="K1123">
            <v>6</v>
          </cell>
          <cell r="L1123">
            <v>1</v>
          </cell>
          <cell r="M1123">
            <v>10</v>
          </cell>
          <cell r="N1123">
            <v>37</v>
          </cell>
          <cell r="U1123">
            <v>2</v>
          </cell>
          <cell r="V1123">
            <v>0</v>
          </cell>
        </row>
        <row r="1124">
          <cell r="C1124">
            <v>34624</v>
          </cell>
          <cell r="D1124">
            <v>46</v>
          </cell>
          <cell r="E1124" t="str">
            <v>TARTARIA3</v>
          </cell>
          <cell r="F1124">
            <v>81353</v>
          </cell>
          <cell r="G1124" t="str">
            <v>BACOOR2</v>
          </cell>
          <cell r="H1124">
            <v>24</v>
          </cell>
          <cell r="I1124">
            <v>67</v>
          </cell>
          <cell r="J1124" t="str">
            <v>D</v>
          </cell>
          <cell r="K1124">
            <v>6</v>
          </cell>
          <cell r="L1124">
            <v>1</v>
          </cell>
          <cell r="M1124">
            <v>32</v>
          </cell>
          <cell r="N1124">
            <v>6</v>
          </cell>
          <cell r="U1124">
            <v>2</v>
          </cell>
          <cell r="V1124">
            <v>0</v>
          </cell>
        </row>
        <row r="1125">
          <cell r="C1125">
            <v>14625</v>
          </cell>
          <cell r="D1125">
            <v>46</v>
          </cell>
          <cell r="E1125" t="str">
            <v>ULATSEGUN1</v>
          </cell>
          <cell r="F1125">
            <v>81353</v>
          </cell>
          <cell r="G1125" t="str">
            <v>BACOOR2</v>
          </cell>
          <cell r="H1125">
            <v>25</v>
          </cell>
          <cell r="I1125">
            <v>68</v>
          </cell>
          <cell r="J1125" t="str">
            <v>B</v>
          </cell>
          <cell r="K1125">
            <v>6</v>
          </cell>
          <cell r="L1125">
            <v>2</v>
          </cell>
          <cell r="M1125">
            <v>4</v>
          </cell>
          <cell r="N1125">
            <v>21</v>
          </cell>
          <cell r="U1125">
            <v>2</v>
          </cell>
          <cell r="V1125">
            <v>0</v>
          </cell>
        </row>
        <row r="1126">
          <cell r="C1126">
            <v>24625</v>
          </cell>
          <cell r="D1126">
            <v>46</v>
          </cell>
          <cell r="E1126" t="str">
            <v>ULATSEGUN2</v>
          </cell>
          <cell r="F1126">
            <v>81353</v>
          </cell>
          <cell r="G1126" t="str">
            <v>BACOOR2</v>
          </cell>
          <cell r="H1126">
            <v>25</v>
          </cell>
          <cell r="I1126">
            <v>69</v>
          </cell>
          <cell r="J1126" t="str">
            <v>B</v>
          </cell>
          <cell r="K1126">
            <v>6</v>
          </cell>
          <cell r="L1126">
            <v>2</v>
          </cell>
          <cell r="M1126">
            <v>6</v>
          </cell>
          <cell r="N1126">
            <v>37</v>
          </cell>
          <cell r="U1126">
            <v>2</v>
          </cell>
          <cell r="V1126">
            <v>0</v>
          </cell>
        </row>
        <row r="1127">
          <cell r="C1127">
            <v>34625</v>
          </cell>
          <cell r="D1127">
            <v>46</v>
          </cell>
          <cell r="E1127" t="str">
            <v>ULATSEGUN3</v>
          </cell>
          <cell r="F1127">
            <v>81353</v>
          </cell>
          <cell r="G1127" t="str">
            <v>BACOOR2</v>
          </cell>
          <cell r="H1127">
            <v>25</v>
          </cell>
          <cell r="I1127">
            <v>70</v>
          </cell>
          <cell r="J1127" t="str">
            <v>B</v>
          </cell>
          <cell r="K1127">
            <v>6</v>
          </cell>
          <cell r="L1127">
            <v>2</v>
          </cell>
          <cell r="M1127">
            <v>10</v>
          </cell>
          <cell r="N1127">
            <v>15</v>
          </cell>
          <cell r="U1127">
            <v>2</v>
          </cell>
          <cell r="V1127">
            <v>0</v>
          </cell>
        </row>
        <row r="1128">
          <cell r="C1128">
            <v>14602</v>
          </cell>
          <cell r="D1128">
            <v>46</v>
          </cell>
          <cell r="E1128" t="str">
            <v>TAGAYTAY1</v>
          </cell>
          <cell r="F1128">
            <v>81353</v>
          </cell>
          <cell r="G1128" t="str">
            <v>BACOOR2</v>
          </cell>
          <cell r="H1128">
            <v>26</v>
          </cell>
          <cell r="I1128">
            <v>71</v>
          </cell>
          <cell r="J1128" t="str">
            <v>B</v>
          </cell>
          <cell r="K1128">
            <v>2</v>
          </cell>
          <cell r="L1128">
            <v>2</v>
          </cell>
          <cell r="M1128">
            <v>12</v>
          </cell>
          <cell r="N1128">
            <v>19</v>
          </cell>
          <cell r="U1128">
            <v>2</v>
          </cell>
          <cell r="V1128">
            <v>0</v>
          </cell>
        </row>
        <row r="1129">
          <cell r="C1129">
            <v>24602</v>
          </cell>
          <cell r="D1129">
            <v>46</v>
          </cell>
          <cell r="E1129" t="str">
            <v>TAGAYTAY2</v>
          </cell>
          <cell r="F1129">
            <v>81353</v>
          </cell>
          <cell r="G1129" t="str">
            <v>BACOOR2</v>
          </cell>
          <cell r="H1129">
            <v>26</v>
          </cell>
          <cell r="I1129">
            <v>72</v>
          </cell>
          <cell r="J1129" t="str">
            <v>B</v>
          </cell>
          <cell r="K1129">
            <v>2</v>
          </cell>
          <cell r="L1129">
            <v>5</v>
          </cell>
          <cell r="M1129">
            <v>77</v>
          </cell>
          <cell r="N1129">
            <v>29</v>
          </cell>
          <cell r="U1129">
            <v>2</v>
          </cell>
          <cell r="V1129">
            <v>0</v>
          </cell>
        </row>
        <row r="1130">
          <cell r="C1130">
            <v>34602</v>
          </cell>
          <cell r="D1130">
            <v>46</v>
          </cell>
          <cell r="E1130" t="str">
            <v>TAGAYTAY3</v>
          </cell>
          <cell r="F1130">
            <v>81353</v>
          </cell>
          <cell r="G1130" t="str">
            <v>BACOOR2</v>
          </cell>
          <cell r="H1130">
            <v>26</v>
          </cell>
          <cell r="I1130">
            <v>73</v>
          </cell>
          <cell r="J1130" t="str">
            <v>B</v>
          </cell>
          <cell r="K1130">
            <v>2</v>
          </cell>
          <cell r="L1130">
            <v>1</v>
          </cell>
          <cell r="M1130">
            <v>32</v>
          </cell>
          <cell r="N1130">
            <v>21</v>
          </cell>
          <cell r="U1130">
            <v>2</v>
          </cell>
          <cell r="V1130">
            <v>0</v>
          </cell>
        </row>
        <row r="1131">
          <cell r="C1131">
            <v>14619</v>
          </cell>
          <cell r="D1131">
            <v>46</v>
          </cell>
          <cell r="E1131" t="str">
            <v>ALFONSO1</v>
          </cell>
          <cell r="F1131">
            <v>81353</v>
          </cell>
          <cell r="G1131" t="str">
            <v>BACOOR2</v>
          </cell>
          <cell r="H1131">
            <v>27</v>
          </cell>
          <cell r="I1131">
            <v>74</v>
          </cell>
          <cell r="J1131" t="str">
            <v>D</v>
          </cell>
          <cell r="K1131">
            <v>2</v>
          </cell>
          <cell r="L1131">
            <v>1</v>
          </cell>
          <cell r="M1131">
            <v>27</v>
          </cell>
          <cell r="N1131">
            <v>10</v>
          </cell>
          <cell r="O1131">
            <v>17</v>
          </cell>
          <cell r="U1131">
            <v>3</v>
          </cell>
          <cell r="V1131">
            <v>0</v>
          </cell>
        </row>
        <row r="1132">
          <cell r="C1132">
            <v>24619</v>
          </cell>
          <cell r="D1132">
            <v>46</v>
          </cell>
          <cell r="E1132" t="str">
            <v>ALFONSO2</v>
          </cell>
          <cell r="F1132">
            <v>81353</v>
          </cell>
          <cell r="G1132" t="str">
            <v>BACOOR2</v>
          </cell>
          <cell r="H1132">
            <v>27</v>
          </cell>
          <cell r="I1132">
            <v>75</v>
          </cell>
          <cell r="J1132" t="str">
            <v>D</v>
          </cell>
          <cell r="K1132">
            <v>2</v>
          </cell>
          <cell r="L1132">
            <v>6</v>
          </cell>
          <cell r="M1132">
            <v>19</v>
          </cell>
          <cell r="U1132">
            <v>1</v>
          </cell>
          <cell r="V1132">
            <v>0</v>
          </cell>
        </row>
        <row r="1133">
          <cell r="C1133">
            <v>34619</v>
          </cell>
          <cell r="D1133">
            <v>46</v>
          </cell>
          <cell r="E1133" t="str">
            <v>ALFONSO3</v>
          </cell>
          <cell r="F1133">
            <v>81353</v>
          </cell>
          <cell r="G1133" t="str">
            <v>BACOOR2</v>
          </cell>
          <cell r="H1133">
            <v>27</v>
          </cell>
          <cell r="I1133">
            <v>76</v>
          </cell>
          <cell r="J1133" t="str">
            <v>D</v>
          </cell>
          <cell r="K1133">
            <v>2</v>
          </cell>
          <cell r="L1133">
            <v>1</v>
          </cell>
          <cell r="M1133">
            <v>37</v>
          </cell>
          <cell r="N1133">
            <v>14</v>
          </cell>
          <cell r="U1133">
            <v>2</v>
          </cell>
          <cell r="V1133">
            <v>0</v>
          </cell>
        </row>
        <row r="1134">
          <cell r="C1134">
            <v>10304</v>
          </cell>
          <cell r="D1134">
            <v>46</v>
          </cell>
          <cell r="E1134" t="str">
            <v>DAYSTGYTY1</v>
          </cell>
          <cell r="F1134">
            <v>81353</v>
          </cell>
          <cell r="G1134" t="str">
            <v>BACOOR2</v>
          </cell>
          <cell r="H1134">
            <v>28</v>
          </cell>
          <cell r="I1134">
            <v>77</v>
          </cell>
          <cell r="J1134" t="str">
            <v>D</v>
          </cell>
          <cell r="K1134">
            <v>0</v>
          </cell>
          <cell r="L1134">
            <v>4</v>
          </cell>
          <cell r="M1134">
            <v>3</v>
          </cell>
          <cell r="N1134">
            <v>15</v>
          </cell>
          <cell r="U1134">
            <v>2</v>
          </cell>
          <cell r="V1134">
            <v>0</v>
          </cell>
        </row>
        <row r="1135">
          <cell r="C1135">
            <v>24623</v>
          </cell>
          <cell r="D1135">
            <v>46</v>
          </cell>
          <cell r="E1135" t="str">
            <v>PALAPALA2</v>
          </cell>
          <cell r="F1135">
            <v>81353</v>
          </cell>
          <cell r="G1135" t="str">
            <v>BACOOR2</v>
          </cell>
          <cell r="H1135">
            <v>29</v>
          </cell>
          <cell r="I1135">
            <v>60</v>
          </cell>
          <cell r="J1135" t="str">
            <v>D</v>
          </cell>
          <cell r="K1135">
            <v>3</v>
          </cell>
          <cell r="L1135">
            <v>1</v>
          </cell>
          <cell r="M1135">
            <v>27</v>
          </cell>
          <cell r="N1135">
            <v>15</v>
          </cell>
          <cell r="U1135">
            <v>2</v>
          </cell>
          <cell r="V1135">
            <v>0</v>
          </cell>
        </row>
        <row r="1136">
          <cell r="C1136">
            <v>14320</v>
          </cell>
          <cell r="D1136">
            <v>431</v>
          </cell>
          <cell r="E1136" t="str">
            <v>LIMALAND1</v>
          </cell>
          <cell r="F1136">
            <v>81353</v>
          </cell>
          <cell r="G1136" t="str">
            <v>BACOOR2</v>
          </cell>
          <cell r="H1136">
            <v>35</v>
          </cell>
          <cell r="I1136">
            <v>94</v>
          </cell>
          <cell r="J1136" t="str">
            <v>D</v>
          </cell>
          <cell r="K1136">
            <v>1</v>
          </cell>
          <cell r="L1136">
            <v>2</v>
          </cell>
          <cell r="M1136">
            <v>14</v>
          </cell>
          <cell r="N1136">
            <v>18</v>
          </cell>
          <cell r="U1136">
            <v>2</v>
          </cell>
          <cell r="V1136">
            <v>0</v>
          </cell>
        </row>
        <row r="1137">
          <cell r="C1137">
            <v>34320</v>
          </cell>
          <cell r="D1137">
            <v>431</v>
          </cell>
          <cell r="E1137" t="str">
            <v>LIMALAND3</v>
          </cell>
          <cell r="F1137">
            <v>81353</v>
          </cell>
          <cell r="G1137" t="str">
            <v>BACOOR2</v>
          </cell>
          <cell r="H1137">
            <v>35</v>
          </cell>
          <cell r="I1137">
            <v>96</v>
          </cell>
          <cell r="J1137" t="str">
            <v>D</v>
          </cell>
          <cell r="K1137">
            <v>1</v>
          </cell>
          <cell r="L1137">
            <v>2</v>
          </cell>
          <cell r="M1137">
            <v>6</v>
          </cell>
          <cell r="N1137">
            <v>9</v>
          </cell>
          <cell r="U1137">
            <v>2</v>
          </cell>
          <cell r="V1137">
            <v>0</v>
          </cell>
        </row>
        <row r="1138">
          <cell r="C1138">
            <v>14328</v>
          </cell>
          <cell r="D1138">
            <v>431</v>
          </cell>
          <cell r="E1138" t="str">
            <v>FPIP1</v>
          </cell>
          <cell r="F1138">
            <v>81353</v>
          </cell>
          <cell r="G1138" t="str">
            <v>BACOOR2</v>
          </cell>
          <cell r="H1138">
            <v>36</v>
          </cell>
          <cell r="I1138">
            <v>50</v>
          </cell>
          <cell r="J1138" t="str">
            <v>B</v>
          </cell>
          <cell r="K1138">
            <v>1</v>
          </cell>
          <cell r="L1138">
            <v>6</v>
          </cell>
          <cell r="M1138">
            <v>21</v>
          </cell>
          <cell r="N1138">
            <v>35</v>
          </cell>
          <cell r="U1138">
            <v>2</v>
          </cell>
          <cell r="V1138">
            <v>0</v>
          </cell>
        </row>
        <row r="1139">
          <cell r="C1139">
            <v>24328</v>
          </cell>
          <cell r="D1139">
            <v>431</v>
          </cell>
          <cell r="E1139" t="str">
            <v>FPIP2</v>
          </cell>
          <cell r="F1139">
            <v>81353</v>
          </cell>
          <cell r="G1139" t="str">
            <v>BACOOR2</v>
          </cell>
          <cell r="H1139">
            <v>36</v>
          </cell>
          <cell r="I1139">
            <v>51</v>
          </cell>
          <cell r="J1139" t="str">
            <v>B</v>
          </cell>
          <cell r="K1139">
            <v>1</v>
          </cell>
          <cell r="L1139">
            <v>6</v>
          </cell>
          <cell r="M1139">
            <v>32</v>
          </cell>
          <cell r="N1139">
            <v>17</v>
          </cell>
          <cell r="U1139">
            <v>2</v>
          </cell>
          <cell r="V1139">
            <v>0</v>
          </cell>
        </row>
        <row r="1140">
          <cell r="C1140">
            <v>34328</v>
          </cell>
          <cell r="D1140">
            <v>431</v>
          </cell>
          <cell r="E1140" t="str">
            <v>FPIP3</v>
          </cell>
          <cell r="F1140">
            <v>81353</v>
          </cell>
          <cell r="G1140" t="str">
            <v>BACOOR2</v>
          </cell>
          <cell r="H1140">
            <v>36</v>
          </cell>
          <cell r="I1140">
            <v>52</v>
          </cell>
          <cell r="J1140" t="str">
            <v>B</v>
          </cell>
          <cell r="K1140">
            <v>1</v>
          </cell>
          <cell r="L1140">
            <v>6</v>
          </cell>
          <cell r="M1140">
            <v>4</v>
          </cell>
          <cell r="N1140">
            <v>15</v>
          </cell>
          <cell r="U1140">
            <v>2</v>
          </cell>
          <cell r="V1140">
            <v>0</v>
          </cell>
        </row>
        <row r="1141">
          <cell r="C1141">
            <v>14617</v>
          </cell>
          <cell r="D1141">
            <v>46</v>
          </cell>
          <cell r="E1141" t="str">
            <v>NAIC1</v>
          </cell>
          <cell r="F1141">
            <v>81353</v>
          </cell>
          <cell r="G1141" t="str">
            <v>BACOOR2</v>
          </cell>
          <cell r="H1141">
            <v>37</v>
          </cell>
          <cell r="I1141">
            <v>78</v>
          </cell>
          <cell r="J1141" t="str">
            <v>D</v>
          </cell>
          <cell r="K1141">
            <v>5</v>
          </cell>
          <cell r="L1141">
            <v>4</v>
          </cell>
          <cell r="M1141">
            <v>11</v>
          </cell>
          <cell r="N1141">
            <v>26</v>
          </cell>
          <cell r="U1141">
            <v>2</v>
          </cell>
          <cell r="V1141">
            <v>0</v>
          </cell>
        </row>
        <row r="1142">
          <cell r="C1142">
            <v>24617</v>
          </cell>
          <cell r="D1142">
            <v>46</v>
          </cell>
          <cell r="E1142" t="str">
            <v>NAIC2</v>
          </cell>
          <cell r="F1142">
            <v>81353</v>
          </cell>
          <cell r="G1142" t="str">
            <v>BACOOR2</v>
          </cell>
          <cell r="H1142">
            <v>37</v>
          </cell>
          <cell r="I1142">
            <v>79</v>
          </cell>
          <cell r="J1142" t="str">
            <v>D</v>
          </cell>
          <cell r="K1142">
            <v>5</v>
          </cell>
          <cell r="L1142">
            <v>4</v>
          </cell>
          <cell r="M1142">
            <v>8</v>
          </cell>
          <cell r="N1142">
            <v>35</v>
          </cell>
          <cell r="U1142">
            <v>2</v>
          </cell>
          <cell r="V1142">
            <v>0</v>
          </cell>
        </row>
        <row r="1143">
          <cell r="C1143">
            <v>34617</v>
          </cell>
          <cell r="D1143">
            <v>46</v>
          </cell>
          <cell r="E1143" t="str">
            <v>NAIC3</v>
          </cell>
          <cell r="F1143">
            <v>81353</v>
          </cell>
          <cell r="G1143" t="str">
            <v>BACOOR2</v>
          </cell>
          <cell r="H1143">
            <v>37</v>
          </cell>
          <cell r="I1143">
            <v>80</v>
          </cell>
          <cell r="J1143" t="str">
            <v>D</v>
          </cell>
          <cell r="K1143">
            <v>5</v>
          </cell>
          <cell r="L1143">
            <v>4</v>
          </cell>
          <cell r="M1143">
            <v>18</v>
          </cell>
          <cell r="N1143">
            <v>95</v>
          </cell>
          <cell r="O1143">
            <v>31</v>
          </cell>
          <cell r="U1143">
            <v>3</v>
          </cell>
          <cell r="V1143">
            <v>0</v>
          </cell>
        </row>
        <row r="1144">
          <cell r="C1144">
            <v>14331</v>
          </cell>
          <cell r="D1144">
            <v>431</v>
          </cell>
          <cell r="E1144" t="str">
            <v>BATANGAS21</v>
          </cell>
          <cell r="F1144">
            <v>81353</v>
          </cell>
          <cell r="G1144" t="str">
            <v>BACOOR2</v>
          </cell>
          <cell r="H1144">
            <v>38</v>
          </cell>
          <cell r="I1144">
            <v>81</v>
          </cell>
          <cell r="J1144" t="str">
            <v>D</v>
          </cell>
          <cell r="K1144">
            <v>6</v>
          </cell>
          <cell r="L1144">
            <v>0</v>
          </cell>
          <cell r="M1144">
            <v>14</v>
          </cell>
          <cell r="N1144">
            <v>22</v>
          </cell>
          <cell r="O1144">
            <v>72</v>
          </cell>
          <cell r="U1144">
            <v>3</v>
          </cell>
          <cell r="V1144">
            <v>0</v>
          </cell>
        </row>
        <row r="1145">
          <cell r="C1145">
            <v>24331</v>
          </cell>
          <cell r="D1145">
            <v>431</v>
          </cell>
          <cell r="E1145" t="str">
            <v>BATANGAS22</v>
          </cell>
          <cell r="F1145">
            <v>81353</v>
          </cell>
          <cell r="G1145" t="str">
            <v>BACOOR2</v>
          </cell>
          <cell r="H1145">
            <v>38</v>
          </cell>
          <cell r="I1145">
            <v>82</v>
          </cell>
          <cell r="J1145" t="str">
            <v>D</v>
          </cell>
          <cell r="K1145">
            <v>6</v>
          </cell>
          <cell r="L1145">
            <v>0</v>
          </cell>
          <cell r="M1145">
            <v>75</v>
          </cell>
          <cell r="N1145">
            <v>79</v>
          </cell>
          <cell r="O1145">
            <v>122</v>
          </cell>
          <cell r="U1145">
            <v>3</v>
          </cell>
          <cell r="V1145">
            <v>0</v>
          </cell>
        </row>
        <row r="1146">
          <cell r="C1146">
            <v>34331</v>
          </cell>
          <cell r="D1146">
            <v>431</v>
          </cell>
          <cell r="E1146" t="str">
            <v>BATANGAS23</v>
          </cell>
          <cell r="F1146">
            <v>81353</v>
          </cell>
          <cell r="G1146" t="str">
            <v>BACOOR2</v>
          </cell>
          <cell r="H1146">
            <v>38</v>
          </cell>
          <cell r="I1146">
            <v>83</v>
          </cell>
          <cell r="J1146" t="str">
            <v>D</v>
          </cell>
          <cell r="K1146">
            <v>6</v>
          </cell>
          <cell r="L1146">
            <v>0</v>
          </cell>
          <cell r="M1146">
            <v>124</v>
          </cell>
          <cell r="N1146">
            <v>35</v>
          </cell>
          <cell r="O1146">
            <v>120</v>
          </cell>
          <cell r="U1146">
            <v>3</v>
          </cell>
          <cell r="V1146">
            <v>0</v>
          </cell>
        </row>
        <row r="1147">
          <cell r="C1147">
            <v>11241</v>
          </cell>
          <cell r="D1147">
            <v>1300</v>
          </cell>
          <cell r="E1147" t="str">
            <v>MALUGAY1</v>
          </cell>
          <cell r="F1147">
            <v>87389</v>
          </cell>
          <cell r="G1147" t="str">
            <v>MAKATI3</v>
          </cell>
          <cell r="H1147">
            <v>3</v>
          </cell>
          <cell r="I1147">
            <v>6</v>
          </cell>
          <cell r="J1147" t="str">
            <v>D</v>
          </cell>
          <cell r="K1147">
            <v>5</v>
          </cell>
          <cell r="L1147">
            <v>5</v>
          </cell>
          <cell r="M1147">
            <v>7</v>
          </cell>
          <cell r="N1147">
            <v>21</v>
          </cell>
          <cell r="O1147">
            <v>32</v>
          </cell>
          <cell r="U1147">
            <v>3</v>
          </cell>
          <cell r="V1147">
            <v>1</v>
          </cell>
        </row>
        <row r="1148">
          <cell r="C1148">
            <v>31241</v>
          </cell>
          <cell r="D1148">
            <v>1300</v>
          </cell>
          <cell r="E1148" t="str">
            <v>MALUGAY3</v>
          </cell>
          <cell r="F1148">
            <v>87389</v>
          </cell>
          <cell r="G1148" t="str">
            <v>MAKATI3</v>
          </cell>
          <cell r="H1148">
            <v>3</v>
          </cell>
          <cell r="I1148">
            <v>7</v>
          </cell>
          <cell r="J1148" t="str">
            <v>D</v>
          </cell>
          <cell r="K1148">
            <v>5</v>
          </cell>
          <cell r="L1148">
            <v>5</v>
          </cell>
          <cell r="M1148">
            <v>11</v>
          </cell>
          <cell r="N1148">
            <v>14</v>
          </cell>
          <cell r="O1148">
            <v>16</v>
          </cell>
          <cell r="U1148">
            <v>3</v>
          </cell>
          <cell r="V1148">
            <v>1</v>
          </cell>
        </row>
        <row r="1149">
          <cell r="C1149">
            <v>12241</v>
          </cell>
          <cell r="D1149">
            <v>1300</v>
          </cell>
          <cell r="E1149" t="str">
            <v>MALUGAYX1</v>
          </cell>
          <cell r="F1149">
            <v>87389</v>
          </cell>
          <cell r="G1149" t="str">
            <v>MAKATI3</v>
          </cell>
          <cell r="H1149">
            <v>4</v>
          </cell>
          <cell r="I1149">
            <v>45</v>
          </cell>
          <cell r="J1149" t="str">
            <v>D</v>
          </cell>
          <cell r="K1149">
            <v>5</v>
          </cell>
          <cell r="L1149">
            <v>5</v>
          </cell>
          <cell r="M1149">
            <v>683</v>
          </cell>
          <cell r="N1149">
            <v>674</v>
          </cell>
          <cell r="U1149">
            <v>2</v>
          </cell>
          <cell r="V1149">
            <v>0</v>
          </cell>
        </row>
        <row r="1150">
          <cell r="C1150">
            <v>32241</v>
          </cell>
          <cell r="D1150">
            <v>1300</v>
          </cell>
          <cell r="E1150" t="str">
            <v>MALUGAYX3</v>
          </cell>
          <cell r="F1150">
            <v>87389</v>
          </cell>
          <cell r="G1150" t="str">
            <v>MAKATI3</v>
          </cell>
          <cell r="H1150">
            <v>4</v>
          </cell>
          <cell r="I1150">
            <v>46</v>
          </cell>
          <cell r="J1150" t="str">
            <v>D</v>
          </cell>
          <cell r="K1150">
            <v>5</v>
          </cell>
          <cell r="L1150">
            <v>5</v>
          </cell>
          <cell r="M1150">
            <v>668</v>
          </cell>
          <cell r="N1150">
            <v>677</v>
          </cell>
          <cell r="U1150">
            <v>2</v>
          </cell>
          <cell r="V1150">
            <v>0</v>
          </cell>
        </row>
        <row r="1151">
          <cell r="C1151">
            <v>11214</v>
          </cell>
          <cell r="D1151">
            <v>1300</v>
          </cell>
          <cell r="E1151" t="str">
            <v>BELAIR21</v>
          </cell>
          <cell r="F1151">
            <v>87389</v>
          </cell>
          <cell r="G1151" t="str">
            <v>MAKATI3</v>
          </cell>
          <cell r="H1151">
            <v>7</v>
          </cell>
          <cell r="I1151">
            <v>15</v>
          </cell>
          <cell r="J1151" t="str">
            <v>D</v>
          </cell>
          <cell r="K1151">
            <v>5</v>
          </cell>
          <cell r="L1151">
            <v>3</v>
          </cell>
          <cell r="M1151">
            <v>31</v>
          </cell>
          <cell r="N1151">
            <v>23</v>
          </cell>
          <cell r="O1151">
            <v>14</v>
          </cell>
          <cell r="P1151">
            <v>20</v>
          </cell>
          <cell r="U1151">
            <v>4</v>
          </cell>
          <cell r="V1151">
            <v>0</v>
          </cell>
        </row>
        <row r="1152">
          <cell r="C1152">
            <v>21214</v>
          </cell>
          <cell r="D1152">
            <v>1300</v>
          </cell>
          <cell r="E1152" t="str">
            <v>BELAIR22</v>
          </cell>
          <cell r="F1152">
            <v>87389</v>
          </cell>
          <cell r="G1152" t="str">
            <v>MAKATI3</v>
          </cell>
          <cell r="H1152">
            <v>7</v>
          </cell>
          <cell r="I1152">
            <v>16</v>
          </cell>
          <cell r="J1152" t="str">
            <v>D</v>
          </cell>
          <cell r="K1152">
            <v>5</v>
          </cell>
          <cell r="L1152">
            <v>3</v>
          </cell>
          <cell r="M1152">
            <v>27</v>
          </cell>
          <cell r="N1152">
            <v>10</v>
          </cell>
          <cell r="O1152">
            <v>121</v>
          </cell>
          <cell r="P1152">
            <v>12</v>
          </cell>
          <cell r="U1152">
            <v>4</v>
          </cell>
          <cell r="V1152">
            <v>0</v>
          </cell>
        </row>
        <row r="1153">
          <cell r="C1153">
            <v>12214</v>
          </cell>
          <cell r="D1153">
            <v>1300</v>
          </cell>
          <cell r="E1153" t="str">
            <v>BELAIR2X1</v>
          </cell>
          <cell r="F1153">
            <v>87389</v>
          </cell>
          <cell r="G1153" t="str">
            <v>MAKATI3</v>
          </cell>
          <cell r="H1153">
            <v>8</v>
          </cell>
          <cell r="I1153">
            <v>47</v>
          </cell>
          <cell r="J1153" t="str">
            <v>D</v>
          </cell>
          <cell r="K1153">
            <v>5</v>
          </cell>
          <cell r="L1153">
            <v>3</v>
          </cell>
          <cell r="M1153">
            <v>666</v>
          </cell>
          <cell r="N1153">
            <v>675</v>
          </cell>
          <cell r="U1153">
            <v>2</v>
          </cell>
          <cell r="V1153">
            <v>0</v>
          </cell>
        </row>
        <row r="1154">
          <cell r="C1154">
            <v>22214</v>
          </cell>
          <cell r="D1154">
            <v>1300</v>
          </cell>
          <cell r="E1154" t="str">
            <v>BELAIR2X2</v>
          </cell>
          <cell r="F1154">
            <v>87389</v>
          </cell>
          <cell r="G1154" t="str">
            <v>MAKATI3</v>
          </cell>
          <cell r="H1154">
            <v>8</v>
          </cell>
          <cell r="I1154">
            <v>48</v>
          </cell>
          <cell r="J1154" t="str">
            <v>D</v>
          </cell>
          <cell r="K1154">
            <v>5</v>
          </cell>
          <cell r="L1154">
            <v>3</v>
          </cell>
          <cell r="M1154">
            <v>680</v>
          </cell>
          <cell r="N1154">
            <v>671</v>
          </cell>
          <cell r="U1154">
            <v>2</v>
          </cell>
          <cell r="V1154">
            <v>0</v>
          </cell>
        </row>
        <row r="1155">
          <cell r="C1155">
            <v>11205</v>
          </cell>
          <cell r="D1155">
            <v>1300</v>
          </cell>
          <cell r="E1155" t="str">
            <v>KAMAGONG1</v>
          </cell>
          <cell r="F1155">
            <v>87389</v>
          </cell>
          <cell r="G1155" t="str">
            <v>MAKATI3</v>
          </cell>
          <cell r="H1155">
            <v>9</v>
          </cell>
          <cell r="I1155">
            <v>20</v>
          </cell>
          <cell r="J1155" t="str">
            <v>D</v>
          </cell>
          <cell r="K1155">
            <v>5</v>
          </cell>
          <cell r="L1155">
            <v>7</v>
          </cell>
          <cell r="M1155">
            <v>33</v>
          </cell>
          <cell r="N1155">
            <v>123</v>
          </cell>
          <cell r="O1155">
            <v>10</v>
          </cell>
          <cell r="P1155">
            <v>28</v>
          </cell>
          <cell r="U1155">
            <v>4</v>
          </cell>
          <cell r="V1155">
            <v>1</v>
          </cell>
        </row>
        <row r="1156">
          <cell r="C1156">
            <v>21205</v>
          </cell>
          <cell r="D1156">
            <v>1300</v>
          </cell>
          <cell r="E1156" t="str">
            <v>KAMAGONG2</v>
          </cell>
          <cell r="F1156">
            <v>87389</v>
          </cell>
          <cell r="G1156" t="str">
            <v>MAKATI3</v>
          </cell>
          <cell r="H1156">
            <v>9</v>
          </cell>
          <cell r="I1156">
            <v>21</v>
          </cell>
          <cell r="J1156" t="str">
            <v>D</v>
          </cell>
          <cell r="K1156">
            <v>5</v>
          </cell>
          <cell r="L1156">
            <v>7</v>
          </cell>
          <cell r="M1156">
            <v>9</v>
          </cell>
          <cell r="N1156">
            <v>25</v>
          </cell>
          <cell r="O1156">
            <v>30</v>
          </cell>
          <cell r="P1156">
            <v>36</v>
          </cell>
          <cell r="U1156">
            <v>4</v>
          </cell>
          <cell r="V1156">
            <v>1</v>
          </cell>
        </row>
        <row r="1157">
          <cell r="C1157">
            <v>31205</v>
          </cell>
          <cell r="D1157">
            <v>1300</v>
          </cell>
          <cell r="E1157" t="str">
            <v>KAMAGONG3</v>
          </cell>
          <cell r="F1157">
            <v>87389</v>
          </cell>
          <cell r="G1157" t="str">
            <v>MAKATI3</v>
          </cell>
          <cell r="H1157">
            <v>9</v>
          </cell>
          <cell r="I1157">
            <v>22</v>
          </cell>
          <cell r="J1157" t="str">
            <v>D</v>
          </cell>
          <cell r="K1157">
            <v>5</v>
          </cell>
          <cell r="L1157">
            <v>7</v>
          </cell>
          <cell r="M1157">
            <v>27</v>
          </cell>
          <cell r="N1157">
            <v>75</v>
          </cell>
          <cell r="O1157">
            <v>8</v>
          </cell>
          <cell r="P1157">
            <v>18</v>
          </cell>
          <cell r="U1157">
            <v>4</v>
          </cell>
          <cell r="V1157">
            <v>1</v>
          </cell>
        </row>
        <row r="1158">
          <cell r="C1158">
            <v>11246</v>
          </cell>
          <cell r="D1158">
            <v>1300</v>
          </cell>
          <cell r="E1158" t="str">
            <v>TINDALO1</v>
          </cell>
          <cell r="F1158">
            <v>87389</v>
          </cell>
          <cell r="G1158" t="str">
            <v>MAKATI3</v>
          </cell>
          <cell r="H1158">
            <v>10</v>
          </cell>
          <cell r="I1158">
            <v>23</v>
          </cell>
          <cell r="J1158" t="str">
            <v>D</v>
          </cell>
          <cell r="K1158">
            <v>7</v>
          </cell>
          <cell r="L1158">
            <v>4</v>
          </cell>
          <cell r="M1158">
            <v>17</v>
          </cell>
          <cell r="N1158">
            <v>10</v>
          </cell>
          <cell r="O1158">
            <v>32</v>
          </cell>
          <cell r="U1158">
            <v>3</v>
          </cell>
          <cell r="V1158">
            <v>1</v>
          </cell>
        </row>
        <row r="1159">
          <cell r="C1159">
            <v>11213</v>
          </cell>
          <cell r="D1159">
            <v>1300</v>
          </cell>
          <cell r="E1159" t="str">
            <v>LAKANDULA1</v>
          </cell>
          <cell r="F1159">
            <v>87389</v>
          </cell>
          <cell r="G1159" t="str">
            <v>MAKATI3</v>
          </cell>
          <cell r="H1159">
            <v>11</v>
          </cell>
          <cell r="I1159">
            <v>24</v>
          </cell>
          <cell r="J1159" t="str">
            <v>D</v>
          </cell>
          <cell r="K1159">
            <v>7</v>
          </cell>
          <cell r="L1159">
            <v>0</v>
          </cell>
          <cell r="M1159">
            <v>15</v>
          </cell>
          <cell r="N1159">
            <v>8</v>
          </cell>
          <cell r="O1159">
            <v>10</v>
          </cell>
          <cell r="U1159">
            <v>3</v>
          </cell>
          <cell r="V1159">
            <v>1</v>
          </cell>
        </row>
        <row r="1160">
          <cell r="C1160">
            <v>21213</v>
          </cell>
          <cell r="D1160">
            <v>1300</v>
          </cell>
          <cell r="E1160" t="str">
            <v>LAKANDULA2</v>
          </cell>
          <cell r="F1160">
            <v>87389</v>
          </cell>
          <cell r="G1160" t="str">
            <v>MAKATI3</v>
          </cell>
          <cell r="H1160">
            <v>11</v>
          </cell>
          <cell r="I1160">
            <v>25</v>
          </cell>
          <cell r="J1160" t="str">
            <v>D</v>
          </cell>
          <cell r="K1160">
            <v>7</v>
          </cell>
          <cell r="L1160">
            <v>0</v>
          </cell>
          <cell r="M1160">
            <v>29</v>
          </cell>
          <cell r="N1160">
            <v>20</v>
          </cell>
          <cell r="O1160">
            <v>6</v>
          </cell>
          <cell r="U1160">
            <v>3</v>
          </cell>
          <cell r="V1160">
            <v>1</v>
          </cell>
        </row>
        <row r="1161">
          <cell r="C1161">
            <v>19214</v>
          </cell>
          <cell r="D1161">
            <v>1300</v>
          </cell>
          <cell r="E1161" t="str">
            <v>TRIDENT1</v>
          </cell>
          <cell r="F1161">
            <v>87389</v>
          </cell>
          <cell r="G1161" t="str">
            <v>MAKATI3</v>
          </cell>
          <cell r="H1161">
            <v>12</v>
          </cell>
          <cell r="I1161">
            <v>26</v>
          </cell>
          <cell r="J1161" t="str">
            <v>D</v>
          </cell>
          <cell r="K1161">
            <v>0</v>
          </cell>
          <cell r="L1161">
            <v>4</v>
          </cell>
          <cell r="M1161">
            <v>3</v>
          </cell>
          <cell r="N1161">
            <v>6</v>
          </cell>
          <cell r="O1161">
            <v>32</v>
          </cell>
          <cell r="P1161">
            <v>37</v>
          </cell>
          <cell r="U1161">
            <v>4</v>
          </cell>
          <cell r="V1161">
            <v>0</v>
          </cell>
        </row>
        <row r="1162">
          <cell r="C1162">
            <v>29214</v>
          </cell>
          <cell r="D1162">
            <v>1300</v>
          </cell>
          <cell r="E1162" t="str">
            <v>TRIDENT2</v>
          </cell>
          <cell r="F1162">
            <v>87389</v>
          </cell>
          <cell r="G1162" t="str">
            <v>MAKATI3</v>
          </cell>
          <cell r="H1162">
            <v>12</v>
          </cell>
          <cell r="I1162">
            <v>27</v>
          </cell>
          <cell r="J1162" t="str">
            <v>D</v>
          </cell>
          <cell r="K1162">
            <v>0</v>
          </cell>
          <cell r="L1162">
            <v>4</v>
          </cell>
          <cell r="M1162">
            <v>35</v>
          </cell>
          <cell r="U1162">
            <v>1</v>
          </cell>
          <cell r="V1162">
            <v>0</v>
          </cell>
        </row>
        <row r="1163">
          <cell r="C1163">
            <v>11233</v>
          </cell>
          <cell r="D1163">
            <v>1300</v>
          </cell>
          <cell r="E1163" t="str">
            <v>PRUDENTIA1</v>
          </cell>
          <cell r="F1163">
            <v>87389</v>
          </cell>
          <cell r="G1163" t="str">
            <v>MAKATI3</v>
          </cell>
          <cell r="H1163">
            <v>13</v>
          </cell>
          <cell r="I1163">
            <v>28</v>
          </cell>
          <cell r="J1163" t="str">
            <v>D</v>
          </cell>
          <cell r="K1163">
            <v>7</v>
          </cell>
          <cell r="L1163">
            <v>6</v>
          </cell>
          <cell r="M1163">
            <v>19</v>
          </cell>
          <cell r="N1163">
            <v>24</v>
          </cell>
          <cell r="O1163">
            <v>22</v>
          </cell>
          <cell r="U1163">
            <v>3</v>
          </cell>
          <cell r="V1163">
            <v>1</v>
          </cell>
        </row>
        <row r="1164">
          <cell r="C1164">
            <v>21233</v>
          </cell>
          <cell r="D1164">
            <v>1300</v>
          </cell>
          <cell r="E1164" t="str">
            <v>PRUDENTIA2</v>
          </cell>
          <cell r="F1164">
            <v>87389</v>
          </cell>
          <cell r="G1164" t="str">
            <v>MAKATI3</v>
          </cell>
          <cell r="H1164">
            <v>13</v>
          </cell>
          <cell r="I1164">
            <v>29</v>
          </cell>
          <cell r="J1164" t="str">
            <v>D</v>
          </cell>
          <cell r="K1164">
            <v>7</v>
          </cell>
          <cell r="L1164">
            <v>6</v>
          </cell>
          <cell r="M1164">
            <v>5</v>
          </cell>
          <cell r="N1164">
            <v>14</v>
          </cell>
          <cell r="O1164">
            <v>30</v>
          </cell>
          <cell r="U1164">
            <v>3</v>
          </cell>
          <cell r="V1164">
            <v>1</v>
          </cell>
        </row>
        <row r="1165">
          <cell r="C1165">
            <v>11243</v>
          </cell>
          <cell r="D1165">
            <v>1300</v>
          </cell>
          <cell r="E1165" t="str">
            <v>ALFARO1</v>
          </cell>
          <cell r="F1165">
            <v>87389</v>
          </cell>
          <cell r="G1165" t="str">
            <v>MAKATI3</v>
          </cell>
          <cell r="H1165">
            <v>14</v>
          </cell>
          <cell r="I1165">
            <v>31</v>
          </cell>
          <cell r="J1165" t="str">
            <v>D</v>
          </cell>
          <cell r="K1165">
            <v>7</v>
          </cell>
          <cell r="L1165">
            <v>4</v>
          </cell>
          <cell r="M1165">
            <v>5</v>
          </cell>
          <cell r="N1165">
            <v>14</v>
          </cell>
          <cell r="O1165">
            <v>12</v>
          </cell>
          <cell r="U1165">
            <v>3</v>
          </cell>
          <cell r="V1165">
            <v>1</v>
          </cell>
        </row>
        <row r="1166">
          <cell r="C1166">
            <v>21243</v>
          </cell>
          <cell r="D1166">
            <v>1300</v>
          </cell>
          <cell r="E1166" t="str">
            <v>ALFARO2</v>
          </cell>
          <cell r="F1166">
            <v>87389</v>
          </cell>
          <cell r="G1166" t="str">
            <v>MAKATI3</v>
          </cell>
          <cell r="H1166">
            <v>14</v>
          </cell>
          <cell r="I1166">
            <v>32</v>
          </cell>
          <cell r="J1166" t="str">
            <v>D</v>
          </cell>
          <cell r="K1166">
            <v>7</v>
          </cell>
          <cell r="L1166">
            <v>4</v>
          </cell>
          <cell r="M1166">
            <v>9</v>
          </cell>
          <cell r="N1166">
            <v>33</v>
          </cell>
          <cell r="O1166">
            <v>20</v>
          </cell>
          <cell r="U1166">
            <v>3</v>
          </cell>
          <cell r="V1166">
            <v>1</v>
          </cell>
        </row>
        <row r="1167">
          <cell r="C1167">
            <v>11201</v>
          </cell>
          <cell r="D1167">
            <v>1300</v>
          </cell>
          <cell r="E1167" t="str">
            <v>SALCEDOVI1</v>
          </cell>
          <cell r="F1167">
            <v>87389</v>
          </cell>
          <cell r="G1167" t="str">
            <v>MAKATI3</v>
          </cell>
          <cell r="H1167">
            <v>15</v>
          </cell>
          <cell r="I1167">
            <v>33</v>
          </cell>
          <cell r="J1167" t="str">
            <v>D</v>
          </cell>
          <cell r="K1167">
            <v>3</v>
          </cell>
          <cell r="L1167">
            <v>1</v>
          </cell>
          <cell r="M1167">
            <v>17</v>
          </cell>
          <cell r="N1167">
            <v>8</v>
          </cell>
          <cell r="O1167">
            <v>24</v>
          </cell>
          <cell r="P1167">
            <v>28</v>
          </cell>
          <cell r="U1167">
            <v>4</v>
          </cell>
          <cell r="V1167">
            <v>1</v>
          </cell>
        </row>
        <row r="1168">
          <cell r="C1168">
            <v>21201</v>
          </cell>
          <cell r="D1168">
            <v>1300</v>
          </cell>
          <cell r="E1168" t="str">
            <v>SALCEDOVI2</v>
          </cell>
          <cell r="F1168">
            <v>87389</v>
          </cell>
          <cell r="G1168" t="str">
            <v>MAKATI3</v>
          </cell>
          <cell r="H1168">
            <v>15</v>
          </cell>
          <cell r="I1168">
            <v>34</v>
          </cell>
          <cell r="J1168" t="str">
            <v>D</v>
          </cell>
          <cell r="K1168">
            <v>3</v>
          </cell>
          <cell r="L1168">
            <v>1</v>
          </cell>
          <cell r="M1168">
            <v>15</v>
          </cell>
          <cell r="N1168">
            <v>23</v>
          </cell>
          <cell r="O1168">
            <v>34</v>
          </cell>
          <cell r="P1168">
            <v>36</v>
          </cell>
          <cell r="U1168">
            <v>4</v>
          </cell>
          <cell r="V1168">
            <v>1</v>
          </cell>
        </row>
        <row r="1169">
          <cell r="C1169">
            <v>31201</v>
          </cell>
          <cell r="D1169">
            <v>1300</v>
          </cell>
          <cell r="E1169" t="str">
            <v>SALCEDOVI3</v>
          </cell>
          <cell r="F1169">
            <v>87389</v>
          </cell>
          <cell r="G1169" t="str">
            <v>MAKATI3</v>
          </cell>
          <cell r="H1169">
            <v>15</v>
          </cell>
          <cell r="I1169">
            <v>35</v>
          </cell>
          <cell r="J1169" t="str">
            <v>D</v>
          </cell>
          <cell r="K1169">
            <v>3</v>
          </cell>
          <cell r="L1169">
            <v>1</v>
          </cell>
          <cell r="M1169">
            <v>31</v>
          </cell>
          <cell r="N1169">
            <v>4</v>
          </cell>
          <cell r="O1169">
            <v>10</v>
          </cell>
          <cell r="P1169">
            <v>21</v>
          </cell>
          <cell r="U1169">
            <v>4</v>
          </cell>
          <cell r="V1169">
            <v>1</v>
          </cell>
        </row>
        <row r="1170">
          <cell r="C1170">
            <v>12201</v>
          </cell>
          <cell r="D1170">
            <v>1300</v>
          </cell>
          <cell r="E1170" t="str">
            <v>SALCEDOVX1</v>
          </cell>
          <cell r="F1170">
            <v>87389</v>
          </cell>
          <cell r="G1170" t="str">
            <v>MAKATI3</v>
          </cell>
          <cell r="H1170">
            <v>16</v>
          </cell>
          <cell r="I1170">
            <v>36</v>
          </cell>
          <cell r="J1170" t="str">
            <v>D</v>
          </cell>
          <cell r="K1170">
            <v>3</v>
          </cell>
          <cell r="L1170">
            <v>1</v>
          </cell>
          <cell r="M1170">
            <v>635</v>
          </cell>
          <cell r="N1170">
            <v>682</v>
          </cell>
          <cell r="U1170">
            <v>2</v>
          </cell>
          <cell r="V1170">
            <v>0</v>
          </cell>
        </row>
        <row r="1171">
          <cell r="C1171">
            <v>22201</v>
          </cell>
          <cell r="D1171">
            <v>1300</v>
          </cell>
          <cell r="E1171" t="str">
            <v>SALCEDOVX2</v>
          </cell>
          <cell r="F1171">
            <v>87389</v>
          </cell>
          <cell r="G1171" t="str">
            <v>MAKATI3</v>
          </cell>
          <cell r="H1171">
            <v>16</v>
          </cell>
          <cell r="I1171">
            <v>37</v>
          </cell>
          <cell r="J1171" t="str">
            <v>D</v>
          </cell>
          <cell r="K1171">
            <v>3</v>
          </cell>
          <cell r="L1171">
            <v>1</v>
          </cell>
          <cell r="M1171">
            <v>631</v>
          </cell>
          <cell r="N1171">
            <v>624</v>
          </cell>
          <cell r="U1171">
            <v>2</v>
          </cell>
          <cell r="V1171">
            <v>0</v>
          </cell>
        </row>
        <row r="1172">
          <cell r="C1172">
            <v>32201</v>
          </cell>
          <cell r="D1172">
            <v>1300</v>
          </cell>
          <cell r="E1172" t="str">
            <v>SALCEDOVX3</v>
          </cell>
          <cell r="F1172">
            <v>87389</v>
          </cell>
          <cell r="G1172" t="str">
            <v>MAKATI3</v>
          </cell>
          <cell r="H1172">
            <v>16</v>
          </cell>
          <cell r="I1172">
            <v>38</v>
          </cell>
          <cell r="J1172" t="str">
            <v>D</v>
          </cell>
          <cell r="K1172">
            <v>3</v>
          </cell>
          <cell r="L1172">
            <v>1</v>
          </cell>
          <cell r="M1172">
            <v>633</v>
          </cell>
          <cell r="N1172">
            <v>626</v>
          </cell>
          <cell r="U1172">
            <v>2</v>
          </cell>
          <cell r="V1172">
            <v>0</v>
          </cell>
        </row>
        <row r="1173">
          <cell r="C1173">
            <v>19228</v>
          </cell>
          <cell r="D1173">
            <v>1300</v>
          </cell>
          <cell r="E1173" t="str">
            <v>SOLID1</v>
          </cell>
          <cell r="F1173">
            <v>87389</v>
          </cell>
          <cell r="G1173" t="str">
            <v>MAKATI3</v>
          </cell>
          <cell r="H1173">
            <v>17</v>
          </cell>
          <cell r="I1173">
            <v>39</v>
          </cell>
          <cell r="J1173" t="str">
            <v>D</v>
          </cell>
          <cell r="K1173">
            <v>0</v>
          </cell>
          <cell r="L1173">
            <v>7</v>
          </cell>
          <cell r="M1173">
            <v>3</v>
          </cell>
          <cell r="N1173">
            <v>26</v>
          </cell>
          <cell r="U1173">
            <v>2</v>
          </cell>
          <cell r="V1173">
            <v>1</v>
          </cell>
        </row>
        <row r="1174">
          <cell r="C1174">
            <v>21229</v>
          </cell>
          <cell r="D1174">
            <v>1300</v>
          </cell>
          <cell r="E1174" t="str">
            <v>TORDESILL2</v>
          </cell>
          <cell r="F1174">
            <v>87389</v>
          </cell>
          <cell r="G1174" t="str">
            <v>MAKATI3</v>
          </cell>
          <cell r="H1174">
            <v>18</v>
          </cell>
          <cell r="I1174">
            <v>40</v>
          </cell>
          <cell r="J1174" t="str">
            <v>D</v>
          </cell>
          <cell r="K1174">
            <v>7</v>
          </cell>
          <cell r="L1174">
            <v>1</v>
          </cell>
          <cell r="M1174">
            <v>7</v>
          </cell>
          <cell r="N1174">
            <v>4</v>
          </cell>
          <cell r="O1174">
            <v>22</v>
          </cell>
          <cell r="U1174">
            <v>3</v>
          </cell>
          <cell r="V1174">
            <v>1</v>
          </cell>
        </row>
        <row r="1175">
          <cell r="C1175">
            <v>31229</v>
          </cell>
          <cell r="D1175">
            <v>1300</v>
          </cell>
          <cell r="E1175" t="str">
            <v>TORDESILL3</v>
          </cell>
          <cell r="F1175">
            <v>87389</v>
          </cell>
          <cell r="G1175" t="str">
            <v>MAKATI3</v>
          </cell>
          <cell r="H1175">
            <v>18</v>
          </cell>
          <cell r="I1175">
            <v>41</v>
          </cell>
          <cell r="J1175" t="str">
            <v>D</v>
          </cell>
          <cell r="K1175">
            <v>7</v>
          </cell>
          <cell r="L1175">
            <v>1</v>
          </cell>
          <cell r="M1175">
            <v>13</v>
          </cell>
          <cell r="N1175">
            <v>10</v>
          </cell>
          <cell r="O1175">
            <v>20</v>
          </cell>
          <cell r="U1175">
            <v>3</v>
          </cell>
          <cell r="V1175">
            <v>1</v>
          </cell>
        </row>
        <row r="1176">
          <cell r="C1176">
            <v>11013</v>
          </cell>
          <cell r="D1176">
            <v>1300</v>
          </cell>
          <cell r="E1176" t="str">
            <v>TEJERON1</v>
          </cell>
          <cell r="F1176">
            <v>87389</v>
          </cell>
          <cell r="G1176" t="str">
            <v>MAKATI3</v>
          </cell>
          <cell r="H1176">
            <v>19</v>
          </cell>
          <cell r="I1176">
            <v>42</v>
          </cell>
          <cell r="J1176" t="str">
            <v>D</v>
          </cell>
          <cell r="K1176">
            <v>4</v>
          </cell>
          <cell r="L1176">
            <v>0</v>
          </cell>
          <cell r="M1176">
            <v>77</v>
          </cell>
          <cell r="N1176">
            <v>124</v>
          </cell>
          <cell r="O1176">
            <v>75</v>
          </cell>
          <cell r="P1176">
            <v>27</v>
          </cell>
          <cell r="U1176">
            <v>4</v>
          </cell>
          <cell r="V1176">
            <v>1</v>
          </cell>
        </row>
        <row r="1177">
          <cell r="C1177">
            <v>21013</v>
          </cell>
          <cell r="D1177">
            <v>1300</v>
          </cell>
          <cell r="E1177" t="str">
            <v>TEJERON2</v>
          </cell>
          <cell r="F1177">
            <v>87389</v>
          </cell>
          <cell r="G1177" t="str">
            <v>MAKATI3</v>
          </cell>
          <cell r="H1177">
            <v>19</v>
          </cell>
          <cell r="I1177">
            <v>43</v>
          </cell>
          <cell r="J1177" t="str">
            <v>D</v>
          </cell>
          <cell r="K1177">
            <v>4</v>
          </cell>
          <cell r="L1177">
            <v>0</v>
          </cell>
          <cell r="M1177">
            <v>15</v>
          </cell>
          <cell r="N1177">
            <v>120</v>
          </cell>
          <cell r="O1177">
            <v>79</v>
          </cell>
          <cell r="P1177">
            <v>7</v>
          </cell>
          <cell r="U1177">
            <v>4</v>
          </cell>
          <cell r="V1177">
            <v>1</v>
          </cell>
        </row>
        <row r="1178">
          <cell r="C1178">
            <v>31013</v>
          </cell>
          <cell r="D1178">
            <v>1300</v>
          </cell>
          <cell r="E1178" t="str">
            <v>TEJERON3</v>
          </cell>
          <cell r="F1178">
            <v>87389</v>
          </cell>
          <cell r="G1178" t="str">
            <v>MAKATI3</v>
          </cell>
          <cell r="H1178">
            <v>19</v>
          </cell>
          <cell r="I1178">
            <v>44</v>
          </cell>
          <cell r="J1178" t="str">
            <v>D</v>
          </cell>
          <cell r="K1178">
            <v>4</v>
          </cell>
          <cell r="L1178">
            <v>0</v>
          </cell>
          <cell r="M1178">
            <v>122</v>
          </cell>
          <cell r="N1178">
            <v>22</v>
          </cell>
          <cell r="O1178">
            <v>13</v>
          </cell>
          <cell r="P1178">
            <v>37</v>
          </cell>
          <cell r="U1178">
            <v>4</v>
          </cell>
          <cell r="V1178">
            <v>1</v>
          </cell>
        </row>
        <row r="1179">
          <cell r="C1179">
            <v>12205</v>
          </cell>
          <cell r="D1179">
            <v>1300</v>
          </cell>
          <cell r="E1179" t="str">
            <v>KAMAGONGX1</v>
          </cell>
          <cell r="F1179">
            <v>87389</v>
          </cell>
          <cell r="G1179" t="str">
            <v>MAKATI3</v>
          </cell>
          <cell r="H1179">
            <v>21</v>
          </cell>
          <cell r="I1179">
            <v>66</v>
          </cell>
          <cell r="J1179" t="str">
            <v>D</v>
          </cell>
          <cell r="K1179">
            <v>5</v>
          </cell>
          <cell r="L1179">
            <v>7</v>
          </cell>
          <cell r="M1179">
            <v>661</v>
          </cell>
          <cell r="U1179">
            <v>1</v>
          </cell>
          <cell r="V1179">
            <v>0</v>
          </cell>
        </row>
        <row r="1180">
          <cell r="C1180">
            <v>22205</v>
          </cell>
          <cell r="D1180">
            <v>1300</v>
          </cell>
          <cell r="E1180" t="str">
            <v>KAMAGONGX2</v>
          </cell>
          <cell r="F1180">
            <v>87389</v>
          </cell>
          <cell r="G1180" t="str">
            <v>MAKATI3</v>
          </cell>
          <cell r="H1180">
            <v>21</v>
          </cell>
          <cell r="I1180">
            <v>67</v>
          </cell>
          <cell r="J1180" t="str">
            <v>D</v>
          </cell>
          <cell r="K1180">
            <v>5</v>
          </cell>
          <cell r="L1180">
            <v>7</v>
          </cell>
          <cell r="M1180">
            <v>625</v>
          </cell>
          <cell r="U1180">
            <v>1</v>
          </cell>
          <cell r="V1180">
            <v>0</v>
          </cell>
        </row>
        <row r="1181">
          <cell r="C1181">
            <v>32205</v>
          </cell>
          <cell r="D1181">
            <v>1300</v>
          </cell>
          <cell r="E1181" t="str">
            <v>KAMAGONGX3</v>
          </cell>
          <cell r="F1181">
            <v>87389</v>
          </cell>
          <cell r="G1181" t="str">
            <v>MAKATI3</v>
          </cell>
          <cell r="H1181">
            <v>21</v>
          </cell>
          <cell r="I1181">
            <v>68</v>
          </cell>
          <cell r="J1181" t="str">
            <v>D</v>
          </cell>
          <cell r="K1181">
            <v>5</v>
          </cell>
          <cell r="L1181">
            <v>7</v>
          </cell>
          <cell r="M1181">
            <v>629</v>
          </cell>
          <cell r="U1181">
            <v>1</v>
          </cell>
          <cell r="V1181">
            <v>0</v>
          </cell>
        </row>
        <row r="1182">
          <cell r="C1182">
            <v>19217</v>
          </cell>
          <cell r="D1182">
            <v>1300</v>
          </cell>
          <cell r="E1182" t="str">
            <v>SAGITTAR1</v>
          </cell>
          <cell r="F1182">
            <v>87389</v>
          </cell>
          <cell r="G1182" t="str">
            <v>MAKATI3</v>
          </cell>
          <cell r="H1182">
            <v>25</v>
          </cell>
          <cell r="I1182">
            <v>53</v>
          </cell>
          <cell r="J1182" t="str">
            <v>D</v>
          </cell>
          <cell r="K1182">
            <v>0</v>
          </cell>
          <cell r="L1182">
            <v>5</v>
          </cell>
          <cell r="M1182">
            <v>37</v>
          </cell>
          <cell r="N1182">
            <v>30</v>
          </cell>
          <cell r="U1182">
            <v>2</v>
          </cell>
          <cell r="V1182">
            <v>1</v>
          </cell>
        </row>
        <row r="1183">
          <cell r="C1183">
            <v>11258</v>
          </cell>
          <cell r="D1183">
            <v>1300</v>
          </cell>
          <cell r="E1183" t="str">
            <v>VALERO1</v>
          </cell>
          <cell r="F1183">
            <v>87389</v>
          </cell>
          <cell r="G1183" t="str">
            <v>MAKATI3</v>
          </cell>
          <cell r="H1183">
            <v>26</v>
          </cell>
          <cell r="I1183">
            <v>54</v>
          </cell>
          <cell r="J1183" t="str">
            <v>D</v>
          </cell>
          <cell r="K1183">
            <v>7</v>
          </cell>
          <cell r="L1183">
            <v>3</v>
          </cell>
          <cell r="M1183">
            <v>7</v>
          </cell>
          <cell r="N1183">
            <v>21</v>
          </cell>
          <cell r="O1183">
            <v>26</v>
          </cell>
          <cell r="U1183">
            <v>3</v>
          </cell>
          <cell r="V1183">
            <v>1</v>
          </cell>
        </row>
        <row r="1184">
          <cell r="C1184">
            <v>31258</v>
          </cell>
          <cell r="D1184">
            <v>1300</v>
          </cell>
          <cell r="E1184" t="str">
            <v>VALERO3</v>
          </cell>
          <cell r="F1184">
            <v>87389</v>
          </cell>
          <cell r="G1184" t="str">
            <v>MAKATI3</v>
          </cell>
          <cell r="H1184">
            <v>26</v>
          </cell>
          <cell r="I1184">
            <v>55</v>
          </cell>
          <cell r="J1184" t="str">
            <v>D</v>
          </cell>
          <cell r="K1184">
            <v>7</v>
          </cell>
          <cell r="L1184">
            <v>3</v>
          </cell>
          <cell r="M1184">
            <v>5</v>
          </cell>
          <cell r="N1184">
            <v>23</v>
          </cell>
          <cell r="O1184">
            <v>12</v>
          </cell>
          <cell r="U1184">
            <v>3</v>
          </cell>
          <cell r="V1184">
            <v>1</v>
          </cell>
        </row>
        <row r="1185">
          <cell r="C1185">
            <v>11256</v>
          </cell>
          <cell r="D1185">
            <v>1300</v>
          </cell>
          <cell r="E1185" t="str">
            <v>DELACOSTA1</v>
          </cell>
          <cell r="F1185">
            <v>87389</v>
          </cell>
          <cell r="G1185" t="str">
            <v>MAKATI3</v>
          </cell>
          <cell r="H1185">
            <v>27</v>
          </cell>
          <cell r="I1185">
            <v>56</v>
          </cell>
          <cell r="J1185" t="str">
            <v>D</v>
          </cell>
          <cell r="K1185">
            <v>7</v>
          </cell>
          <cell r="L1185">
            <v>2</v>
          </cell>
          <cell r="M1185">
            <v>122</v>
          </cell>
          <cell r="N1185">
            <v>16</v>
          </cell>
          <cell r="O1185">
            <v>28</v>
          </cell>
          <cell r="U1185">
            <v>3</v>
          </cell>
          <cell r="V1185">
            <v>1</v>
          </cell>
        </row>
        <row r="1186">
          <cell r="C1186">
            <v>31256</v>
          </cell>
          <cell r="D1186">
            <v>1300</v>
          </cell>
          <cell r="E1186" t="str">
            <v>DELACOSTA3</v>
          </cell>
          <cell r="F1186">
            <v>87389</v>
          </cell>
          <cell r="G1186" t="str">
            <v>MAKATI3</v>
          </cell>
          <cell r="H1186">
            <v>27</v>
          </cell>
          <cell r="I1186">
            <v>57</v>
          </cell>
          <cell r="J1186" t="str">
            <v>D</v>
          </cell>
          <cell r="K1186">
            <v>7</v>
          </cell>
          <cell r="L1186">
            <v>2</v>
          </cell>
          <cell r="M1186">
            <v>77</v>
          </cell>
          <cell r="N1186">
            <v>26</v>
          </cell>
          <cell r="O1186">
            <v>6</v>
          </cell>
          <cell r="U1186">
            <v>3</v>
          </cell>
          <cell r="V1186">
            <v>1</v>
          </cell>
        </row>
        <row r="1187">
          <cell r="C1187">
            <v>11262</v>
          </cell>
          <cell r="D1187">
            <v>1300</v>
          </cell>
          <cell r="E1187" t="str">
            <v>OLIMAN1</v>
          </cell>
          <cell r="F1187">
            <v>87389</v>
          </cell>
          <cell r="G1187" t="str">
            <v>MAKATI3</v>
          </cell>
          <cell r="H1187">
            <v>28</v>
          </cell>
          <cell r="I1187">
            <v>58</v>
          </cell>
          <cell r="J1187" t="str">
            <v>D</v>
          </cell>
          <cell r="K1187">
            <v>4</v>
          </cell>
          <cell r="L1187">
            <v>7</v>
          </cell>
          <cell r="M1187">
            <v>29</v>
          </cell>
          <cell r="N1187">
            <v>76</v>
          </cell>
          <cell r="O1187">
            <v>24</v>
          </cell>
          <cell r="P1187">
            <v>12</v>
          </cell>
          <cell r="U1187">
            <v>4</v>
          </cell>
          <cell r="V1187">
            <v>1</v>
          </cell>
        </row>
        <row r="1188">
          <cell r="C1188">
            <v>21262</v>
          </cell>
          <cell r="D1188">
            <v>1300</v>
          </cell>
          <cell r="E1188" t="str">
            <v>OLIMAN2</v>
          </cell>
          <cell r="F1188">
            <v>87389</v>
          </cell>
          <cell r="G1188" t="str">
            <v>MAKATI3</v>
          </cell>
          <cell r="H1188">
            <v>28</v>
          </cell>
          <cell r="I1188">
            <v>59</v>
          </cell>
          <cell r="J1188" t="str">
            <v>D</v>
          </cell>
          <cell r="K1188">
            <v>4</v>
          </cell>
          <cell r="L1188">
            <v>7</v>
          </cell>
          <cell r="M1188">
            <v>15</v>
          </cell>
          <cell r="N1188">
            <v>6</v>
          </cell>
          <cell r="O1188">
            <v>8</v>
          </cell>
          <cell r="P1188">
            <v>79</v>
          </cell>
          <cell r="U1188">
            <v>4</v>
          </cell>
          <cell r="V1188">
            <v>1</v>
          </cell>
        </row>
        <row r="1189">
          <cell r="C1189">
            <v>31262</v>
          </cell>
          <cell r="D1189">
            <v>1300</v>
          </cell>
          <cell r="E1189" t="str">
            <v>OLIMAN3</v>
          </cell>
          <cell r="F1189">
            <v>87389</v>
          </cell>
          <cell r="G1189" t="str">
            <v>MAKATI3</v>
          </cell>
          <cell r="H1189">
            <v>28</v>
          </cell>
          <cell r="I1189">
            <v>60</v>
          </cell>
          <cell r="J1189" t="str">
            <v>D</v>
          </cell>
          <cell r="K1189">
            <v>4</v>
          </cell>
          <cell r="L1189">
            <v>7</v>
          </cell>
          <cell r="M1189">
            <v>17</v>
          </cell>
          <cell r="N1189">
            <v>26</v>
          </cell>
          <cell r="O1189">
            <v>121</v>
          </cell>
          <cell r="P1189">
            <v>19</v>
          </cell>
          <cell r="U1189">
            <v>4</v>
          </cell>
          <cell r="V1189">
            <v>1</v>
          </cell>
        </row>
        <row r="1190">
          <cell r="C1190">
            <v>11259</v>
          </cell>
          <cell r="D1190">
            <v>1300</v>
          </cell>
          <cell r="E1190" t="str">
            <v>VILLAR2</v>
          </cell>
          <cell r="F1190">
            <v>87389</v>
          </cell>
          <cell r="G1190" t="str">
            <v>MAKATI3</v>
          </cell>
          <cell r="H1190">
            <v>29</v>
          </cell>
          <cell r="I1190">
            <v>61</v>
          </cell>
          <cell r="J1190" t="str">
            <v>D</v>
          </cell>
          <cell r="K1190">
            <v>7</v>
          </cell>
          <cell r="L1190">
            <v>7</v>
          </cell>
          <cell r="M1190">
            <v>36</v>
          </cell>
          <cell r="N1190">
            <v>18</v>
          </cell>
          <cell r="O1190">
            <v>14</v>
          </cell>
          <cell r="U1190">
            <v>3</v>
          </cell>
          <cell r="V1190">
            <v>1</v>
          </cell>
        </row>
        <row r="1191">
          <cell r="C1191">
            <v>31259</v>
          </cell>
          <cell r="D1191">
            <v>1300</v>
          </cell>
          <cell r="E1191" t="str">
            <v>VILLAR3</v>
          </cell>
          <cell r="F1191">
            <v>87389</v>
          </cell>
          <cell r="G1191" t="str">
            <v>MAKATI3</v>
          </cell>
          <cell r="H1191">
            <v>29</v>
          </cell>
          <cell r="I1191">
            <v>62</v>
          </cell>
          <cell r="J1191" t="str">
            <v>D</v>
          </cell>
          <cell r="K1191">
            <v>7</v>
          </cell>
          <cell r="L1191">
            <v>7</v>
          </cell>
          <cell r="M1191">
            <v>7</v>
          </cell>
          <cell r="N1191">
            <v>30</v>
          </cell>
          <cell r="O1191">
            <v>26</v>
          </cell>
          <cell r="U1191">
            <v>3</v>
          </cell>
          <cell r="V1191">
            <v>1</v>
          </cell>
        </row>
        <row r="1192">
          <cell r="C1192">
            <v>19231</v>
          </cell>
          <cell r="D1192">
            <v>1300</v>
          </cell>
          <cell r="E1192" t="str">
            <v>UCPBMKT1</v>
          </cell>
          <cell r="F1192">
            <v>87389</v>
          </cell>
          <cell r="G1192" t="str">
            <v>MAKATI3</v>
          </cell>
          <cell r="H1192">
            <v>30</v>
          </cell>
          <cell r="I1192">
            <v>63</v>
          </cell>
          <cell r="J1192" t="str">
            <v>D</v>
          </cell>
          <cell r="K1192">
            <v>0</v>
          </cell>
          <cell r="L1192">
            <v>4</v>
          </cell>
          <cell r="M1192">
            <v>3</v>
          </cell>
          <cell r="N1192">
            <v>6</v>
          </cell>
          <cell r="U1192">
            <v>2</v>
          </cell>
          <cell r="V1192">
            <v>1</v>
          </cell>
        </row>
        <row r="1193">
          <cell r="C1193">
            <v>19218</v>
          </cell>
          <cell r="D1193">
            <v>1300</v>
          </cell>
          <cell r="E1193" t="str">
            <v>CTBANKMKT1</v>
          </cell>
          <cell r="F1193">
            <v>87389</v>
          </cell>
          <cell r="G1193" t="str">
            <v>MAKATI3</v>
          </cell>
          <cell r="H1193">
            <v>32</v>
          </cell>
          <cell r="I1193">
            <v>65</v>
          </cell>
          <cell r="J1193" t="str">
            <v>D</v>
          </cell>
          <cell r="K1193">
            <v>0</v>
          </cell>
          <cell r="L1193">
            <v>3</v>
          </cell>
          <cell r="M1193">
            <v>5</v>
          </cell>
          <cell r="N1193">
            <v>122</v>
          </cell>
          <cell r="U1193">
            <v>2</v>
          </cell>
          <cell r="V1193">
            <v>1</v>
          </cell>
        </row>
        <row r="1194">
          <cell r="C1194">
            <v>19225</v>
          </cell>
          <cell r="D1194">
            <v>1300</v>
          </cell>
          <cell r="E1194" t="str">
            <v>PCI11</v>
          </cell>
          <cell r="F1194">
            <v>87389</v>
          </cell>
          <cell r="G1194" t="str">
            <v>MAKATI3</v>
          </cell>
          <cell r="H1194">
            <v>46</v>
          </cell>
          <cell r="I1194">
            <v>91</v>
          </cell>
          <cell r="J1194" t="str">
            <v>D</v>
          </cell>
          <cell r="K1194">
            <v>0</v>
          </cell>
          <cell r="L1194">
            <v>0</v>
          </cell>
          <cell r="M1194">
            <v>25</v>
          </cell>
          <cell r="N1194">
            <v>14</v>
          </cell>
          <cell r="U1194">
            <v>2</v>
          </cell>
          <cell r="V1194">
            <v>0</v>
          </cell>
        </row>
        <row r="1195">
          <cell r="C1195">
            <v>19226</v>
          </cell>
          <cell r="D1195">
            <v>1300</v>
          </cell>
          <cell r="E1195" t="str">
            <v>PCI21</v>
          </cell>
          <cell r="F1195">
            <v>87389</v>
          </cell>
          <cell r="G1195" t="str">
            <v>MAKATI3</v>
          </cell>
          <cell r="H1195">
            <v>47</v>
          </cell>
          <cell r="I1195">
            <v>92</v>
          </cell>
          <cell r="J1195" t="str">
            <v>D</v>
          </cell>
          <cell r="K1195">
            <v>0</v>
          </cell>
          <cell r="L1195">
            <v>6</v>
          </cell>
          <cell r="M1195">
            <v>3</v>
          </cell>
          <cell r="U1195">
            <v>1</v>
          </cell>
          <cell r="V1195">
            <v>1</v>
          </cell>
        </row>
        <row r="1196">
          <cell r="C1196">
            <v>19222</v>
          </cell>
          <cell r="D1196">
            <v>1300</v>
          </cell>
          <cell r="E1196" t="str">
            <v>PETRONMEG1</v>
          </cell>
          <cell r="F1196">
            <v>87389</v>
          </cell>
          <cell r="G1196" t="str">
            <v>MAKATI3</v>
          </cell>
          <cell r="H1196">
            <v>48</v>
          </cell>
          <cell r="I1196">
            <v>78</v>
          </cell>
          <cell r="J1196" t="str">
            <v>D</v>
          </cell>
          <cell r="K1196">
            <v>0</v>
          </cell>
          <cell r="L1196">
            <v>7</v>
          </cell>
          <cell r="M1196">
            <v>37</v>
          </cell>
          <cell r="N1196">
            <v>30</v>
          </cell>
          <cell r="U1196">
            <v>2</v>
          </cell>
          <cell r="V1196">
            <v>0</v>
          </cell>
        </row>
        <row r="1197">
          <cell r="C1197">
            <v>19229</v>
          </cell>
          <cell r="D1197">
            <v>1300</v>
          </cell>
          <cell r="E1197" t="str">
            <v>EQUIMKT1</v>
          </cell>
          <cell r="F1197">
            <v>87389</v>
          </cell>
          <cell r="G1197" t="str">
            <v>MAKATI3</v>
          </cell>
          <cell r="H1197">
            <v>49</v>
          </cell>
          <cell r="I1197">
            <v>79</v>
          </cell>
          <cell r="J1197" t="str">
            <v>D</v>
          </cell>
          <cell r="K1197">
            <v>0</v>
          </cell>
          <cell r="L1197">
            <v>2</v>
          </cell>
          <cell r="M1197">
            <v>3</v>
          </cell>
          <cell r="N1197">
            <v>6</v>
          </cell>
          <cell r="O1197">
            <v>12</v>
          </cell>
          <cell r="U1197">
            <v>3</v>
          </cell>
          <cell r="V1197">
            <v>1</v>
          </cell>
        </row>
        <row r="1198">
          <cell r="C1198">
            <v>12233</v>
          </cell>
          <cell r="D1198">
            <v>1300</v>
          </cell>
          <cell r="E1198" t="str">
            <v>PRUDENTIX1</v>
          </cell>
          <cell r="F1198">
            <v>87389</v>
          </cell>
          <cell r="G1198" t="str">
            <v>MAKATI3</v>
          </cell>
          <cell r="H1198">
            <v>50</v>
          </cell>
          <cell r="I1198">
            <v>49</v>
          </cell>
          <cell r="J1198" t="str">
            <v>D</v>
          </cell>
          <cell r="K1198">
            <v>7</v>
          </cell>
          <cell r="L1198">
            <v>6</v>
          </cell>
          <cell r="M1198">
            <v>661</v>
          </cell>
          <cell r="N1198">
            <v>670</v>
          </cell>
          <cell r="U1198">
            <v>2</v>
          </cell>
          <cell r="V1198">
            <v>0</v>
          </cell>
        </row>
        <row r="1199">
          <cell r="C1199">
            <v>22233</v>
          </cell>
          <cell r="D1199">
            <v>1300</v>
          </cell>
          <cell r="E1199" t="str">
            <v>PRUDENTIX2</v>
          </cell>
          <cell r="F1199">
            <v>87389</v>
          </cell>
          <cell r="G1199" t="str">
            <v>MAKATI3</v>
          </cell>
          <cell r="H1199">
            <v>50</v>
          </cell>
          <cell r="I1199">
            <v>50</v>
          </cell>
          <cell r="J1199" t="str">
            <v>D</v>
          </cell>
          <cell r="K1199">
            <v>7</v>
          </cell>
          <cell r="L1199">
            <v>6</v>
          </cell>
          <cell r="M1199">
            <v>664</v>
          </cell>
          <cell r="N1199">
            <v>673</v>
          </cell>
          <cell r="U1199">
            <v>2</v>
          </cell>
          <cell r="V1199">
            <v>0</v>
          </cell>
        </row>
        <row r="1200">
          <cell r="C1200">
            <v>11265</v>
          </cell>
          <cell r="D1200">
            <v>1300</v>
          </cell>
          <cell r="E1200" t="str">
            <v>SALCEDOV31</v>
          </cell>
          <cell r="F1200">
            <v>87389</v>
          </cell>
          <cell r="G1200" t="str">
            <v>MAKATI3</v>
          </cell>
          <cell r="H1200">
            <v>52</v>
          </cell>
          <cell r="I1200">
            <v>11</v>
          </cell>
          <cell r="J1200" t="str">
            <v>D</v>
          </cell>
          <cell r="K1200">
            <v>5</v>
          </cell>
          <cell r="L1200">
            <v>2</v>
          </cell>
          <cell r="M1200">
            <v>25</v>
          </cell>
          <cell r="N1200">
            <v>77</v>
          </cell>
          <cell r="O1200">
            <v>72</v>
          </cell>
          <cell r="U1200">
            <v>3</v>
          </cell>
          <cell r="V1200">
            <v>0</v>
          </cell>
        </row>
        <row r="1201">
          <cell r="C1201">
            <v>21265</v>
          </cell>
          <cell r="D1201">
            <v>1300</v>
          </cell>
          <cell r="E1201" t="str">
            <v>SALCEDOV32</v>
          </cell>
          <cell r="F1201">
            <v>87389</v>
          </cell>
          <cell r="G1201" t="str">
            <v>MAKATI3</v>
          </cell>
          <cell r="H1201">
            <v>52</v>
          </cell>
          <cell r="I1201">
            <v>12</v>
          </cell>
          <cell r="J1201" t="str">
            <v>D</v>
          </cell>
          <cell r="K1201">
            <v>5</v>
          </cell>
          <cell r="L1201">
            <v>2</v>
          </cell>
          <cell r="M1201">
            <v>9</v>
          </cell>
          <cell r="N1201">
            <v>88</v>
          </cell>
          <cell r="O1201">
            <v>83</v>
          </cell>
          <cell r="U1201">
            <v>3</v>
          </cell>
          <cell r="V1201">
            <v>0</v>
          </cell>
        </row>
        <row r="1202">
          <cell r="C1202">
            <v>31265</v>
          </cell>
          <cell r="D1202">
            <v>1300</v>
          </cell>
          <cell r="E1202" t="str">
            <v>SALCEDOV33</v>
          </cell>
          <cell r="F1202">
            <v>87389</v>
          </cell>
          <cell r="G1202" t="str">
            <v>MAKATI3</v>
          </cell>
          <cell r="H1202">
            <v>52</v>
          </cell>
          <cell r="I1202">
            <v>13</v>
          </cell>
          <cell r="J1202" t="str">
            <v>D</v>
          </cell>
          <cell r="K1202">
            <v>5</v>
          </cell>
          <cell r="L1202">
            <v>2</v>
          </cell>
          <cell r="M1202">
            <v>23</v>
          </cell>
          <cell r="N1202">
            <v>99</v>
          </cell>
          <cell r="O1202">
            <v>95</v>
          </cell>
          <cell r="U1202">
            <v>3</v>
          </cell>
          <cell r="V1202">
            <v>0</v>
          </cell>
        </row>
        <row r="1203">
          <cell r="C1203">
            <v>11264</v>
          </cell>
          <cell r="D1203">
            <v>1300</v>
          </cell>
          <cell r="E1203" t="str">
            <v>BRGYTEJEROS1</v>
          </cell>
          <cell r="F1203">
            <v>87389</v>
          </cell>
          <cell r="G1203" t="str">
            <v>MAKATI3</v>
          </cell>
          <cell r="H1203">
            <v>53</v>
          </cell>
          <cell r="I1203">
            <v>17</v>
          </cell>
          <cell r="J1203" t="str">
            <v>D</v>
          </cell>
          <cell r="K1203">
            <v>6</v>
          </cell>
          <cell r="L1203">
            <v>1</v>
          </cell>
          <cell r="M1203">
            <v>11</v>
          </cell>
          <cell r="N1203">
            <v>22</v>
          </cell>
          <cell r="O1203">
            <v>77</v>
          </cell>
          <cell r="P1203">
            <v>88</v>
          </cell>
          <cell r="U1203">
            <v>4</v>
          </cell>
          <cell r="V1203">
            <v>0</v>
          </cell>
        </row>
        <row r="1204">
          <cell r="C1204">
            <v>21264</v>
          </cell>
          <cell r="D1204">
            <v>1300</v>
          </cell>
          <cell r="E1204" t="str">
            <v>BRGYTEJEROS2</v>
          </cell>
          <cell r="F1204">
            <v>87389</v>
          </cell>
          <cell r="G1204" t="str">
            <v>MAKATI3</v>
          </cell>
          <cell r="H1204">
            <v>53</v>
          </cell>
          <cell r="I1204">
            <v>18</v>
          </cell>
          <cell r="J1204" t="str">
            <v>D</v>
          </cell>
          <cell r="K1204">
            <v>6</v>
          </cell>
          <cell r="L1204">
            <v>1</v>
          </cell>
          <cell r="M1204">
            <v>35</v>
          </cell>
          <cell r="N1204">
            <v>55</v>
          </cell>
          <cell r="O1204">
            <v>44</v>
          </cell>
          <cell r="P1204">
            <v>66</v>
          </cell>
          <cell r="U1204">
            <v>4</v>
          </cell>
          <cell r="V1204">
            <v>0</v>
          </cell>
        </row>
        <row r="1205">
          <cell r="C1205">
            <v>31264</v>
          </cell>
          <cell r="D1205">
            <v>1300</v>
          </cell>
          <cell r="E1205" t="str">
            <v>BRGYTEJEROS3</v>
          </cell>
          <cell r="F1205">
            <v>87389</v>
          </cell>
          <cell r="G1205" t="str">
            <v>MAKATI3</v>
          </cell>
          <cell r="H1205">
            <v>53</v>
          </cell>
          <cell r="I1205">
            <v>19</v>
          </cell>
          <cell r="J1205" t="str">
            <v>D</v>
          </cell>
          <cell r="K1205">
            <v>6</v>
          </cell>
          <cell r="L1205">
            <v>1</v>
          </cell>
          <cell r="M1205">
            <v>19</v>
          </cell>
          <cell r="N1205">
            <v>100</v>
          </cell>
          <cell r="O1205">
            <v>111</v>
          </cell>
          <cell r="P1205">
            <v>122</v>
          </cell>
          <cell r="U1205">
            <v>4</v>
          </cell>
          <cell r="V1205">
            <v>0</v>
          </cell>
        </row>
        <row r="1206">
          <cell r="C1206">
            <v>15401</v>
          </cell>
          <cell r="D1206">
            <v>541</v>
          </cell>
          <cell r="E1206" t="str">
            <v>DAET1</v>
          </cell>
          <cell r="F1206">
            <v>87389</v>
          </cell>
          <cell r="G1206" t="str">
            <v>MAKATI3</v>
          </cell>
          <cell r="H1206">
            <v>124</v>
          </cell>
          <cell r="I1206">
            <v>115</v>
          </cell>
          <cell r="J1206" t="str">
            <v>D</v>
          </cell>
          <cell r="K1206">
            <v>2</v>
          </cell>
          <cell r="L1206">
            <v>0</v>
          </cell>
          <cell r="M1206">
            <v>4</v>
          </cell>
          <cell r="N1206">
            <v>8</v>
          </cell>
          <cell r="U1206">
            <v>2</v>
          </cell>
          <cell r="V1206">
            <v>0</v>
          </cell>
        </row>
        <row r="1207">
          <cell r="C1207">
            <v>25401</v>
          </cell>
          <cell r="D1207">
            <v>541</v>
          </cell>
          <cell r="E1207" t="str">
            <v>DAET2</v>
          </cell>
          <cell r="F1207">
            <v>87389</v>
          </cell>
          <cell r="G1207" t="str">
            <v>MAKATI3</v>
          </cell>
          <cell r="H1207">
            <v>124</v>
          </cell>
          <cell r="I1207">
            <v>116</v>
          </cell>
          <cell r="J1207" t="str">
            <v>D</v>
          </cell>
          <cell r="K1207">
            <v>2</v>
          </cell>
          <cell r="L1207">
            <v>0</v>
          </cell>
          <cell r="M1207">
            <v>14</v>
          </cell>
          <cell r="U1207">
            <v>1</v>
          </cell>
          <cell r="V1207">
            <v>0</v>
          </cell>
        </row>
        <row r="1208">
          <cell r="C1208">
            <v>35401</v>
          </cell>
          <cell r="D1208">
            <v>541</v>
          </cell>
          <cell r="E1208" t="str">
            <v>DAET3</v>
          </cell>
          <cell r="F1208">
            <v>87389</v>
          </cell>
          <cell r="G1208" t="str">
            <v>MAKATI3</v>
          </cell>
          <cell r="H1208">
            <v>124</v>
          </cell>
          <cell r="I1208">
            <v>117</v>
          </cell>
          <cell r="J1208" t="str">
            <v>D</v>
          </cell>
          <cell r="K1208">
            <v>2</v>
          </cell>
          <cell r="L1208">
            <v>0</v>
          </cell>
          <cell r="M1208">
            <v>28</v>
          </cell>
          <cell r="U1208">
            <v>1</v>
          </cell>
          <cell r="V1208">
            <v>0</v>
          </cell>
        </row>
        <row r="1209">
          <cell r="C1209">
            <v>15201</v>
          </cell>
          <cell r="D1209">
            <v>521</v>
          </cell>
          <cell r="E1209" t="str">
            <v>LEGASPI1</v>
          </cell>
          <cell r="F1209">
            <v>87389</v>
          </cell>
          <cell r="G1209" t="str">
            <v>MAKATI3</v>
          </cell>
          <cell r="H1209">
            <v>125</v>
          </cell>
          <cell r="I1209">
            <v>118</v>
          </cell>
          <cell r="J1209" t="str">
            <v>B</v>
          </cell>
          <cell r="K1209">
            <v>2</v>
          </cell>
          <cell r="L1209">
            <v>3</v>
          </cell>
          <cell r="M1209">
            <v>12</v>
          </cell>
          <cell r="N1209">
            <v>19</v>
          </cell>
          <cell r="O1209">
            <v>29</v>
          </cell>
          <cell r="P1209">
            <v>35</v>
          </cell>
          <cell r="U1209">
            <v>4</v>
          </cell>
          <cell r="V1209">
            <v>1</v>
          </cell>
        </row>
        <row r="1210">
          <cell r="C1210">
            <v>35201</v>
          </cell>
          <cell r="D1210">
            <v>521</v>
          </cell>
          <cell r="E1210" t="str">
            <v>LEGASPI3</v>
          </cell>
          <cell r="F1210">
            <v>87389</v>
          </cell>
          <cell r="G1210" t="str">
            <v>MAKATI3</v>
          </cell>
          <cell r="H1210">
            <v>125</v>
          </cell>
          <cell r="I1210">
            <v>119</v>
          </cell>
          <cell r="J1210" t="str">
            <v>B</v>
          </cell>
          <cell r="K1210">
            <v>2</v>
          </cell>
          <cell r="L1210">
            <v>0</v>
          </cell>
          <cell r="M1210">
            <v>32</v>
          </cell>
          <cell r="N1210">
            <v>9</v>
          </cell>
          <cell r="O1210">
            <v>16</v>
          </cell>
          <cell r="P1210">
            <v>37</v>
          </cell>
          <cell r="U1210">
            <v>4</v>
          </cell>
          <cell r="V1210">
            <v>1</v>
          </cell>
        </row>
        <row r="1211">
          <cell r="C1211">
            <v>15204</v>
          </cell>
          <cell r="D1211">
            <v>542</v>
          </cell>
          <cell r="E1211" t="str">
            <v>NAGA1</v>
          </cell>
          <cell r="F1211">
            <v>87389</v>
          </cell>
          <cell r="G1211" t="str">
            <v>MAKATI3</v>
          </cell>
          <cell r="H1211">
            <v>126</v>
          </cell>
          <cell r="I1211">
            <v>120</v>
          </cell>
          <cell r="J1211" t="str">
            <v>D</v>
          </cell>
          <cell r="K1211">
            <v>2</v>
          </cell>
          <cell r="L1211">
            <v>0</v>
          </cell>
          <cell r="M1211">
            <v>8</v>
          </cell>
          <cell r="N1211">
            <v>12</v>
          </cell>
          <cell r="O1211">
            <v>34</v>
          </cell>
          <cell r="U1211">
            <v>3</v>
          </cell>
          <cell r="V1211">
            <v>0</v>
          </cell>
        </row>
        <row r="1212">
          <cell r="C1212">
            <v>25204</v>
          </cell>
          <cell r="D1212">
            <v>542</v>
          </cell>
          <cell r="E1212" t="str">
            <v>NAGA2</v>
          </cell>
          <cell r="F1212">
            <v>87389</v>
          </cell>
          <cell r="G1212" t="str">
            <v>MAKATI3</v>
          </cell>
          <cell r="H1212">
            <v>126</v>
          </cell>
          <cell r="I1212">
            <v>121</v>
          </cell>
          <cell r="J1212" t="str">
            <v>D</v>
          </cell>
          <cell r="K1212">
            <v>2</v>
          </cell>
          <cell r="L1212">
            <v>0</v>
          </cell>
          <cell r="M1212">
            <v>18</v>
          </cell>
          <cell r="N1212">
            <v>15</v>
          </cell>
          <cell r="U1212">
            <v>2</v>
          </cell>
          <cell r="V1212">
            <v>0</v>
          </cell>
        </row>
        <row r="1213">
          <cell r="C1213">
            <v>35204</v>
          </cell>
          <cell r="D1213">
            <v>542</v>
          </cell>
          <cell r="E1213" t="str">
            <v>NAGA3</v>
          </cell>
          <cell r="F1213">
            <v>87389</v>
          </cell>
          <cell r="G1213" t="str">
            <v>MAKATI3</v>
          </cell>
          <cell r="H1213">
            <v>126</v>
          </cell>
          <cell r="I1213">
            <v>122</v>
          </cell>
          <cell r="J1213" t="str">
            <v>D</v>
          </cell>
          <cell r="K1213">
            <v>2</v>
          </cell>
          <cell r="L1213">
            <v>0</v>
          </cell>
          <cell r="M1213">
            <v>32</v>
          </cell>
          <cell r="N1213">
            <v>21</v>
          </cell>
          <cell r="O1213">
            <v>37</v>
          </cell>
          <cell r="U1213">
            <v>3</v>
          </cell>
          <cell r="V1213">
            <v>0</v>
          </cell>
        </row>
        <row r="1214">
          <cell r="C1214">
            <v>15601</v>
          </cell>
          <cell r="D1214">
            <v>562</v>
          </cell>
          <cell r="E1214" t="str">
            <v>SORSOGON1</v>
          </cell>
          <cell r="F1214">
            <v>87389</v>
          </cell>
          <cell r="G1214" t="str">
            <v>MAKATI3</v>
          </cell>
          <cell r="H1214">
            <v>127</v>
          </cell>
          <cell r="I1214">
            <v>123</v>
          </cell>
          <cell r="J1214" t="str">
            <v>D</v>
          </cell>
          <cell r="K1214">
            <v>2</v>
          </cell>
          <cell r="L1214">
            <v>0</v>
          </cell>
          <cell r="M1214">
            <v>10</v>
          </cell>
          <cell r="U1214">
            <v>1</v>
          </cell>
          <cell r="V1214">
            <v>0</v>
          </cell>
        </row>
        <row r="1215">
          <cell r="C1215">
            <v>25601</v>
          </cell>
          <cell r="D1215">
            <v>562</v>
          </cell>
          <cell r="E1215" t="str">
            <v>SORSOGON2</v>
          </cell>
          <cell r="F1215">
            <v>87389</v>
          </cell>
          <cell r="G1215" t="str">
            <v>MAKATI3</v>
          </cell>
          <cell r="H1215">
            <v>127</v>
          </cell>
          <cell r="I1215">
            <v>124</v>
          </cell>
          <cell r="J1215" t="str">
            <v>D</v>
          </cell>
          <cell r="K1215">
            <v>2</v>
          </cell>
          <cell r="L1215">
            <v>0</v>
          </cell>
          <cell r="M1215">
            <v>20</v>
          </cell>
          <cell r="N1215">
            <v>29</v>
          </cell>
          <cell r="U1215">
            <v>2</v>
          </cell>
          <cell r="V1215">
            <v>0</v>
          </cell>
        </row>
        <row r="1216">
          <cell r="C1216">
            <v>35601</v>
          </cell>
          <cell r="D1216">
            <v>562</v>
          </cell>
          <cell r="E1216" t="str">
            <v>SORSOGON3</v>
          </cell>
          <cell r="F1216">
            <v>87389</v>
          </cell>
          <cell r="G1216" t="str">
            <v>MAKATI3</v>
          </cell>
          <cell r="H1216">
            <v>127</v>
          </cell>
          <cell r="I1216">
            <v>125</v>
          </cell>
          <cell r="J1216" t="str">
            <v>D</v>
          </cell>
          <cell r="K1216">
            <v>2</v>
          </cell>
          <cell r="L1216">
            <v>0</v>
          </cell>
          <cell r="M1216">
            <v>34</v>
          </cell>
          <cell r="U1216">
            <v>1</v>
          </cell>
          <cell r="V1216">
            <v>0</v>
          </cell>
        </row>
        <row r="1217">
          <cell r="C1217">
            <v>15202</v>
          </cell>
          <cell r="D1217">
            <v>521</v>
          </cell>
          <cell r="E1217" t="str">
            <v>TABACO1</v>
          </cell>
          <cell r="F1217">
            <v>87389</v>
          </cell>
          <cell r="G1217" t="str">
            <v>MAKATI3</v>
          </cell>
          <cell r="H1217">
            <v>128</v>
          </cell>
          <cell r="I1217">
            <v>126</v>
          </cell>
          <cell r="J1217" t="str">
            <v>B</v>
          </cell>
          <cell r="K1217">
            <v>2</v>
          </cell>
          <cell r="L1217">
            <v>4</v>
          </cell>
          <cell r="M1217">
            <v>32</v>
          </cell>
          <cell r="N1217">
            <v>27</v>
          </cell>
          <cell r="U1217">
            <v>2</v>
          </cell>
          <cell r="V1217">
            <v>0</v>
          </cell>
        </row>
        <row r="1218">
          <cell r="C1218">
            <v>25202</v>
          </cell>
          <cell r="D1218">
            <v>521</v>
          </cell>
          <cell r="E1218" t="str">
            <v>TABACO2</v>
          </cell>
          <cell r="F1218">
            <v>87389</v>
          </cell>
          <cell r="G1218" t="str">
            <v>MAKATI3</v>
          </cell>
          <cell r="H1218">
            <v>128</v>
          </cell>
          <cell r="I1218">
            <v>127</v>
          </cell>
          <cell r="J1218" t="str">
            <v>B</v>
          </cell>
          <cell r="K1218">
            <v>2</v>
          </cell>
          <cell r="L1218">
            <v>4</v>
          </cell>
          <cell r="M1218">
            <v>36</v>
          </cell>
          <cell r="N1218">
            <v>21</v>
          </cell>
          <cell r="U1218">
            <v>2</v>
          </cell>
          <cell r="V1218">
            <v>0</v>
          </cell>
        </row>
        <row r="1219">
          <cell r="C1219">
            <v>35202</v>
          </cell>
          <cell r="D1219">
            <v>521</v>
          </cell>
          <cell r="E1219" t="str">
            <v>TABACO3</v>
          </cell>
          <cell r="F1219">
            <v>87389</v>
          </cell>
          <cell r="G1219" t="str">
            <v>MAKATI3</v>
          </cell>
          <cell r="H1219">
            <v>128</v>
          </cell>
          <cell r="I1219">
            <v>128</v>
          </cell>
          <cell r="J1219" t="str">
            <v>B</v>
          </cell>
          <cell r="K1219">
            <v>2</v>
          </cell>
          <cell r="L1219">
            <v>4</v>
          </cell>
          <cell r="M1219">
            <v>34</v>
          </cell>
          <cell r="N1219">
            <v>29</v>
          </cell>
          <cell r="U1219">
            <v>2</v>
          </cell>
          <cell r="V1219">
            <v>0</v>
          </cell>
        </row>
        <row r="1220">
          <cell r="C1220">
            <v>17801</v>
          </cell>
          <cell r="D1220">
            <v>782</v>
          </cell>
          <cell r="E1220" t="str">
            <v>APARRI1</v>
          </cell>
          <cell r="F1220">
            <v>87390</v>
          </cell>
          <cell r="G1220" t="str">
            <v>TARLAC2</v>
          </cell>
          <cell r="H1220">
            <v>1</v>
          </cell>
          <cell r="I1220">
            <v>1</v>
          </cell>
          <cell r="J1220" t="str">
            <v>D</v>
          </cell>
          <cell r="K1220">
            <v>4</v>
          </cell>
          <cell r="L1220">
            <v>0</v>
          </cell>
          <cell r="M1220">
            <v>33</v>
          </cell>
          <cell r="N1220">
            <v>28</v>
          </cell>
          <cell r="O1220">
            <v>30</v>
          </cell>
          <cell r="U1220">
            <v>3</v>
          </cell>
          <cell r="V1220">
            <v>0</v>
          </cell>
        </row>
        <row r="1221">
          <cell r="C1221">
            <v>27801</v>
          </cell>
          <cell r="D1221">
            <v>782</v>
          </cell>
          <cell r="E1221" t="str">
            <v>APARRI2</v>
          </cell>
          <cell r="F1221">
            <v>87390</v>
          </cell>
          <cell r="G1221" t="str">
            <v>TARLAC2</v>
          </cell>
          <cell r="H1221">
            <v>1</v>
          </cell>
          <cell r="I1221">
            <v>2</v>
          </cell>
          <cell r="J1221" t="str">
            <v>D</v>
          </cell>
          <cell r="K1221">
            <v>4</v>
          </cell>
          <cell r="L1221">
            <v>0</v>
          </cell>
          <cell r="M1221">
            <v>19</v>
          </cell>
          <cell r="N1221">
            <v>22</v>
          </cell>
          <cell r="O1221">
            <v>10</v>
          </cell>
          <cell r="U1221">
            <v>3</v>
          </cell>
          <cell r="V1221">
            <v>0</v>
          </cell>
        </row>
        <row r="1222">
          <cell r="C1222">
            <v>17802</v>
          </cell>
          <cell r="D1222">
            <v>782</v>
          </cell>
          <cell r="E1222" t="str">
            <v>GONZAGA1</v>
          </cell>
          <cell r="F1222">
            <v>87390</v>
          </cell>
          <cell r="G1222" t="str">
            <v>TARLAC2</v>
          </cell>
          <cell r="H1222">
            <v>2</v>
          </cell>
          <cell r="I1222">
            <v>3</v>
          </cell>
          <cell r="J1222" t="str">
            <v>D</v>
          </cell>
          <cell r="K1222">
            <v>4</v>
          </cell>
          <cell r="L1222">
            <v>1</v>
          </cell>
          <cell r="M1222">
            <v>24</v>
          </cell>
          <cell r="N1222">
            <v>12</v>
          </cell>
          <cell r="O1222">
            <v>8</v>
          </cell>
          <cell r="U1222">
            <v>3</v>
          </cell>
          <cell r="V1222">
            <v>0</v>
          </cell>
        </row>
        <row r="1223">
          <cell r="C1223">
            <v>27802</v>
          </cell>
          <cell r="D1223">
            <v>782</v>
          </cell>
          <cell r="E1223" t="str">
            <v>GONZAGA2</v>
          </cell>
          <cell r="F1223">
            <v>87390</v>
          </cell>
          <cell r="G1223" t="str">
            <v>TARLAC2</v>
          </cell>
          <cell r="H1223">
            <v>2</v>
          </cell>
          <cell r="I1223">
            <v>4</v>
          </cell>
          <cell r="J1223" t="str">
            <v>D</v>
          </cell>
          <cell r="K1223">
            <v>4</v>
          </cell>
          <cell r="L1223">
            <v>1</v>
          </cell>
          <cell r="M1223">
            <v>5</v>
          </cell>
          <cell r="N1223">
            <v>36</v>
          </cell>
          <cell r="U1223">
            <v>2</v>
          </cell>
          <cell r="V1223">
            <v>0</v>
          </cell>
        </row>
        <row r="1224">
          <cell r="C1224">
            <v>17803</v>
          </cell>
          <cell r="D1224">
            <v>782</v>
          </cell>
          <cell r="E1224" t="str">
            <v>STAANA1</v>
          </cell>
          <cell r="F1224">
            <v>87390</v>
          </cell>
          <cell r="G1224" t="str">
            <v>TARLAC2</v>
          </cell>
          <cell r="H1224">
            <v>3</v>
          </cell>
          <cell r="I1224">
            <v>5</v>
          </cell>
          <cell r="J1224" t="str">
            <v>D</v>
          </cell>
          <cell r="K1224">
            <v>4</v>
          </cell>
          <cell r="L1224">
            <v>2</v>
          </cell>
          <cell r="M1224">
            <v>31</v>
          </cell>
          <cell r="N1224">
            <v>34</v>
          </cell>
          <cell r="U1224">
            <v>2</v>
          </cell>
          <cell r="V1224">
            <v>0</v>
          </cell>
        </row>
        <row r="1225">
          <cell r="C1225">
            <v>37803</v>
          </cell>
          <cell r="D1225">
            <v>782</v>
          </cell>
          <cell r="E1225" t="str">
            <v>STAANA3</v>
          </cell>
          <cell r="F1225">
            <v>87390</v>
          </cell>
          <cell r="G1225" t="str">
            <v>TARLAC2</v>
          </cell>
          <cell r="H1225">
            <v>3</v>
          </cell>
          <cell r="I1225">
            <v>6</v>
          </cell>
          <cell r="J1225" t="str">
            <v>D</v>
          </cell>
          <cell r="K1225">
            <v>4</v>
          </cell>
          <cell r="L1225">
            <v>2</v>
          </cell>
          <cell r="M1225">
            <v>16</v>
          </cell>
          <cell r="U1225">
            <v>1</v>
          </cell>
          <cell r="V1225">
            <v>0</v>
          </cell>
        </row>
        <row r="1226">
          <cell r="C1226">
            <v>17804</v>
          </cell>
          <cell r="D1226">
            <v>782</v>
          </cell>
          <cell r="E1226" t="str">
            <v>TUGUEGARA1</v>
          </cell>
          <cell r="F1226">
            <v>87390</v>
          </cell>
          <cell r="G1226" t="str">
            <v>TARLAC2</v>
          </cell>
          <cell r="H1226">
            <v>4</v>
          </cell>
          <cell r="I1226">
            <v>7</v>
          </cell>
          <cell r="J1226" t="str">
            <v>D</v>
          </cell>
          <cell r="K1226">
            <v>4</v>
          </cell>
          <cell r="L1226">
            <v>3</v>
          </cell>
          <cell r="M1226">
            <v>22</v>
          </cell>
          <cell r="N1226">
            <v>29</v>
          </cell>
          <cell r="O1226">
            <v>18</v>
          </cell>
          <cell r="P1226">
            <v>9</v>
          </cell>
          <cell r="U1226">
            <v>4</v>
          </cell>
          <cell r="V1226">
            <v>0</v>
          </cell>
        </row>
        <row r="1227">
          <cell r="C1227">
            <v>27804</v>
          </cell>
          <cell r="D1227">
            <v>782</v>
          </cell>
          <cell r="E1227" t="str">
            <v>TUGUEGARA2</v>
          </cell>
          <cell r="F1227">
            <v>87390</v>
          </cell>
          <cell r="G1227" t="str">
            <v>TARLAC2</v>
          </cell>
          <cell r="H1227">
            <v>4</v>
          </cell>
          <cell r="I1227">
            <v>8</v>
          </cell>
          <cell r="J1227" t="str">
            <v>D</v>
          </cell>
          <cell r="K1227">
            <v>4</v>
          </cell>
          <cell r="L1227">
            <v>3</v>
          </cell>
          <cell r="M1227">
            <v>27</v>
          </cell>
          <cell r="N1227">
            <v>31</v>
          </cell>
          <cell r="O1227">
            <v>13</v>
          </cell>
          <cell r="P1227">
            <v>20</v>
          </cell>
          <cell r="U1227">
            <v>4</v>
          </cell>
          <cell r="V1227">
            <v>0</v>
          </cell>
        </row>
        <row r="1228">
          <cell r="C1228">
            <v>37804</v>
          </cell>
          <cell r="D1228">
            <v>782</v>
          </cell>
          <cell r="E1228" t="str">
            <v>TUGUEGARA3</v>
          </cell>
          <cell r="F1228">
            <v>87390</v>
          </cell>
          <cell r="G1228" t="str">
            <v>TARLAC2</v>
          </cell>
          <cell r="H1228">
            <v>4</v>
          </cell>
          <cell r="I1228">
            <v>9</v>
          </cell>
          <cell r="J1228" t="str">
            <v>D</v>
          </cell>
          <cell r="K1228">
            <v>4</v>
          </cell>
          <cell r="L1228">
            <v>3</v>
          </cell>
          <cell r="M1228">
            <v>7</v>
          </cell>
          <cell r="N1228">
            <v>15</v>
          </cell>
          <cell r="O1228">
            <v>11</v>
          </cell>
          <cell r="U1228">
            <v>3</v>
          </cell>
          <cell r="V1228">
            <v>0</v>
          </cell>
        </row>
        <row r="1229">
          <cell r="C1229">
            <v>17806</v>
          </cell>
          <cell r="D1229">
            <v>783</v>
          </cell>
          <cell r="E1229" t="str">
            <v>ILAGAN1</v>
          </cell>
          <cell r="F1229">
            <v>87390</v>
          </cell>
          <cell r="G1229" t="str">
            <v>TARLAC2</v>
          </cell>
          <cell r="H1229">
            <v>5</v>
          </cell>
          <cell r="I1229">
            <v>10</v>
          </cell>
          <cell r="J1229" t="str">
            <v>D</v>
          </cell>
          <cell r="K1229">
            <v>1</v>
          </cell>
          <cell r="L1229">
            <v>0</v>
          </cell>
          <cell r="M1229">
            <v>9</v>
          </cell>
          <cell r="N1229">
            <v>32</v>
          </cell>
          <cell r="U1229">
            <v>2</v>
          </cell>
          <cell r="V1229">
            <v>0</v>
          </cell>
        </row>
        <row r="1230">
          <cell r="C1230">
            <v>27806</v>
          </cell>
          <cell r="D1230">
            <v>783</v>
          </cell>
          <cell r="E1230" t="str">
            <v>ILAGAN2</v>
          </cell>
          <cell r="F1230">
            <v>87390</v>
          </cell>
          <cell r="G1230" t="str">
            <v>TARLAC2</v>
          </cell>
          <cell r="H1230">
            <v>5</v>
          </cell>
          <cell r="I1230">
            <v>11</v>
          </cell>
          <cell r="J1230" t="str">
            <v>D</v>
          </cell>
          <cell r="K1230">
            <v>1</v>
          </cell>
          <cell r="L1230">
            <v>0</v>
          </cell>
          <cell r="M1230">
            <v>25</v>
          </cell>
          <cell r="N1230">
            <v>76</v>
          </cell>
          <cell r="U1230">
            <v>2</v>
          </cell>
          <cell r="V1230">
            <v>0</v>
          </cell>
        </row>
        <row r="1231">
          <cell r="C1231">
            <v>37806</v>
          </cell>
          <cell r="D1231">
            <v>783</v>
          </cell>
          <cell r="E1231" t="str">
            <v>ILAGAN3</v>
          </cell>
          <cell r="F1231">
            <v>87390</v>
          </cell>
          <cell r="G1231" t="str">
            <v>TARLAC2</v>
          </cell>
          <cell r="H1231">
            <v>5</v>
          </cell>
          <cell r="I1231">
            <v>12</v>
          </cell>
          <cell r="J1231" t="str">
            <v>D</v>
          </cell>
          <cell r="K1231">
            <v>1</v>
          </cell>
          <cell r="L1231">
            <v>0</v>
          </cell>
          <cell r="M1231">
            <v>13</v>
          </cell>
          <cell r="N1231">
            <v>16</v>
          </cell>
          <cell r="U1231">
            <v>2</v>
          </cell>
          <cell r="V1231">
            <v>0</v>
          </cell>
        </row>
        <row r="1232">
          <cell r="C1232">
            <v>17805</v>
          </cell>
          <cell r="D1232">
            <v>783</v>
          </cell>
          <cell r="E1232" t="str">
            <v>CAUAYAN1</v>
          </cell>
          <cell r="F1232">
            <v>87390</v>
          </cell>
          <cell r="G1232" t="str">
            <v>TARLAC2</v>
          </cell>
          <cell r="H1232">
            <v>6</v>
          </cell>
          <cell r="I1232">
            <v>13</v>
          </cell>
          <cell r="J1232" t="str">
            <v>D</v>
          </cell>
          <cell r="K1232">
            <v>1</v>
          </cell>
          <cell r="L1232">
            <v>1</v>
          </cell>
          <cell r="M1232">
            <v>33</v>
          </cell>
          <cell r="N1232">
            <v>10</v>
          </cell>
          <cell r="O1232">
            <v>22</v>
          </cell>
          <cell r="U1232">
            <v>3</v>
          </cell>
          <cell r="V1232">
            <v>0</v>
          </cell>
        </row>
        <row r="1233">
          <cell r="C1233">
            <v>27805</v>
          </cell>
          <cell r="D1233">
            <v>783</v>
          </cell>
          <cell r="E1233" t="str">
            <v>CAUAYAN2</v>
          </cell>
          <cell r="F1233">
            <v>87390</v>
          </cell>
          <cell r="G1233" t="str">
            <v>TARLAC2</v>
          </cell>
          <cell r="H1233">
            <v>6</v>
          </cell>
          <cell r="I1233">
            <v>14</v>
          </cell>
          <cell r="J1233" t="str">
            <v>D</v>
          </cell>
          <cell r="K1233">
            <v>1</v>
          </cell>
          <cell r="L1233">
            <v>1</v>
          </cell>
          <cell r="M1233">
            <v>18</v>
          </cell>
          <cell r="N1233">
            <v>5</v>
          </cell>
          <cell r="O1233">
            <v>36</v>
          </cell>
          <cell r="P1233">
            <v>27</v>
          </cell>
          <cell r="U1233">
            <v>4</v>
          </cell>
          <cell r="V1233">
            <v>0</v>
          </cell>
        </row>
        <row r="1234">
          <cell r="C1234">
            <v>37805</v>
          </cell>
          <cell r="D1234">
            <v>783</v>
          </cell>
          <cell r="E1234" t="str">
            <v>CAUAYAN3</v>
          </cell>
          <cell r="F1234">
            <v>87390</v>
          </cell>
          <cell r="G1234" t="str">
            <v>TARLAC2</v>
          </cell>
          <cell r="H1234">
            <v>6</v>
          </cell>
          <cell r="I1234">
            <v>15</v>
          </cell>
          <cell r="J1234" t="str">
            <v>D</v>
          </cell>
          <cell r="K1234">
            <v>1</v>
          </cell>
          <cell r="L1234">
            <v>1</v>
          </cell>
          <cell r="M1234">
            <v>25</v>
          </cell>
          <cell r="N1234">
            <v>15</v>
          </cell>
          <cell r="O1234">
            <v>7</v>
          </cell>
          <cell r="P1234">
            <v>20</v>
          </cell>
          <cell r="U1234">
            <v>4</v>
          </cell>
          <cell r="V1234">
            <v>0</v>
          </cell>
        </row>
        <row r="1235">
          <cell r="C1235">
            <v>17807</v>
          </cell>
          <cell r="D1235">
            <v>783</v>
          </cell>
          <cell r="E1235" t="str">
            <v>SANTIAGO1</v>
          </cell>
          <cell r="F1235">
            <v>87390</v>
          </cell>
          <cell r="G1235" t="str">
            <v>TARLAC2</v>
          </cell>
          <cell r="H1235">
            <v>7</v>
          </cell>
          <cell r="I1235">
            <v>16</v>
          </cell>
          <cell r="J1235" t="str">
            <v>D</v>
          </cell>
          <cell r="K1235">
            <v>1</v>
          </cell>
          <cell r="L1235">
            <v>2</v>
          </cell>
          <cell r="M1235">
            <v>30</v>
          </cell>
          <cell r="N1235">
            <v>9</v>
          </cell>
          <cell r="O1235">
            <v>13</v>
          </cell>
          <cell r="P1235">
            <v>23</v>
          </cell>
          <cell r="U1235">
            <v>4</v>
          </cell>
          <cell r="V1235">
            <v>0</v>
          </cell>
        </row>
        <row r="1236">
          <cell r="C1236">
            <v>27807</v>
          </cell>
          <cell r="D1236">
            <v>783</v>
          </cell>
          <cell r="E1236" t="str">
            <v>SANTIAGO2</v>
          </cell>
          <cell r="F1236">
            <v>87390</v>
          </cell>
          <cell r="G1236" t="str">
            <v>TARLAC2</v>
          </cell>
          <cell r="H1236">
            <v>7</v>
          </cell>
          <cell r="I1236">
            <v>17</v>
          </cell>
          <cell r="J1236" t="str">
            <v>D</v>
          </cell>
          <cell r="K1236">
            <v>1</v>
          </cell>
          <cell r="L1236">
            <v>2</v>
          </cell>
          <cell r="M1236">
            <v>25</v>
          </cell>
          <cell r="N1236">
            <v>21</v>
          </cell>
          <cell r="O1236">
            <v>124</v>
          </cell>
          <cell r="P1236">
            <v>3</v>
          </cell>
          <cell r="U1236">
            <v>4</v>
          </cell>
          <cell r="V1236">
            <v>0</v>
          </cell>
        </row>
        <row r="1237">
          <cell r="C1237">
            <v>37807</v>
          </cell>
          <cell r="D1237">
            <v>783</v>
          </cell>
          <cell r="E1237" t="str">
            <v>SANTIAGO3</v>
          </cell>
          <cell r="F1237">
            <v>87390</v>
          </cell>
          <cell r="G1237" t="str">
            <v>TARLAC2</v>
          </cell>
          <cell r="H1237">
            <v>7</v>
          </cell>
          <cell r="I1237">
            <v>18</v>
          </cell>
          <cell r="J1237" t="str">
            <v>D</v>
          </cell>
          <cell r="K1237">
            <v>1</v>
          </cell>
          <cell r="L1237">
            <v>2</v>
          </cell>
          <cell r="M1237">
            <v>11</v>
          </cell>
          <cell r="N1237">
            <v>32</v>
          </cell>
          <cell r="O1237">
            <v>17</v>
          </cell>
          <cell r="U1237">
            <v>3</v>
          </cell>
          <cell r="V1237">
            <v>0</v>
          </cell>
        </row>
        <row r="1238">
          <cell r="C1238">
            <v>17808</v>
          </cell>
          <cell r="D1238">
            <v>784</v>
          </cell>
          <cell r="E1238" t="str">
            <v>BAYOMBONG1</v>
          </cell>
          <cell r="F1238">
            <v>87390</v>
          </cell>
          <cell r="G1238" t="str">
            <v>TARLAC2</v>
          </cell>
          <cell r="H1238">
            <v>8</v>
          </cell>
          <cell r="I1238">
            <v>19</v>
          </cell>
          <cell r="J1238" t="str">
            <v>D</v>
          </cell>
          <cell r="K1238">
            <v>2</v>
          </cell>
          <cell r="L1238">
            <v>0</v>
          </cell>
          <cell r="M1238">
            <v>37</v>
          </cell>
          <cell r="N1238">
            <v>29</v>
          </cell>
          <cell r="O1238">
            <v>20</v>
          </cell>
          <cell r="P1238">
            <v>8</v>
          </cell>
          <cell r="U1238">
            <v>4</v>
          </cell>
          <cell r="V1238">
            <v>0</v>
          </cell>
        </row>
        <row r="1239">
          <cell r="C1239">
            <v>37808</v>
          </cell>
          <cell r="D1239">
            <v>784</v>
          </cell>
          <cell r="E1239" t="str">
            <v>BAYOMBONG3</v>
          </cell>
          <cell r="F1239">
            <v>87390</v>
          </cell>
          <cell r="G1239" t="str">
            <v>TARLAC2</v>
          </cell>
          <cell r="H1239">
            <v>8</v>
          </cell>
          <cell r="I1239">
            <v>20</v>
          </cell>
          <cell r="J1239" t="str">
            <v>D</v>
          </cell>
          <cell r="K1239">
            <v>2</v>
          </cell>
          <cell r="L1239">
            <v>0</v>
          </cell>
          <cell r="M1239">
            <v>22</v>
          </cell>
          <cell r="N1239">
            <v>13</v>
          </cell>
          <cell r="U1239">
            <v>2</v>
          </cell>
          <cell r="V1239">
            <v>0</v>
          </cell>
        </row>
        <row r="1240">
          <cell r="C1240">
            <v>17809</v>
          </cell>
          <cell r="D1240">
            <v>784</v>
          </cell>
          <cell r="E1240" t="str">
            <v>DALTONPAS1</v>
          </cell>
          <cell r="F1240">
            <v>87390</v>
          </cell>
          <cell r="G1240" t="str">
            <v>TARLAC2</v>
          </cell>
          <cell r="H1240">
            <v>9</v>
          </cell>
          <cell r="I1240">
            <v>21</v>
          </cell>
          <cell r="J1240" t="str">
            <v>D</v>
          </cell>
          <cell r="K1240">
            <v>2</v>
          </cell>
          <cell r="L1240">
            <v>1</v>
          </cell>
          <cell r="M1240">
            <v>28</v>
          </cell>
          <cell r="N1240">
            <v>9</v>
          </cell>
          <cell r="U1240">
            <v>2</v>
          </cell>
          <cell r="V1240">
            <v>0</v>
          </cell>
        </row>
        <row r="1241">
          <cell r="C1241">
            <v>27809</v>
          </cell>
          <cell r="D1241">
            <v>784</v>
          </cell>
          <cell r="E1241" t="str">
            <v>DALTONPAS2</v>
          </cell>
          <cell r="F1241">
            <v>87390</v>
          </cell>
          <cell r="G1241" t="str">
            <v>TARLAC2</v>
          </cell>
          <cell r="H1241">
            <v>9</v>
          </cell>
          <cell r="I1241">
            <v>22</v>
          </cell>
          <cell r="J1241" t="str">
            <v>D</v>
          </cell>
          <cell r="K1241">
            <v>2</v>
          </cell>
          <cell r="L1241">
            <v>1</v>
          </cell>
          <cell r="M1241">
            <v>12</v>
          </cell>
          <cell r="U1241">
            <v>1</v>
          </cell>
          <cell r="V1241">
            <v>0</v>
          </cell>
        </row>
        <row r="1242">
          <cell r="C1242">
            <v>14412</v>
          </cell>
          <cell r="D1242">
            <v>4421</v>
          </cell>
          <cell r="E1242" t="str">
            <v>SNJOSENE1</v>
          </cell>
          <cell r="F1242">
            <v>87390</v>
          </cell>
          <cell r="G1242" t="str">
            <v>TARLAC2</v>
          </cell>
          <cell r="H1242">
            <v>10</v>
          </cell>
          <cell r="I1242">
            <v>23</v>
          </cell>
          <cell r="J1242" t="str">
            <v>D</v>
          </cell>
          <cell r="K1242">
            <v>3</v>
          </cell>
          <cell r="L1242">
            <v>0</v>
          </cell>
          <cell r="M1242">
            <v>77</v>
          </cell>
          <cell r="U1242">
            <v>1</v>
          </cell>
          <cell r="V1242">
            <v>0</v>
          </cell>
        </row>
        <row r="1243">
          <cell r="C1243">
            <v>34412</v>
          </cell>
          <cell r="D1243">
            <v>4421</v>
          </cell>
          <cell r="E1243" t="str">
            <v>SNJOSENE3</v>
          </cell>
          <cell r="F1243">
            <v>87390</v>
          </cell>
          <cell r="G1243" t="str">
            <v>TARLAC2</v>
          </cell>
          <cell r="H1243">
            <v>10</v>
          </cell>
          <cell r="I1243">
            <v>24</v>
          </cell>
          <cell r="J1243" t="str">
            <v>D</v>
          </cell>
          <cell r="K1243">
            <v>3</v>
          </cell>
          <cell r="L1243">
            <v>0</v>
          </cell>
          <cell r="M1243">
            <v>8</v>
          </cell>
          <cell r="N1243">
            <v>25</v>
          </cell>
          <cell r="O1243">
            <v>31</v>
          </cell>
          <cell r="U1243">
            <v>3</v>
          </cell>
          <cell r="V1243">
            <v>0</v>
          </cell>
        </row>
        <row r="1244">
          <cell r="C1244">
            <v>14419</v>
          </cell>
          <cell r="D1244">
            <v>4421</v>
          </cell>
          <cell r="E1244" t="str">
            <v>MUNOZ1</v>
          </cell>
          <cell r="F1244">
            <v>87390</v>
          </cell>
          <cell r="G1244" t="str">
            <v>TARLAC2</v>
          </cell>
          <cell r="H1244">
            <v>11</v>
          </cell>
          <cell r="I1244">
            <v>25</v>
          </cell>
          <cell r="J1244" t="str">
            <v>B</v>
          </cell>
          <cell r="K1244">
            <v>3</v>
          </cell>
          <cell r="L1244">
            <v>1</v>
          </cell>
          <cell r="M1244">
            <v>6</v>
          </cell>
          <cell r="N1244">
            <v>27</v>
          </cell>
          <cell r="U1244">
            <v>2</v>
          </cell>
          <cell r="V1244">
            <v>0</v>
          </cell>
        </row>
        <row r="1245">
          <cell r="C1245">
            <v>24419</v>
          </cell>
          <cell r="D1245">
            <v>4421</v>
          </cell>
          <cell r="E1245" t="str">
            <v>MUNOZ2</v>
          </cell>
          <cell r="F1245">
            <v>87390</v>
          </cell>
          <cell r="G1245" t="str">
            <v>TARLAC2</v>
          </cell>
          <cell r="H1245">
            <v>11</v>
          </cell>
          <cell r="I1245">
            <v>26</v>
          </cell>
          <cell r="J1245" t="str">
            <v>B</v>
          </cell>
          <cell r="K1245">
            <v>3</v>
          </cell>
          <cell r="L1245">
            <v>1</v>
          </cell>
          <cell r="M1245">
            <v>10</v>
          </cell>
          <cell r="N1245">
            <v>16</v>
          </cell>
          <cell r="O1245">
            <v>13</v>
          </cell>
          <cell r="U1245">
            <v>3</v>
          </cell>
          <cell r="V1245">
            <v>0</v>
          </cell>
        </row>
        <row r="1246">
          <cell r="C1246">
            <v>34419</v>
          </cell>
          <cell r="D1246">
            <v>4421</v>
          </cell>
          <cell r="E1246" t="str">
            <v>MUNOZ3</v>
          </cell>
          <cell r="F1246">
            <v>87390</v>
          </cell>
          <cell r="G1246" t="str">
            <v>TARLAC2</v>
          </cell>
          <cell r="H1246">
            <v>11</v>
          </cell>
          <cell r="I1246">
            <v>27</v>
          </cell>
          <cell r="J1246" t="str">
            <v>B</v>
          </cell>
          <cell r="K1246">
            <v>3</v>
          </cell>
          <cell r="L1246">
            <v>1</v>
          </cell>
          <cell r="M1246">
            <v>122</v>
          </cell>
          <cell r="N1246">
            <v>33</v>
          </cell>
          <cell r="U1246">
            <v>2</v>
          </cell>
          <cell r="V1246">
            <v>0</v>
          </cell>
        </row>
        <row r="1247">
          <cell r="C1247">
            <v>14422</v>
          </cell>
          <cell r="D1247">
            <v>4421</v>
          </cell>
          <cell r="E1247" t="str">
            <v>TALAVERA1</v>
          </cell>
          <cell r="F1247">
            <v>87390</v>
          </cell>
          <cell r="G1247" t="str">
            <v>TARLAC2</v>
          </cell>
          <cell r="H1247">
            <v>12</v>
          </cell>
          <cell r="I1247">
            <v>28</v>
          </cell>
          <cell r="J1247" t="str">
            <v>B</v>
          </cell>
          <cell r="K1247">
            <v>3</v>
          </cell>
          <cell r="L1247">
            <v>2</v>
          </cell>
          <cell r="M1247">
            <v>29</v>
          </cell>
          <cell r="N1247">
            <v>19</v>
          </cell>
          <cell r="U1247">
            <v>2</v>
          </cell>
          <cell r="V1247">
            <v>0</v>
          </cell>
        </row>
        <row r="1248">
          <cell r="C1248">
            <v>24422</v>
          </cell>
          <cell r="D1248">
            <v>4421</v>
          </cell>
          <cell r="E1248" t="str">
            <v>TALAVERA2</v>
          </cell>
          <cell r="F1248">
            <v>87390</v>
          </cell>
          <cell r="G1248" t="str">
            <v>TARLAC2</v>
          </cell>
          <cell r="H1248">
            <v>12</v>
          </cell>
          <cell r="I1248">
            <v>29</v>
          </cell>
          <cell r="J1248" t="str">
            <v>B</v>
          </cell>
          <cell r="K1248">
            <v>3</v>
          </cell>
          <cell r="L1248">
            <v>2</v>
          </cell>
          <cell r="M1248">
            <v>35</v>
          </cell>
          <cell r="N1248">
            <v>6</v>
          </cell>
          <cell r="O1248">
            <v>12</v>
          </cell>
          <cell r="U1248">
            <v>3</v>
          </cell>
          <cell r="V1248">
            <v>0</v>
          </cell>
        </row>
        <row r="1249">
          <cell r="C1249">
            <v>34422</v>
          </cell>
          <cell r="D1249">
            <v>4421</v>
          </cell>
          <cell r="E1249" t="str">
            <v>TALAVERA3</v>
          </cell>
          <cell r="F1249">
            <v>87390</v>
          </cell>
          <cell r="G1249" t="str">
            <v>TARLAC2</v>
          </cell>
          <cell r="H1249">
            <v>12</v>
          </cell>
          <cell r="I1249">
            <v>30</v>
          </cell>
          <cell r="J1249" t="str">
            <v>B</v>
          </cell>
          <cell r="K1249">
            <v>3</v>
          </cell>
          <cell r="L1249">
            <v>2</v>
          </cell>
          <cell r="M1249">
            <v>15</v>
          </cell>
          <cell r="N1249">
            <v>25</v>
          </cell>
          <cell r="U1249">
            <v>2</v>
          </cell>
          <cell r="V1249">
            <v>0</v>
          </cell>
        </row>
        <row r="1250">
          <cell r="C1250">
            <v>14404</v>
          </cell>
          <cell r="D1250">
            <v>4421</v>
          </cell>
          <cell r="E1250" t="str">
            <v>CABANATU1</v>
          </cell>
          <cell r="F1250">
            <v>87390</v>
          </cell>
          <cell r="G1250" t="str">
            <v>TARLAC2</v>
          </cell>
          <cell r="H1250">
            <v>13</v>
          </cell>
          <cell r="I1250">
            <v>31</v>
          </cell>
          <cell r="J1250" t="str">
            <v>D</v>
          </cell>
          <cell r="K1250">
            <v>3</v>
          </cell>
          <cell r="L1250">
            <v>3</v>
          </cell>
          <cell r="M1250">
            <v>20</v>
          </cell>
          <cell r="N1250">
            <v>31</v>
          </cell>
          <cell r="O1250">
            <v>29</v>
          </cell>
          <cell r="P1250">
            <v>33</v>
          </cell>
          <cell r="U1250">
            <v>4</v>
          </cell>
          <cell r="V1250">
            <v>0</v>
          </cell>
        </row>
        <row r="1251">
          <cell r="C1251">
            <v>24404</v>
          </cell>
          <cell r="D1251">
            <v>4421</v>
          </cell>
          <cell r="E1251" t="str">
            <v>CABANATU2</v>
          </cell>
          <cell r="F1251">
            <v>87390</v>
          </cell>
          <cell r="G1251" t="str">
            <v>TARLAC2</v>
          </cell>
          <cell r="H1251">
            <v>13</v>
          </cell>
          <cell r="I1251">
            <v>32</v>
          </cell>
          <cell r="J1251" t="str">
            <v>D</v>
          </cell>
          <cell r="K1251">
            <v>3</v>
          </cell>
          <cell r="L1251">
            <v>3</v>
          </cell>
          <cell r="M1251">
            <v>18</v>
          </cell>
          <cell r="N1251">
            <v>15</v>
          </cell>
          <cell r="O1251">
            <v>9</v>
          </cell>
          <cell r="P1251">
            <v>7</v>
          </cell>
          <cell r="U1251">
            <v>4</v>
          </cell>
          <cell r="V1251">
            <v>0</v>
          </cell>
        </row>
        <row r="1252">
          <cell r="C1252">
            <v>34404</v>
          </cell>
          <cell r="D1252">
            <v>4421</v>
          </cell>
          <cell r="E1252" t="str">
            <v>CABANATU3</v>
          </cell>
          <cell r="F1252">
            <v>87390</v>
          </cell>
          <cell r="G1252" t="str">
            <v>TARLAC2</v>
          </cell>
          <cell r="H1252">
            <v>13</v>
          </cell>
          <cell r="I1252">
            <v>33</v>
          </cell>
          <cell r="J1252" t="str">
            <v>D</v>
          </cell>
          <cell r="K1252">
            <v>3</v>
          </cell>
          <cell r="L1252">
            <v>3</v>
          </cell>
          <cell r="M1252">
            <v>26</v>
          </cell>
          <cell r="N1252">
            <v>24</v>
          </cell>
          <cell r="O1252">
            <v>22</v>
          </cell>
          <cell r="P1252">
            <v>121</v>
          </cell>
          <cell r="U1252">
            <v>4</v>
          </cell>
          <cell r="V1252">
            <v>0</v>
          </cell>
        </row>
        <row r="1253">
          <cell r="C1253">
            <v>14421</v>
          </cell>
          <cell r="D1253">
            <v>4421</v>
          </cell>
          <cell r="E1253" t="str">
            <v>STAROSANE1</v>
          </cell>
          <cell r="F1253">
            <v>87390</v>
          </cell>
          <cell r="G1253" t="str">
            <v>TARLAC2</v>
          </cell>
          <cell r="H1253">
            <v>14</v>
          </cell>
          <cell r="I1253">
            <v>34</v>
          </cell>
          <cell r="J1253" t="str">
            <v>B</v>
          </cell>
          <cell r="K1253">
            <v>3</v>
          </cell>
          <cell r="L1253">
            <v>4</v>
          </cell>
          <cell r="M1253">
            <v>4</v>
          </cell>
          <cell r="N1253">
            <v>37</v>
          </cell>
          <cell r="O1253">
            <v>16</v>
          </cell>
          <cell r="U1253">
            <v>3</v>
          </cell>
          <cell r="V1253">
            <v>0</v>
          </cell>
        </row>
        <row r="1254">
          <cell r="C1254">
            <v>24421</v>
          </cell>
          <cell r="D1254">
            <v>4421</v>
          </cell>
          <cell r="E1254" t="str">
            <v>STAROSANE2</v>
          </cell>
          <cell r="F1254">
            <v>87390</v>
          </cell>
          <cell r="G1254" t="str">
            <v>TARLAC2</v>
          </cell>
          <cell r="H1254">
            <v>14</v>
          </cell>
          <cell r="I1254">
            <v>35</v>
          </cell>
          <cell r="J1254" t="str">
            <v>B</v>
          </cell>
          <cell r="K1254">
            <v>3</v>
          </cell>
          <cell r="L1254">
            <v>4</v>
          </cell>
          <cell r="M1254">
            <v>20</v>
          </cell>
          <cell r="N1254">
            <v>29</v>
          </cell>
          <cell r="O1254">
            <v>11</v>
          </cell>
          <cell r="U1254">
            <v>3</v>
          </cell>
          <cell r="V1254">
            <v>0</v>
          </cell>
        </row>
        <row r="1255">
          <cell r="C1255">
            <v>34421</v>
          </cell>
          <cell r="D1255">
            <v>4421</v>
          </cell>
          <cell r="E1255" t="str">
            <v>STAROSANE3</v>
          </cell>
          <cell r="F1255">
            <v>87390</v>
          </cell>
          <cell r="G1255" t="str">
            <v>TARLAC2</v>
          </cell>
          <cell r="H1255">
            <v>14</v>
          </cell>
          <cell r="I1255">
            <v>36</v>
          </cell>
          <cell r="J1255" t="str">
            <v>B</v>
          </cell>
          <cell r="K1255">
            <v>3</v>
          </cell>
          <cell r="L1255">
            <v>4</v>
          </cell>
          <cell r="M1255">
            <v>8</v>
          </cell>
          <cell r="N1255">
            <v>77</v>
          </cell>
          <cell r="U1255">
            <v>2</v>
          </cell>
          <cell r="V1255">
            <v>0</v>
          </cell>
        </row>
        <row r="1256">
          <cell r="C1256">
            <v>14420</v>
          </cell>
          <cell r="D1256">
            <v>4421</v>
          </cell>
          <cell r="E1256" t="str">
            <v>ISIDRONE1</v>
          </cell>
          <cell r="F1256">
            <v>87390</v>
          </cell>
          <cell r="G1256" t="str">
            <v>TARLAC2</v>
          </cell>
          <cell r="H1256">
            <v>15</v>
          </cell>
          <cell r="I1256">
            <v>37</v>
          </cell>
          <cell r="J1256" t="str">
            <v>D</v>
          </cell>
          <cell r="K1256">
            <v>3</v>
          </cell>
          <cell r="L1256">
            <v>5</v>
          </cell>
          <cell r="M1256">
            <v>10</v>
          </cell>
          <cell r="N1256">
            <v>33</v>
          </cell>
          <cell r="U1256">
            <v>2</v>
          </cell>
          <cell r="V1256">
            <v>0</v>
          </cell>
        </row>
        <row r="1257">
          <cell r="C1257">
            <v>24420</v>
          </cell>
          <cell r="D1257">
            <v>4421</v>
          </cell>
          <cell r="E1257" t="str">
            <v>ISIDRONE2</v>
          </cell>
          <cell r="F1257">
            <v>87390</v>
          </cell>
          <cell r="G1257" t="str">
            <v>TARLAC2</v>
          </cell>
          <cell r="H1257">
            <v>15</v>
          </cell>
          <cell r="I1257">
            <v>38</v>
          </cell>
          <cell r="J1257" t="str">
            <v>D</v>
          </cell>
          <cell r="K1257">
            <v>3</v>
          </cell>
          <cell r="L1257">
            <v>5</v>
          </cell>
          <cell r="M1257">
            <v>6</v>
          </cell>
          <cell r="N1257">
            <v>13</v>
          </cell>
          <cell r="U1257">
            <v>2</v>
          </cell>
          <cell r="V1257">
            <v>0</v>
          </cell>
        </row>
        <row r="1258">
          <cell r="C1258">
            <v>34420</v>
          </cell>
          <cell r="D1258">
            <v>4421</v>
          </cell>
          <cell r="E1258" t="str">
            <v>ISIDRONE3</v>
          </cell>
          <cell r="F1258">
            <v>87390</v>
          </cell>
          <cell r="G1258" t="str">
            <v>TARLAC2</v>
          </cell>
          <cell r="H1258">
            <v>15</v>
          </cell>
          <cell r="I1258">
            <v>39</v>
          </cell>
          <cell r="J1258" t="str">
            <v>D</v>
          </cell>
          <cell r="K1258">
            <v>3</v>
          </cell>
          <cell r="L1258">
            <v>5</v>
          </cell>
          <cell r="M1258">
            <v>30</v>
          </cell>
          <cell r="N1258">
            <v>23</v>
          </cell>
          <cell r="U1258">
            <v>2</v>
          </cell>
          <cell r="V1258">
            <v>0</v>
          </cell>
        </row>
        <row r="1259">
          <cell r="C1259">
            <v>14411</v>
          </cell>
          <cell r="D1259">
            <v>4421</v>
          </cell>
          <cell r="E1259" t="str">
            <v>GAPAN1</v>
          </cell>
          <cell r="F1259">
            <v>87390</v>
          </cell>
          <cell r="G1259" t="str">
            <v>TARLAC2</v>
          </cell>
          <cell r="H1259">
            <v>16</v>
          </cell>
          <cell r="I1259">
            <v>40</v>
          </cell>
          <cell r="J1259" t="str">
            <v>D</v>
          </cell>
          <cell r="K1259">
            <v>3</v>
          </cell>
          <cell r="L1259">
            <v>6</v>
          </cell>
          <cell r="M1259">
            <v>27</v>
          </cell>
          <cell r="N1259">
            <v>123</v>
          </cell>
          <cell r="O1259">
            <v>19</v>
          </cell>
          <cell r="U1259">
            <v>3</v>
          </cell>
          <cell r="V1259">
            <v>0</v>
          </cell>
        </row>
        <row r="1260">
          <cell r="C1260">
            <v>24411</v>
          </cell>
          <cell r="D1260">
            <v>4421</v>
          </cell>
          <cell r="E1260" t="str">
            <v>GAPAN2</v>
          </cell>
          <cell r="F1260">
            <v>87390</v>
          </cell>
          <cell r="G1260" t="str">
            <v>TARLAC2</v>
          </cell>
          <cell r="H1260">
            <v>16</v>
          </cell>
          <cell r="I1260">
            <v>41</v>
          </cell>
          <cell r="J1260" t="str">
            <v>D</v>
          </cell>
          <cell r="K1260">
            <v>3</v>
          </cell>
          <cell r="L1260">
            <v>6</v>
          </cell>
          <cell r="M1260">
            <v>22</v>
          </cell>
          <cell r="N1260">
            <v>35</v>
          </cell>
          <cell r="O1260">
            <v>15</v>
          </cell>
          <cell r="U1260">
            <v>3</v>
          </cell>
          <cell r="V1260">
            <v>0</v>
          </cell>
        </row>
        <row r="1261">
          <cell r="C1261">
            <v>34411</v>
          </cell>
          <cell r="D1261">
            <v>4421</v>
          </cell>
          <cell r="E1261" t="str">
            <v>GAPAN3</v>
          </cell>
          <cell r="F1261">
            <v>87390</v>
          </cell>
          <cell r="G1261" t="str">
            <v>TARLAC2</v>
          </cell>
          <cell r="H1261">
            <v>16</v>
          </cell>
          <cell r="I1261">
            <v>42</v>
          </cell>
          <cell r="J1261" t="str">
            <v>D</v>
          </cell>
          <cell r="K1261">
            <v>3</v>
          </cell>
          <cell r="L1261">
            <v>6</v>
          </cell>
          <cell r="M1261">
            <v>17</v>
          </cell>
          <cell r="N1261">
            <v>32</v>
          </cell>
          <cell r="O1261">
            <v>11</v>
          </cell>
          <cell r="P1261">
            <v>29</v>
          </cell>
          <cell r="U1261">
            <v>4</v>
          </cell>
          <cell r="V1261">
            <v>0</v>
          </cell>
        </row>
        <row r="1262">
          <cell r="C1262">
            <v>14513</v>
          </cell>
          <cell r="D1262">
            <v>451</v>
          </cell>
          <cell r="E1262" t="str">
            <v>ARAYAT1</v>
          </cell>
          <cell r="F1262">
            <v>87390</v>
          </cell>
          <cell r="G1262" t="str">
            <v>TARLAC2</v>
          </cell>
          <cell r="H1262">
            <v>21</v>
          </cell>
          <cell r="I1262">
            <v>55</v>
          </cell>
          <cell r="J1262" t="str">
            <v>B</v>
          </cell>
          <cell r="K1262">
            <v>5</v>
          </cell>
          <cell r="L1262">
            <v>4</v>
          </cell>
          <cell r="M1262">
            <v>22</v>
          </cell>
          <cell r="N1262">
            <v>37</v>
          </cell>
          <cell r="U1262">
            <v>2</v>
          </cell>
          <cell r="V1262">
            <v>0</v>
          </cell>
        </row>
        <row r="1263">
          <cell r="C1263">
            <v>24513</v>
          </cell>
          <cell r="D1263">
            <v>451</v>
          </cell>
          <cell r="E1263" t="str">
            <v>ARAYAT2</v>
          </cell>
          <cell r="F1263">
            <v>87390</v>
          </cell>
          <cell r="G1263" t="str">
            <v>TARLAC2</v>
          </cell>
          <cell r="H1263">
            <v>21</v>
          </cell>
          <cell r="I1263">
            <v>56</v>
          </cell>
          <cell r="J1263" t="str">
            <v>B</v>
          </cell>
          <cell r="K1263">
            <v>5</v>
          </cell>
          <cell r="L1263">
            <v>4</v>
          </cell>
          <cell r="M1263">
            <v>4</v>
          </cell>
          <cell r="N1263">
            <v>9</v>
          </cell>
          <cell r="U1263">
            <v>2</v>
          </cell>
          <cell r="V1263">
            <v>0</v>
          </cell>
        </row>
        <row r="1264">
          <cell r="C1264">
            <v>34513</v>
          </cell>
          <cell r="D1264">
            <v>451</v>
          </cell>
          <cell r="E1264" t="str">
            <v>ARAYAT3</v>
          </cell>
          <cell r="F1264">
            <v>87390</v>
          </cell>
          <cell r="G1264" t="str">
            <v>TARLAC2</v>
          </cell>
          <cell r="H1264">
            <v>21</v>
          </cell>
          <cell r="I1264">
            <v>57</v>
          </cell>
          <cell r="J1264" t="str">
            <v>B</v>
          </cell>
          <cell r="K1264">
            <v>5</v>
          </cell>
          <cell r="L1264">
            <v>4</v>
          </cell>
          <cell r="M1264">
            <v>28</v>
          </cell>
          <cell r="N1264">
            <v>17</v>
          </cell>
          <cell r="U1264">
            <v>2</v>
          </cell>
          <cell r="V1264">
            <v>0</v>
          </cell>
        </row>
        <row r="1265">
          <cell r="C1265">
            <v>17810</v>
          </cell>
          <cell r="D1265">
            <v>782</v>
          </cell>
          <cell r="E1265" t="str">
            <v>GATTARAN1</v>
          </cell>
          <cell r="F1265">
            <v>87390</v>
          </cell>
          <cell r="G1265" t="str">
            <v>TARLAC2</v>
          </cell>
          <cell r="H1265">
            <v>22</v>
          </cell>
          <cell r="I1265">
            <v>58</v>
          </cell>
          <cell r="J1265" t="str">
            <v>B</v>
          </cell>
          <cell r="K1265">
            <v>4</v>
          </cell>
          <cell r="L1265">
            <v>4</v>
          </cell>
          <cell r="M1265">
            <v>14</v>
          </cell>
          <cell r="N1265">
            <v>35</v>
          </cell>
          <cell r="U1265">
            <v>2</v>
          </cell>
          <cell r="V1265">
            <v>0</v>
          </cell>
        </row>
        <row r="1266">
          <cell r="C1266">
            <v>27810</v>
          </cell>
          <cell r="D1266">
            <v>782</v>
          </cell>
          <cell r="E1266" t="str">
            <v>GATTARAN2</v>
          </cell>
          <cell r="F1266">
            <v>87390</v>
          </cell>
          <cell r="G1266" t="str">
            <v>TARLAC2</v>
          </cell>
          <cell r="H1266">
            <v>22</v>
          </cell>
          <cell r="I1266">
            <v>59</v>
          </cell>
          <cell r="J1266" t="str">
            <v>B</v>
          </cell>
          <cell r="K1266">
            <v>4</v>
          </cell>
          <cell r="L1266">
            <v>4</v>
          </cell>
          <cell r="M1266">
            <v>120</v>
          </cell>
          <cell r="N1266">
            <v>124</v>
          </cell>
          <cell r="U1266">
            <v>2</v>
          </cell>
          <cell r="V1266">
            <v>0</v>
          </cell>
        </row>
        <row r="1267">
          <cell r="C1267">
            <v>14510</v>
          </cell>
          <cell r="D1267">
            <v>451</v>
          </cell>
          <cell r="E1267" t="str">
            <v>CLARK1</v>
          </cell>
          <cell r="F1267">
            <v>87390</v>
          </cell>
          <cell r="G1267" t="str">
            <v>TARLAC2</v>
          </cell>
          <cell r="H1267">
            <v>23</v>
          </cell>
          <cell r="I1267">
            <v>60</v>
          </cell>
          <cell r="J1267" t="str">
            <v>D</v>
          </cell>
          <cell r="K1267">
            <v>5</v>
          </cell>
          <cell r="L1267">
            <v>3</v>
          </cell>
          <cell r="M1267">
            <v>12</v>
          </cell>
          <cell r="N1267">
            <v>122</v>
          </cell>
          <cell r="U1267">
            <v>2</v>
          </cell>
          <cell r="V1267">
            <v>0</v>
          </cell>
        </row>
        <row r="1268">
          <cell r="C1268">
            <v>24510</v>
          </cell>
          <cell r="D1268">
            <v>451</v>
          </cell>
          <cell r="E1268" t="str">
            <v>CLARK2</v>
          </cell>
          <cell r="F1268">
            <v>87390</v>
          </cell>
          <cell r="G1268" t="str">
            <v>TARLAC2</v>
          </cell>
          <cell r="H1268">
            <v>23</v>
          </cell>
          <cell r="I1268">
            <v>61</v>
          </cell>
          <cell r="J1268" t="str">
            <v>D</v>
          </cell>
          <cell r="K1268">
            <v>5</v>
          </cell>
          <cell r="L1268">
            <v>3</v>
          </cell>
          <cell r="M1268">
            <v>27</v>
          </cell>
          <cell r="N1268">
            <v>17</v>
          </cell>
          <cell r="U1268">
            <v>2</v>
          </cell>
          <cell r="V1268">
            <v>0</v>
          </cell>
        </row>
        <row r="1269">
          <cell r="C1269">
            <v>34510</v>
          </cell>
          <cell r="D1269">
            <v>451</v>
          </cell>
          <cell r="E1269" t="str">
            <v>CLARK3</v>
          </cell>
          <cell r="F1269">
            <v>87390</v>
          </cell>
          <cell r="G1269" t="str">
            <v>TARLAC2</v>
          </cell>
          <cell r="H1269">
            <v>23</v>
          </cell>
          <cell r="I1269">
            <v>62</v>
          </cell>
          <cell r="J1269" t="str">
            <v>D</v>
          </cell>
          <cell r="K1269">
            <v>5</v>
          </cell>
          <cell r="L1269">
            <v>3</v>
          </cell>
          <cell r="M1269">
            <v>25</v>
          </cell>
          <cell r="N1269">
            <v>33</v>
          </cell>
          <cell r="U1269">
            <v>2</v>
          </cell>
          <cell r="V1269">
            <v>0</v>
          </cell>
        </row>
        <row r="1270">
          <cell r="C1270">
            <v>14519</v>
          </cell>
          <cell r="D1270">
            <v>451</v>
          </cell>
          <cell r="E1270" t="str">
            <v>MIMOSA1</v>
          </cell>
          <cell r="F1270">
            <v>87390</v>
          </cell>
          <cell r="G1270" t="str">
            <v>TARLAC2</v>
          </cell>
          <cell r="H1270">
            <v>24</v>
          </cell>
          <cell r="I1270">
            <v>63</v>
          </cell>
          <cell r="J1270" t="str">
            <v>D</v>
          </cell>
          <cell r="K1270">
            <v>5</v>
          </cell>
          <cell r="L1270">
            <v>5</v>
          </cell>
          <cell r="M1270">
            <v>9</v>
          </cell>
          <cell r="N1270">
            <v>14</v>
          </cell>
          <cell r="U1270">
            <v>2</v>
          </cell>
          <cell r="V1270">
            <v>0</v>
          </cell>
        </row>
        <row r="1271">
          <cell r="C1271">
            <v>24519</v>
          </cell>
          <cell r="D1271">
            <v>451</v>
          </cell>
          <cell r="E1271" t="str">
            <v>MIMOSA2</v>
          </cell>
          <cell r="F1271">
            <v>87390</v>
          </cell>
          <cell r="G1271" t="str">
            <v>TARLAC2</v>
          </cell>
          <cell r="H1271">
            <v>24</v>
          </cell>
          <cell r="I1271">
            <v>64</v>
          </cell>
          <cell r="J1271" t="str">
            <v>D</v>
          </cell>
          <cell r="K1271">
            <v>5</v>
          </cell>
          <cell r="L1271">
            <v>5</v>
          </cell>
          <cell r="M1271">
            <v>31</v>
          </cell>
          <cell r="N1271">
            <v>16</v>
          </cell>
          <cell r="U1271">
            <v>2</v>
          </cell>
          <cell r="V1271">
            <v>0</v>
          </cell>
        </row>
        <row r="1272">
          <cell r="C1272">
            <v>34519</v>
          </cell>
          <cell r="D1272">
            <v>451</v>
          </cell>
          <cell r="E1272" t="str">
            <v>MIMOSA3</v>
          </cell>
          <cell r="F1272">
            <v>87390</v>
          </cell>
          <cell r="G1272" t="str">
            <v>TARLAC2</v>
          </cell>
          <cell r="H1272">
            <v>24</v>
          </cell>
          <cell r="I1272">
            <v>65</v>
          </cell>
          <cell r="J1272" t="str">
            <v>D</v>
          </cell>
          <cell r="K1272">
            <v>5</v>
          </cell>
          <cell r="L1272">
            <v>5</v>
          </cell>
          <cell r="M1272">
            <v>19</v>
          </cell>
          <cell r="N1272">
            <v>6</v>
          </cell>
          <cell r="U1272">
            <v>2</v>
          </cell>
          <cell r="V1272">
            <v>0</v>
          </cell>
        </row>
        <row r="1273">
          <cell r="C1273">
            <v>10102</v>
          </cell>
          <cell r="D1273">
            <v>451</v>
          </cell>
          <cell r="E1273" t="str">
            <v>HOLIDAYMI1</v>
          </cell>
          <cell r="F1273">
            <v>87390</v>
          </cell>
          <cell r="G1273" t="str">
            <v>TARLAC2</v>
          </cell>
          <cell r="H1273">
            <v>25</v>
          </cell>
          <cell r="I1273">
            <v>66</v>
          </cell>
          <cell r="J1273" t="str">
            <v>D</v>
          </cell>
          <cell r="K1273">
            <v>0</v>
          </cell>
          <cell r="L1273">
            <v>6</v>
          </cell>
          <cell r="M1273">
            <v>4</v>
          </cell>
          <cell r="N1273">
            <v>37</v>
          </cell>
          <cell r="U1273">
            <v>2</v>
          </cell>
          <cell r="V1273">
            <v>0</v>
          </cell>
        </row>
        <row r="1274">
          <cell r="C1274">
            <v>14516</v>
          </cell>
          <cell r="D1274">
            <v>4521</v>
          </cell>
          <cell r="E1274" t="str">
            <v>CONCEPCIO1</v>
          </cell>
          <cell r="F1274">
            <v>87390</v>
          </cell>
          <cell r="G1274" t="str">
            <v>TARLAC2</v>
          </cell>
          <cell r="H1274">
            <v>26</v>
          </cell>
          <cell r="I1274">
            <v>67</v>
          </cell>
          <cell r="J1274" t="str">
            <v>D</v>
          </cell>
          <cell r="K1274">
            <v>4</v>
          </cell>
          <cell r="L1274">
            <v>3</v>
          </cell>
          <cell r="M1274">
            <v>20</v>
          </cell>
          <cell r="N1274">
            <v>15</v>
          </cell>
          <cell r="U1274">
            <v>2</v>
          </cell>
          <cell r="V1274">
            <v>0</v>
          </cell>
        </row>
        <row r="1275">
          <cell r="C1275">
            <v>24516</v>
          </cell>
          <cell r="D1275">
            <v>4521</v>
          </cell>
          <cell r="E1275" t="str">
            <v>CONCEPCIO2</v>
          </cell>
          <cell r="F1275">
            <v>87390</v>
          </cell>
          <cell r="G1275" t="str">
            <v>TARLAC2</v>
          </cell>
          <cell r="H1275">
            <v>26</v>
          </cell>
          <cell r="I1275">
            <v>68</v>
          </cell>
          <cell r="J1275" t="str">
            <v>D</v>
          </cell>
          <cell r="K1275">
            <v>4</v>
          </cell>
          <cell r="L1275">
            <v>3</v>
          </cell>
          <cell r="M1275">
            <v>36</v>
          </cell>
          <cell r="N1275">
            <v>27</v>
          </cell>
          <cell r="U1275">
            <v>2</v>
          </cell>
          <cell r="V1275">
            <v>0</v>
          </cell>
        </row>
        <row r="1276">
          <cell r="C1276">
            <v>34516</v>
          </cell>
          <cell r="D1276">
            <v>4521</v>
          </cell>
          <cell r="E1276" t="str">
            <v>CONCEPCIO3</v>
          </cell>
          <cell r="F1276">
            <v>87390</v>
          </cell>
          <cell r="G1276" t="str">
            <v>TARLAC2</v>
          </cell>
          <cell r="H1276">
            <v>26</v>
          </cell>
          <cell r="I1276">
            <v>69</v>
          </cell>
          <cell r="J1276" t="str">
            <v>D</v>
          </cell>
          <cell r="K1276">
            <v>4</v>
          </cell>
          <cell r="L1276">
            <v>3</v>
          </cell>
          <cell r="M1276">
            <v>5</v>
          </cell>
          <cell r="N1276">
            <v>77</v>
          </cell>
          <cell r="U1276">
            <v>2</v>
          </cell>
          <cell r="V1276">
            <v>0</v>
          </cell>
        </row>
        <row r="1277">
          <cell r="C1277">
            <v>14511</v>
          </cell>
          <cell r="D1277">
            <v>4521</v>
          </cell>
          <cell r="E1277" t="str">
            <v>BAMBAN1</v>
          </cell>
          <cell r="F1277">
            <v>87390</v>
          </cell>
          <cell r="G1277" t="str">
            <v>TARLAC2</v>
          </cell>
          <cell r="H1277">
            <v>27</v>
          </cell>
          <cell r="I1277">
            <v>70</v>
          </cell>
          <cell r="J1277" t="str">
            <v>D</v>
          </cell>
          <cell r="K1277">
            <v>4</v>
          </cell>
          <cell r="L1277">
            <v>4</v>
          </cell>
          <cell r="M1277">
            <v>16</v>
          </cell>
          <cell r="U1277">
            <v>1</v>
          </cell>
          <cell r="V1277">
            <v>0</v>
          </cell>
        </row>
        <row r="1278">
          <cell r="C1278">
            <v>24511</v>
          </cell>
          <cell r="D1278">
            <v>4521</v>
          </cell>
          <cell r="E1278" t="str">
            <v>BAMBAN2</v>
          </cell>
          <cell r="F1278">
            <v>87390</v>
          </cell>
          <cell r="G1278" t="str">
            <v>TARLAC2</v>
          </cell>
          <cell r="H1278">
            <v>27</v>
          </cell>
          <cell r="I1278">
            <v>71</v>
          </cell>
          <cell r="J1278" t="str">
            <v>D</v>
          </cell>
          <cell r="K1278">
            <v>4</v>
          </cell>
          <cell r="L1278">
            <v>4</v>
          </cell>
          <cell r="M1278">
            <v>19</v>
          </cell>
          <cell r="U1278">
            <v>1</v>
          </cell>
          <cell r="V1278">
            <v>0</v>
          </cell>
        </row>
        <row r="1279">
          <cell r="C1279">
            <v>34511</v>
          </cell>
          <cell r="D1279">
            <v>4521</v>
          </cell>
          <cell r="E1279" t="str">
            <v>BAMBAN3</v>
          </cell>
          <cell r="F1279">
            <v>87390</v>
          </cell>
          <cell r="G1279" t="str">
            <v>TARLAC2</v>
          </cell>
          <cell r="H1279">
            <v>27</v>
          </cell>
          <cell r="I1279">
            <v>72</v>
          </cell>
          <cell r="J1279" t="str">
            <v>D</v>
          </cell>
          <cell r="K1279">
            <v>4</v>
          </cell>
          <cell r="L1279">
            <v>4</v>
          </cell>
          <cell r="M1279">
            <v>4</v>
          </cell>
          <cell r="N1279">
            <v>20</v>
          </cell>
          <cell r="U1279">
            <v>2</v>
          </cell>
          <cell r="V1279">
            <v>0</v>
          </cell>
        </row>
        <row r="1280">
          <cell r="C1280">
            <v>14505</v>
          </cell>
          <cell r="D1280">
            <v>4521</v>
          </cell>
          <cell r="E1280" t="str">
            <v>HLUISITA1</v>
          </cell>
          <cell r="F1280">
            <v>87390</v>
          </cell>
          <cell r="G1280" t="str">
            <v>TARLAC2</v>
          </cell>
          <cell r="H1280">
            <v>28</v>
          </cell>
          <cell r="I1280">
            <v>73</v>
          </cell>
          <cell r="J1280" t="str">
            <v>D</v>
          </cell>
          <cell r="K1280">
            <v>4</v>
          </cell>
          <cell r="L1280">
            <v>2</v>
          </cell>
          <cell r="M1280">
            <v>19</v>
          </cell>
          <cell r="N1280">
            <v>16</v>
          </cell>
          <cell r="O1280">
            <v>21</v>
          </cell>
          <cell r="U1280">
            <v>3</v>
          </cell>
          <cell r="V1280">
            <v>0</v>
          </cell>
        </row>
        <row r="1281">
          <cell r="C1281">
            <v>24505</v>
          </cell>
          <cell r="D1281">
            <v>4521</v>
          </cell>
          <cell r="E1281" t="str">
            <v>HLUISITA2</v>
          </cell>
          <cell r="F1281">
            <v>87390</v>
          </cell>
          <cell r="G1281" t="str">
            <v>TARLAC2</v>
          </cell>
          <cell r="H1281">
            <v>28</v>
          </cell>
          <cell r="I1281">
            <v>74</v>
          </cell>
          <cell r="J1281" t="str">
            <v>D</v>
          </cell>
          <cell r="K1281">
            <v>4</v>
          </cell>
          <cell r="L1281">
            <v>2</v>
          </cell>
          <cell r="M1281">
            <v>25</v>
          </cell>
          <cell r="N1281">
            <v>34</v>
          </cell>
          <cell r="U1281">
            <v>2</v>
          </cell>
          <cell r="V1281">
            <v>0</v>
          </cell>
        </row>
        <row r="1282">
          <cell r="C1282">
            <v>34505</v>
          </cell>
          <cell r="D1282">
            <v>4521</v>
          </cell>
          <cell r="E1282" t="str">
            <v>HLUISITA3</v>
          </cell>
          <cell r="F1282">
            <v>87390</v>
          </cell>
          <cell r="G1282" t="str">
            <v>TARLAC2</v>
          </cell>
          <cell r="H1282">
            <v>28</v>
          </cell>
          <cell r="I1282">
            <v>75</v>
          </cell>
          <cell r="J1282" t="str">
            <v>D</v>
          </cell>
          <cell r="K1282">
            <v>4</v>
          </cell>
          <cell r="L1282">
            <v>2</v>
          </cell>
          <cell r="M1282">
            <v>13</v>
          </cell>
          <cell r="N1282">
            <v>31</v>
          </cell>
          <cell r="O1282">
            <v>29</v>
          </cell>
          <cell r="U1282">
            <v>3</v>
          </cell>
          <cell r="V1282">
            <v>0</v>
          </cell>
        </row>
        <row r="1283">
          <cell r="C1283">
            <v>14418</v>
          </cell>
          <cell r="D1283">
            <v>4421</v>
          </cell>
          <cell r="E1283" t="str">
            <v>CUYAPO1</v>
          </cell>
          <cell r="F1283">
            <v>87390</v>
          </cell>
          <cell r="G1283" t="str">
            <v>TARLAC2</v>
          </cell>
          <cell r="H1283">
            <v>29</v>
          </cell>
          <cell r="I1283">
            <v>76</v>
          </cell>
          <cell r="J1283" t="str">
            <v>B</v>
          </cell>
          <cell r="K1283">
            <v>3</v>
          </cell>
          <cell r="L1283">
            <v>7</v>
          </cell>
          <cell r="M1283">
            <v>27</v>
          </cell>
          <cell r="N1283">
            <v>36</v>
          </cell>
          <cell r="U1283">
            <v>2</v>
          </cell>
          <cell r="V1283">
            <v>0</v>
          </cell>
        </row>
        <row r="1284">
          <cell r="C1284">
            <v>24418</v>
          </cell>
          <cell r="D1284">
            <v>4421</v>
          </cell>
          <cell r="E1284" t="str">
            <v>CUYAPO2</v>
          </cell>
          <cell r="F1284">
            <v>87390</v>
          </cell>
          <cell r="G1284" t="str">
            <v>TARLAC2</v>
          </cell>
          <cell r="H1284">
            <v>29</v>
          </cell>
          <cell r="I1284">
            <v>77</v>
          </cell>
          <cell r="J1284" t="str">
            <v>B</v>
          </cell>
          <cell r="K1284">
            <v>3</v>
          </cell>
          <cell r="L1284">
            <v>7</v>
          </cell>
          <cell r="M1284">
            <v>23</v>
          </cell>
          <cell r="N1284">
            <v>17</v>
          </cell>
          <cell r="U1284">
            <v>2</v>
          </cell>
          <cell r="V1284">
            <v>0</v>
          </cell>
        </row>
        <row r="1285">
          <cell r="C1285">
            <v>34418</v>
          </cell>
          <cell r="D1285">
            <v>4421</v>
          </cell>
          <cell r="E1285" t="str">
            <v>CUYAPO3</v>
          </cell>
          <cell r="F1285">
            <v>87390</v>
          </cell>
          <cell r="G1285" t="str">
            <v>TARLAC2</v>
          </cell>
          <cell r="H1285">
            <v>29</v>
          </cell>
          <cell r="I1285">
            <v>78</v>
          </cell>
          <cell r="J1285" t="str">
            <v>B</v>
          </cell>
          <cell r="K1285">
            <v>3</v>
          </cell>
          <cell r="L1285">
            <v>7</v>
          </cell>
          <cell r="M1285">
            <v>19</v>
          </cell>
          <cell r="N1285">
            <v>32</v>
          </cell>
          <cell r="U1285">
            <v>2</v>
          </cell>
          <cell r="V1285">
            <v>0</v>
          </cell>
        </row>
        <row r="1286">
          <cell r="C1286">
            <v>14507</v>
          </cell>
          <cell r="D1286">
            <v>451</v>
          </cell>
          <cell r="E1286" t="str">
            <v>DAU21</v>
          </cell>
          <cell r="F1286">
            <v>87390</v>
          </cell>
          <cell r="G1286" t="str">
            <v>TARLAC2</v>
          </cell>
          <cell r="H1286">
            <v>126</v>
          </cell>
          <cell r="I1286">
            <v>120</v>
          </cell>
          <cell r="J1286" t="str">
            <v>D</v>
          </cell>
          <cell r="K1286">
            <v>5</v>
          </cell>
          <cell r="L1286">
            <v>1</v>
          </cell>
          <cell r="M1286">
            <v>22</v>
          </cell>
          <cell r="N1286">
            <v>33</v>
          </cell>
          <cell r="O1286">
            <v>26</v>
          </cell>
          <cell r="U1286">
            <v>3</v>
          </cell>
          <cell r="V1286">
            <v>0</v>
          </cell>
        </row>
        <row r="1287">
          <cell r="C1287">
            <v>24507</v>
          </cell>
          <cell r="D1287">
            <v>451</v>
          </cell>
          <cell r="E1287" t="str">
            <v>DAU22</v>
          </cell>
          <cell r="F1287">
            <v>87390</v>
          </cell>
          <cell r="G1287" t="str">
            <v>TARLAC2</v>
          </cell>
          <cell r="H1287">
            <v>126</v>
          </cell>
          <cell r="I1287">
            <v>121</v>
          </cell>
          <cell r="J1287" t="str">
            <v>D</v>
          </cell>
          <cell r="K1287">
            <v>5</v>
          </cell>
          <cell r="L1287">
            <v>1</v>
          </cell>
          <cell r="M1287">
            <v>14</v>
          </cell>
          <cell r="N1287">
            <v>11</v>
          </cell>
          <cell r="O1287">
            <v>24</v>
          </cell>
          <cell r="P1287">
            <v>8</v>
          </cell>
          <cell r="U1287">
            <v>4</v>
          </cell>
          <cell r="V1287">
            <v>0</v>
          </cell>
        </row>
        <row r="1288">
          <cell r="C1288">
            <v>34507</v>
          </cell>
          <cell r="D1288">
            <v>451</v>
          </cell>
          <cell r="E1288" t="str">
            <v>DAU23</v>
          </cell>
          <cell r="F1288">
            <v>87390</v>
          </cell>
          <cell r="G1288" t="str">
            <v>TARLAC2</v>
          </cell>
          <cell r="H1288">
            <v>126</v>
          </cell>
          <cell r="I1288">
            <v>122</v>
          </cell>
          <cell r="J1288" t="str">
            <v>D</v>
          </cell>
          <cell r="K1288">
            <v>5</v>
          </cell>
          <cell r="L1288">
            <v>1</v>
          </cell>
          <cell r="M1288">
            <v>36</v>
          </cell>
          <cell r="N1288">
            <v>29</v>
          </cell>
          <cell r="O1288">
            <v>79</v>
          </cell>
          <cell r="P1288">
            <v>18</v>
          </cell>
          <cell r="U1288">
            <v>4</v>
          </cell>
          <cell r="V1288">
            <v>0</v>
          </cell>
        </row>
        <row r="1289">
          <cell r="C1289">
            <v>14501</v>
          </cell>
          <cell r="D1289">
            <v>451</v>
          </cell>
          <cell r="E1289" t="str">
            <v>DAU11</v>
          </cell>
          <cell r="F1289">
            <v>87390</v>
          </cell>
          <cell r="G1289" t="str">
            <v>TARLAC2</v>
          </cell>
          <cell r="H1289">
            <v>127</v>
          </cell>
          <cell r="I1289">
            <v>123</v>
          </cell>
          <cell r="J1289" t="str">
            <v>B</v>
          </cell>
          <cell r="K1289">
            <v>5</v>
          </cell>
          <cell r="L1289">
            <v>2</v>
          </cell>
          <cell r="M1289">
            <v>25</v>
          </cell>
          <cell r="N1289">
            <v>10</v>
          </cell>
          <cell r="O1289">
            <v>7</v>
          </cell>
          <cell r="U1289">
            <v>3</v>
          </cell>
          <cell r="V1289">
            <v>0</v>
          </cell>
        </row>
        <row r="1290">
          <cell r="C1290">
            <v>24501</v>
          </cell>
          <cell r="D1290">
            <v>451</v>
          </cell>
          <cell r="E1290" t="str">
            <v>DAU12</v>
          </cell>
          <cell r="F1290">
            <v>87390</v>
          </cell>
          <cell r="G1290" t="str">
            <v>TARLAC2</v>
          </cell>
          <cell r="H1290">
            <v>127</v>
          </cell>
          <cell r="I1290">
            <v>124</v>
          </cell>
          <cell r="J1290" t="str">
            <v>B</v>
          </cell>
          <cell r="K1290">
            <v>5</v>
          </cell>
          <cell r="L1290">
            <v>2</v>
          </cell>
          <cell r="M1290">
            <v>31</v>
          </cell>
          <cell r="N1290">
            <v>19</v>
          </cell>
          <cell r="U1290">
            <v>2</v>
          </cell>
          <cell r="V1290">
            <v>0</v>
          </cell>
        </row>
        <row r="1291">
          <cell r="C1291">
            <v>34501</v>
          </cell>
          <cell r="D1291">
            <v>451</v>
          </cell>
          <cell r="E1291" t="str">
            <v>DAU13</v>
          </cell>
          <cell r="F1291">
            <v>87390</v>
          </cell>
          <cell r="G1291" t="str">
            <v>TARLAC2</v>
          </cell>
          <cell r="H1291">
            <v>127</v>
          </cell>
          <cell r="I1291">
            <v>125</v>
          </cell>
          <cell r="J1291" t="str">
            <v>B</v>
          </cell>
          <cell r="K1291">
            <v>5</v>
          </cell>
          <cell r="L1291">
            <v>2</v>
          </cell>
          <cell r="M1291">
            <v>34</v>
          </cell>
          <cell r="U1291">
            <v>1</v>
          </cell>
          <cell r="V1291">
            <v>0</v>
          </cell>
        </row>
        <row r="1292">
          <cell r="C1292">
            <v>14515</v>
          </cell>
          <cell r="D1292">
            <v>451</v>
          </cell>
          <cell r="E1292" t="str">
            <v>ANGELES1</v>
          </cell>
          <cell r="F1292">
            <v>87390</v>
          </cell>
          <cell r="G1292" t="str">
            <v>TARLAC2</v>
          </cell>
          <cell r="H1292">
            <v>128</v>
          </cell>
          <cell r="I1292">
            <v>126</v>
          </cell>
          <cell r="J1292" t="str">
            <v>B</v>
          </cell>
          <cell r="K1292">
            <v>5</v>
          </cell>
          <cell r="L1292">
            <v>0</v>
          </cell>
          <cell r="M1292">
            <v>20</v>
          </cell>
          <cell r="N1292">
            <v>77</v>
          </cell>
          <cell r="O1292">
            <v>25</v>
          </cell>
          <cell r="U1292">
            <v>3</v>
          </cell>
          <cell r="V1292">
            <v>0</v>
          </cell>
        </row>
        <row r="1293">
          <cell r="C1293">
            <v>24515</v>
          </cell>
          <cell r="D1293">
            <v>451</v>
          </cell>
          <cell r="E1293" t="str">
            <v>ANGELES2</v>
          </cell>
          <cell r="F1293">
            <v>87390</v>
          </cell>
          <cell r="G1293" t="str">
            <v>TARLAC2</v>
          </cell>
          <cell r="H1293">
            <v>128</v>
          </cell>
          <cell r="I1293">
            <v>127</v>
          </cell>
          <cell r="J1293" t="str">
            <v>B</v>
          </cell>
          <cell r="K1293">
            <v>5</v>
          </cell>
          <cell r="L1293">
            <v>0</v>
          </cell>
          <cell r="M1293">
            <v>37</v>
          </cell>
          <cell r="N1293">
            <v>30</v>
          </cell>
          <cell r="O1293">
            <v>32</v>
          </cell>
          <cell r="U1293">
            <v>3</v>
          </cell>
          <cell r="V1293">
            <v>0</v>
          </cell>
        </row>
        <row r="1294">
          <cell r="C1294">
            <v>34515</v>
          </cell>
          <cell r="D1294">
            <v>451</v>
          </cell>
          <cell r="E1294" t="str">
            <v>ANGELES3</v>
          </cell>
          <cell r="F1294">
            <v>87390</v>
          </cell>
          <cell r="G1294" t="str">
            <v>TARLAC2</v>
          </cell>
          <cell r="H1294">
            <v>128</v>
          </cell>
          <cell r="I1294">
            <v>128</v>
          </cell>
          <cell r="J1294" t="str">
            <v>B</v>
          </cell>
          <cell r="K1294">
            <v>5</v>
          </cell>
          <cell r="L1294">
            <v>0</v>
          </cell>
          <cell r="M1294">
            <v>22</v>
          </cell>
          <cell r="N1294">
            <v>12</v>
          </cell>
          <cell r="O1294">
            <v>5</v>
          </cell>
          <cell r="U1294">
            <v>3</v>
          </cell>
          <cell r="V1294">
            <v>0</v>
          </cell>
        </row>
        <row r="1295">
          <cell r="C1295">
            <v>14903</v>
          </cell>
          <cell r="D1295">
            <v>49</v>
          </cell>
          <cell r="E1295" t="str">
            <v>BINAN1</v>
          </cell>
          <cell r="F1295">
            <v>87393</v>
          </cell>
          <cell r="G1295" t="str">
            <v>SUCAT2</v>
          </cell>
          <cell r="H1295">
            <v>1</v>
          </cell>
          <cell r="I1295">
            <v>1</v>
          </cell>
          <cell r="J1295" t="str">
            <v>D</v>
          </cell>
          <cell r="K1295">
            <v>3</v>
          </cell>
          <cell r="L1295">
            <v>2</v>
          </cell>
          <cell r="M1295">
            <v>33</v>
          </cell>
          <cell r="N1295">
            <v>122</v>
          </cell>
          <cell r="O1295">
            <v>124</v>
          </cell>
          <cell r="P1295">
            <v>22</v>
          </cell>
          <cell r="U1295">
            <v>4</v>
          </cell>
          <cell r="V1295">
            <v>0</v>
          </cell>
        </row>
        <row r="1296">
          <cell r="C1296">
            <v>24903</v>
          </cell>
          <cell r="D1296">
            <v>49</v>
          </cell>
          <cell r="E1296" t="str">
            <v>BINAN2</v>
          </cell>
          <cell r="F1296">
            <v>87393</v>
          </cell>
          <cell r="G1296" t="str">
            <v>SUCAT2</v>
          </cell>
          <cell r="H1296">
            <v>1</v>
          </cell>
          <cell r="I1296">
            <v>2</v>
          </cell>
          <cell r="J1296" t="str">
            <v>D</v>
          </cell>
          <cell r="K1296">
            <v>3</v>
          </cell>
          <cell r="L1296">
            <v>2</v>
          </cell>
          <cell r="M1296">
            <v>20</v>
          </cell>
          <cell r="N1296">
            <v>5</v>
          </cell>
          <cell r="O1296">
            <v>28</v>
          </cell>
          <cell r="P1296">
            <v>26</v>
          </cell>
          <cell r="U1296">
            <v>4</v>
          </cell>
          <cell r="V1296">
            <v>0</v>
          </cell>
        </row>
        <row r="1297">
          <cell r="C1297">
            <v>34903</v>
          </cell>
          <cell r="D1297">
            <v>49</v>
          </cell>
          <cell r="E1297" t="str">
            <v>BINAN3</v>
          </cell>
          <cell r="F1297">
            <v>87393</v>
          </cell>
          <cell r="G1297" t="str">
            <v>SUCAT2</v>
          </cell>
          <cell r="H1297">
            <v>1</v>
          </cell>
          <cell r="I1297">
            <v>3</v>
          </cell>
          <cell r="J1297" t="str">
            <v>D</v>
          </cell>
          <cell r="K1297">
            <v>3</v>
          </cell>
          <cell r="L1297">
            <v>2</v>
          </cell>
          <cell r="M1297">
            <v>8</v>
          </cell>
          <cell r="N1297">
            <v>13</v>
          </cell>
          <cell r="O1297">
            <v>11</v>
          </cell>
          <cell r="U1297">
            <v>3</v>
          </cell>
          <cell r="V1297">
            <v>0</v>
          </cell>
        </row>
        <row r="1298">
          <cell r="C1298">
            <v>14604</v>
          </cell>
          <cell r="D1298">
            <v>461</v>
          </cell>
          <cell r="E1298" t="str">
            <v>EMBARCADE1</v>
          </cell>
          <cell r="F1298">
            <v>87393</v>
          </cell>
          <cell r="G1298" t="str">
            <v>SUCAT2</v>
          </cell>
          <cell r="H1298">
            <v>2</v>
          </cell>
          <cell r="I1298">
            <v>4</v>
          </cell>
          <cell r="J1298" t="str">
            <v>B</v>
          </cell>
          <cell r="K1298">
            <v>4</v>
          </cell>
          <cell r="L1298">
            <v>0</v>
          </cell>
          <cell r="M1298">
            <v>16</v>
          </cell>
          <cell r="N1298">
            <v>120</v>
          </cell>
          <cell r="O1298">
            <v>20</v>
          </cell>
          <cell r="U1298">
            <v>3</v>
          </cell>
          <cell r="V1298">
            <v>0</v>
          </cell>
        </row>
        <row r="1299">
          <cell r="C1299">
            <v>24604</v>
          </cell>
          <cell r="D1299">
            <v>461</v>
          </cell>
          <cell r="E1299" t="str">
            <v>EMBARCADE2</v>
          </cell>
          <cell r="F1299">
            <v>87393</v>
          </cell>
          <cell r="G1299" t="str">
            <v>SUCAT2</v>
          </cell>
          <cell r="H1299">
            <v>2</v>
          </cell>
          <cell r="I1299">
            <v>5</v>
          </cell>
          <cell r="J1299" t="str">
            <v>B</v>
          </cell>
          <cell r="K1299">
            <v>4</v>
          </cell>
          <cell r="L1299">
            <v>0</v>
          </cell>
          <cell r="M1299">
            <v>22</v>
          </cell>
          <cell r="N1299">
            <v>33</v>
          </cell>
          <cell r="O1299">
            <v>8</v>
          </cell>
          <cell r="U1299">
            <v>3</v>
          </cell>
          <cell r="V1299">
            <v>0</v>
          </cell>
        </row>
        <row r="1300">
          <cell r="C1300">
            <v>34604</v>
          </cell>
          <cell r="D1300">
            <v>461</v>
          </cell>
          <cell r="E1300" t="str">
            <v>EMBARCADE3</v>
          </cell>
          <cell r="F1300">
            <v>87393</v>
          </cell>
          <cell r="G1300" t="str">
            <v>SUCAT2</v>
          </cell>
          <cell r="H1300">
            <v>2</v>
          </cell>
          <cell r="I1300">
            <v>6</v>
          </cell>
          <cell r="J1300" t="str">
            <v>B</v>
          </cell>
          <cell r="K1300">
            <v>4</v>
          </cell>
          <cell r="L1300">
            <v>0</v>
          </cell>
          <cell r="M1300">
            <v>10</v>
          </cell>
          <cell r="N1300">
            <v>26</v>
          </cell>
          <cell r="O1300">
            <v>12</v>
          </cell>
          <cell r="U1300">
            <v>3</v>
          </cell>
          <cell r="V1300">
            <v>0</v>
          </cell>
        </row>
        <row r="1301">
          <cell r="C1301">
            <v>14901</v>
          </cell>
          <cell r="D1301">
            <v>49</v>
          </cell>
          <cell r="E1301" t="str">
            <v>LAGUNATEC1</v>
          </cell>
          <cell r="F1301">
            <v>87393</v>
          </cell>
          <cell r="G1301" t="str">
            <v>SUCAT2</v>
          </cell>
          <cell r="H1301">
            <v>3</v>
          </cell>
          <cell r="I1301">
            <v>7</v>
          </cell>
          <cell r="J1301" t="str">
            <v>D</v>
          </cell>
          <cell r="K1301">
            <v>4</v>
          </cell>
          <cell r="L1301">
            <v>1</v>
          </cell>
          <cell r="M1301">
            <v>29</v>
          </cell>
          <cell r="N1301">
            <v>31</v>
          </cell>
          <cell r="O1301">
            <v>25</v>
          </cell>
          <cell r="P1301">
            <v>5</v>
          </cell>
          <cell r="U1301">
            <v>4</v>
          </cell>
          <cell r="V1301">
            <v>0</v>
          </cell>
        </row>
        <row r="1302">
          <cell r="C1302">
            <v>24901</v>
          </cell>
          <cell r="D1302">
            <v>49</v>
          </cell>
          <cell r="E1302" t="str">
            <v>LAGUNATEC2</v>
          </cell>
          <cell r="F1302">
            <v>87393</v>
          </cell>
          <cell r="G1302" t="str">
            <v>SUCAT2</v>
          </cell>
          <cell r="H1302">
            <v>3</v>
          </cell>
          <cell r="I1302">
            <v>8</v>
          </cell>
          <cell r="J1302" t="str">
            <v>D</v>
          </cell>
          <cell r="K1302">
            <v>4</v>
          </cell>
          <cell r="L1302">
            <v>1</v>
          </cell>
          <cell r="M1302">
            <v>37</v>
          </cell>
          <cell r="N1302">
            <v>33</v>
          </cell>
          <cell r="O1302">
            <v>27</v>
          </cell>
          <cell r="P1302">
            <v>77</v>
          </cell>
          <cell r="U1302">
            <v>4</v>
          </cell>
          <cell r="V1302">
            <v>0</v>
          </cell>
        </row>
        <row r="1303">
          <cell r="C1303">
            <v>34901</v>
          </cell>
          <cell r="D1303">
            <v>49</v>
          </cell>
          <cell r="E1303" t="str">
            <v>LAGUNATEC3</v>
          </cell>
          <cell r="F1303">
            <v>87393</v>
          </cell>
          <cell r="G1303" t="str">
            <v>SUCAT2</v>
          </cell>
          <cell r="H1303">
            <v>3</v>
          </cell>
          <cell r="I1303">
            <v>9</v>
          </cell>
          <cell r="J1303" t="str">
            <v>D</v>
          </cell>
          <cell r="K1303">
            <v>4</v>
          </cell>
          <cell r="L1303">
            <v>1</v>
          </cell>
          <cell r="M1303">
            <v>7</v>
          </cell>
          <cell r="N1303">
            <v>19</v>
          </cell>
          <cell r="O1303">
            <v>13</v>
          </cell>
          <cell r="P1303">
            <v>122</v>
          </cell>
          <cell r="U1303">
            <v>4</v>
          </cell>
          <cell r="V1303">
            <v>0</v>
          </cell>
        </row>
        <row r="1304">
          <cell r="C1304">
            <v>14905</v>
          </cell>
          <cell r="D1304">
            <v>49</v>
          </cell>
          <cell r="E1304" t="str">
            <v>CANLUBANG1</v>
          </cell>
          <cell r="F1304">
            <v>87393</v>
          </cell>
          <cell r="G1304" t="str">
            <v>SUCAT2</v>
          </cell>
          <cell r="H1304">
            <v>4</v>
          </cell>
          <cell r="I1304">
            <v>10</v>
          </cell>
          <cell r="J1304" t="str">
            <v>B</v>
          </cell>
          <cell r="K1304">
            <v>4</v>
          </cell>
          <cell r="L1304">
            <v>3</v>
          </cell>
          <cell r="M1304">
            <v>21</v>
          </cell>
          <cell r="N1304">
            <v>17</v>
          </cell>
          <cell r="O1304">
            <v>29</v>
          </cell>
          <cell r="U1304">
            <v>3</v>
          </cell>
          <cell r="V1304">
            <v>0</v>
          </cell>
        </row>
        <row r="1305">
          <cell r="C1305">
            <v>24905</v>
          </cell>
          <cell r="D1305">
            <v>49</v>
          </cell>
          <cell r="E1305" t="str">
            <v>CANLUBANG2</v>
          </cell>
          <cell r="F1305">
            <v>87393</v>
          </cell>
          <cell r="G1305" t="str">
            <v>SUCAT2</v>
          </cell>
          <cell r="H1305">
            <v>4</v>
          </cell>
          <cell r="I1305">
            <v>11</v>
          </cell>
          <cell r="J1305" t="str">
            <v>B</v>
          </cell>
          <cell r="K1305">
            <v>4</v>
          </cell>
          <cell r="L1305">
            <v>3</v>
          </cell>
          <cell r="M1305">
            <v>26</v>
          </cell>
          <cell r="N1305">
            <v>6</v>
          </cell>
          <cell r="U1305">
            <v>2</v>
          </cell>
          <cell r="V1305">
            <v>0</v>
          </cell>
        </row>
        <row r="1306">
          <cell r="C1306">
            <v>34905</v>
          </cell>
          <cell r="D1306">
            <v>49</v>
          </cell>
          <cell r="E1306" t="str">
            <v>CANLUBANG3</v>
          </cell>
          <cell r="F1306">
            <v>87393</v>
          </cell>
          <cell r="G1306" t="str">
            <v>SUCAT2</v>
          </cell>
          <cell r="H1306">
            <v>4</v>
          </cell>
          <cell r="I1306">
            <v>12</v>
          </cell>
          <cell r="J1306" t="str">
            <v>B</v>
          </cell>
          <cell r="K1306">
            <v>4</v>
          </cell>
          <cell r="L1306">
            <v>3</v>
          </cell>
          <cell r="M1306">
            <v>23</v>
          </cell>
          <cell r="N1306">
            <v>12</v>
          </cell>
          <cell r="U1306">
            <v>2</v>
          </cell>
          <cell r="V1306">
            <v>0</v>
          </cell>
        </row>
        <row r="1307">
          <cell r="C1307">
            <v>14902</v>
          </cell>
          <cell r="D1307">
            <v>49</v>
          </cell>
          <cell r="E1307" t="str">
            <v>PRINZA1</v>
          </cell>
          <cell r="F1307">
            <v>87393</v>
          </cell>
          <cell r="G1307" t="str">
            <v>SUCAT2</v>
          </cell>
          <cell r="H1307">
            <v>5</v>
          </cell>
          <cell r="I1307">
            <v>13</v>
          </cell>
          <cell r="J1307" t="str">
            <v>B</v>
          </cell>
          <cell r="K1307">
            <v>4</v>
          </cell>
          <cell r="L1307">
            <v>4</v>
          </cell>
          <cell r="M1307">
            <v>30</v>
          </cell>
          <cell r="N1307">
            <v>33</v>
          </cell>
          <cell r="O1307">
            <v>4</v>
          </cell>
          <cell r="U1307">
            <v>3</v>
          </cell>
          <cell r="V1307">
            <v>0</v>
          </cell>
        </row>
        <row r="1308">
          <cell r="C1308">
            <v>24902</v>
          </cell>
          <cell r="D1308">
            <v>49</v>
          </cell>
          <cell r="E1308" t="str">
            <v>PRINZA2</v>
          </cell>
          <cell r="F1308">
            <v>87393</v>
          </cell>
          <cell r="G1308" t="str">
            <v>SUCAT2</v>
          </cell>
          <cell r="H1308">
            <v>5</v>
          </cell>
          <cell r="I1308">
            <v>14</v>
          </cell>
          <cell r="J1308" t="str">
            <v>B</v>
          </cell>
          <cell r="K1308">
            <v>4</v>
          </cell>
          <cell r="L1308">
            <v>4</v>
          </cell>
          <cell r="M1308">
            <v>16</v>
          </cell>
          <cell r="N1308">
            <v>37</v>
          </cell>
          <cell r="O1308">
            <v>28</v>
          </cell>
          <cell r="U1308">
            <v>3</v>
          </cell>
          <cell r="V1308">
            <v>0</v>
          </cell>
        </row>
        <row r="1309">
          <cell r="C1309">
            <v>34902</v>
          </cell>
          <cell r="D1309">
            <v>49</v>
          </cell>
          <cell r="E1309" t="str">
            <v>PRINZA3</v>
          </cell>
          <cell r="F1309">
            <v>87393</v>
          </cell>
          <cell r="G1309" t="str">
            <v>SUCAT2</v>
          </cell>
          <cell r="H1309">
            <v>5</v>
          </cell>
          <cell r="I1309">
            <v>15</v>
          </cell>
          <cell r="J1309" t="str">
            <v>B</v>
          </cell>
          <cell r="K1309">
            <v>4</v>
          </cell>
          <cell r="L1309">
            <v>4</v>
          </cell>
          <cell r="M1309">
            <v>8</v>
          </cell>
          <cell r="N1309">
            <v>11</v>
          </cell>
          <cell r="U1309">
            <v>2</v>
          </cell>
          <cell r="V1309">
            <v>0</v>
          </cell>
        </row>
        <row r="1310">
          <cell r="C1310">
            <v>14907</v>
          </cell>
          <cell r="D1310">
            <v>49</v>
          </cell>
          <cell r="E1310" t="str">
            <v>LOSBANOS1</v>
          </cell>
          <cell r="F1310">
            <v>87393</v>
          </cell>
          <cell r="G1310" t="str">
            <v>SUCAT2</v>
          </cell>
          <cell r="H1310">
            <v>6</v>
          </cell>
          <cell r="I1310">
            <v>16</v>
          </cell>
          <cell r="J1310" t="str">
            <v>D</v>
          </cell>
          <cell r="K1310">
            <v>5</v>
          </cell>
          <cell r="L1310">
            <v>0</v>
          </cell>
          <cell r="M1310">
            <v>17</v>
          </cell>
          <cell r="N1310">
            <v>12</v>
          </cell>
          <cell r="O1310">
            <v>4</v>
          </cell>
          <cell r="P1310">
            <v>35</v>
          </cell>
          <cell r="U1310">
            <v>4</v>
          </cell>
          <cell r="V1310">
            <v>0</v>
          </cell>
        </row>
        <row r="1311">
          <cell r="C1311">
            <v>34907</v>
          </cell>
          <cell r="D1311">
            <v>49</v>
          </cell>
          <cell r="E1311" t="str">
            <v>LOSBANOS3</v>
          </cell>
          <cell r="F1311">
            <v>87393</v>
          </cell>
          <cell r="G1311" t="str">
            <v>SUCAT2</v>
          </cell>
          <cell r="H1311">
            <v>6</v>
          </cell>
          <cell r="I1311">
            <v>17</v>
          </cell>
          <cell r="J1311" t="str">
            <v>D</v>
          </cell>
          <cell r="K1311">
            <v>5</v>
          </cell>
          <cell r="L1311">
            <v>0</v>
          </cell>
          <cell r="M1311">
            <v>7</v>
          </cell>
          <cell r="N1311">
            <v>20</v>
          </cell>
          <cell r="O1311">
            <v>14</v>
          </cell>
          <cell r="P1311">
            <v>19</v>
          </cell>
          <cell r="U1311">
            <v>4</v>
          </cell>
          <cell r="V1311">
            <v>0</v>
          </cell>
        </row>
        <row r="1312">
          <cell r="C1312">
            <v>14909</v>
          </cell>
          <cell r="D1312">
            <v>49</v>
          </cell>
          <cell r="E1312" t="str">
            <v>CALAUAN1</v>
          </cell>
          <cell r="F1312">
            <v>87393</v>
          </cell>
          <cell r="G1312" t="str">
            <v>SUCAT2</v>
          </cell>
          <cell r="H1312">
            <v>7</v>
          </cell>
          <cell r="I1312">
            <v>18</v>
          </cell>
          <cell r="J1312" t="str">
            <v>D</v>
          </cell>
          <cell r="K1312">
            <v>5</v>
          </cell>
          <cell r="L1312">
            <v>1</v>
          </cell>
          <cell r="M1312">
            <v>37</v>
          </cell>
          <cell r="U1312">
            <v>1</v>
          </cell>
          <cell r="V1312">
            <v>0</v>
          </cell>
        </row>
        <row r="1313">
          <cell r="C1313">
            <v>24909</v>
          </cell>
          <cell r="D1313">
            <v>49</v>
          </cell>
          <cell r="E1313" t="str">
            <v>CALAUAN2</v>
          </cell>
          <cell r="F1313">
            <v>87393</v>
          </cell>
          <cell r="G1313" t="str">
            <v>SUCAT2</v>
          </cell>
          <cell r="H1313">
            <v>7</v>
          </cell>
          <cell r="I1313">
            <v>19</v>
          </cell>
          <cell r="J1313" t="str">
            <v>D</v>
          </cell>
          <cell r="K1313">
            <v>5</v>
          </cell>
          <cell r="L1313">
            <v>1</v>
          </cell>
          <cell r="M1313">
            <v>10</v>
          </cell>
          <cell r="N1313">
            <v>15</v>
          </cell>
          <cell r="U1313">
            <v>2</v>
          </cell>
          <cell r="V1313">
            <v>0</v>
          </cell>
        </row>
        <row r="1314">
          <cell r="C1314">
            <v>34909</v>
          </cell>
          <cell r="D1314">
            <v>49</v>
          </cell>
          <cell r="E1314" t="str">
            <v>CALAUAN3</v>
          </cell>
          <cell r="F1314">
            <v>87393</v>
          </cell>
          <cell r="G1314" t="str">
            <v>SUCAT2</v>
          </cell>
          <cell r="H1314">
            <v>7</v>
          </cell>
          <cell r="I1314">
            <v>20</v>
          </cell>
          <cell r="J1314" t="str">
            <v>D</v>
          </cell>
          <cell r="K1314">
            <v>5</v>
          </cell>
          <cell r="L1314">
            <v>1</v>
          </cell>
          <cell r="M1314">
            <v>30</v>
          </cell>
          <cell r="U1314">
            <v>1</v>
          </cell>
          <cell r="V1314">
            <v>0</v>
          </cell>
        </row>
        <row r="1315">
          <cell r="C1315">
            <v>14911</v>
          </cell>
          <cell r="D1315">
            <v>49</v>
          </cell>
          <cell r="E1315" t="str">
            <v>PAGSANJAN1</v>
          </cell>
          <cell r="F1315">
            <v>87393</v>
          </cell>
          <cell r="G1315" t="str">
            <v>SUCAT2</v>
          </cell>
          <cell r="H1315">
            <v>8</v>
          </cell>
          <cell r="I1315">
            <v>21</v>
          </cell>
          <cell r="J1315" t="str">
            <v>D</v>
          </cell>
          <cell r="K1315">
            <v>3</v>
          </cell>
          <cell r="L1315">
            <v>6</v>
          </cell>
          <cell r="M1315">
            <v>10</v>
          </cell>
          <cell r="N1315">
            <v>35</v>
          </cell>
          <cell r="U1315">
            <v>2</v>
          </cell>
          <cell r="V1315">
            <v>0</v>
          </cell>
        </row>
        <row r="1316">
          <cell r="C1316">
            <v>24911</v>
          </cell>
          <cell r="D1316">
            <v>49</v>
          </cell>
          <cell r="E1316" t="str">
            <v>PAGSANJAN2</v>
          </cell>
          <cell r="F1316">
            <v>87393</v>
          </cell>
          <cell r="G1316" t="str">
            <v>SUCAT2</v>
          </cell>
          <cell r="H1316">
            <v>8</v>
          </cell>
          <cell r="I1316">
            <v>22</v>
          </cell>
          <cell r="J1316" t="str">
            <v>D</v>
          </cell>
          <cell r="K1316">
            <v>3</v>
          </cell>
          <cell r="L1316">
            <v>6</v>
          </cell>
          <cell r="M1316">
            <v>30</v>
          </cell>
          <cell r="U1316">
            <v>1</v>
          </cell>
          <cell r="V1316">
            <v>0</v>
          </cell>
        </row>
        <row r="1317">
          <cell r="C1317">
            <v>34911</v>
          </cell>
          <cell r="D1317">
            <v>49</v>
          </cell>
          <cell r="E1317" t="str">
            <v>PAGSANJAN3</v>
          </cell>
          <cell r="F1317">
            <v>87393</v>
          </cell>
          <cell r="G1317" t="str">
            <v>SUCAT2</v>
          </cell>
          <cell r="H1317">
            <v>8</v>
          </cell>
          <cell r="I1317">
            <v>23</v>
          </cell>
          <cell r="J1317" t="str">
            <v>D</v>
          </cell>
          <cell r="K1317">
            <v>3</v>
          </cell>
          <cell r="L1317">
            <v>6</v>
          </cell>
          <cell r="M1317">
            <v>15</v>
          </cell>
          <cell r="N1317">
            <v>32</v>
          </cell>
          <cell r="U1317">
            <v>2</v>
          </cell>
          <cell r="V1317">
            <v>0</v>
          </cell>
        </row>
        <row r="1318">
          <cell r="C1318">
            <v>14910</v>
          </cell>
          <cell r="D1318">
            <v>49</v>
          </cell>
          <cell r="E1318" t="str">
            <v>SINILOAN1</v>
          </cell>
          <cell r="F1318">
            <v>87393</v>
          </cell>
          <cell r="G1318" t="str">
            <v>SUCAT2</v>
          </cell>
          <cell r="H1318">
            <v>9</v>
          </cell>
          <cell r="I1318">
            <v>24</v>
          </cell>
          <cell r="J1318" t="str">
            <v>D</v>
          </cell>
          <cell r="K1318">
            <v>3</v>
          </cell>
          <cell r="L1318">
            <v>7</v>
          </cell>
          <cell r="M1318">
            <v>12</v>
          </cell>
          <cell r="N1318">
            <v>6</v>
          </cell>
          <cell r="U1318">
            <v>2</v>
          </cell>
          <cell r="V1318">
            <v>0</v>
          </cell>
        </row>
        <row r="1319">
          <cell r="C1319">
            <v>24910</v>
          </cell>
          <cell r="D1319">
            <v>49</v>
          </cell>
          <cell r="E1319" t="str">
            <v>SINILOAN2</v>
          </cell>
          <cell r="F1319">
            <v>87393</v>
          </cell>
          <cell r="G1319" t="str">
            <v>SUCAT2</v>
          </cell>
          <cell r="H1319">
            <v>9</v>
          </cell>
          <cell r="I1319">
            <v>25</v>
          </cell>
          <cell r="J1319" t="str">
            <v>D</v>
          </cell>
          <cell r="K1319">
            <v>3</v>
          </cell>
          <cell r="L1319">
            <v>7</v>
          </cell>
          <cell r="M1319">
            <v>20</v>
          </cell>
          <cell r="N1319">
            <v>33</v>
          </cell>
          <cell r="O1319">
            <v>16</v>
          </cell>
          <cell r="U1319">
            <v>3</v>
          </cell>
          <cell r="V1319">
            <v>0</v>
          </cell>
        </row>
        <row r="1320">
          <cell r="C1320">
            <v>34910</v>
          </cell>
          <cell r="D1320">
            <v>49</v>
          </cell>
          <cell r="E1320" t="str">
            <v>SINILOAN3</v>
          </cell>
          <cell r="F1320">
            <v>87393</v>
          </cell>
          <cell r="G1320" t="str">
            <v>SUCAT2</v>
          </cell>
          <cell r="H1320">
            <v>9</v>
          </cell>
          <cell r="I1320">
            <v>26</v>
          </cell>
          <cell r="J1320" t="str">
            <v>D</v>
          </cell>
          <cell r="K1320">
            <v>3</v>
          </cell>
          <cell r="L1320">
            <v>7</v>
          </cell>
          <cell r="M1320">
            <v>35</v>
          </cell>
          <cell r="U1320">
            <v>1</v>
          </cell>
          <cell r="V1320">
            <v>0</v>
          </cell>
        </row>
        <row r="1321">
          <cell r="C1321">
            <v>14912</v>
          </cell>
          <cell r="D1321">
            <v>49</v>
          </cell>
          <cell r="E1321" t="str">
            <v>STACRUZ1</v>
          </cell>
          <cell r="F1321">
            <v>87393</v>
          </cell>
          <cell r="G1321" t="str">
            <v>SUCAT2</v>
          </cell>
          <cell r="H1321">
            <v>10</v>
          </cell>
          <cell r="I1321">
            <v>27</v>
          </cell>
          <cell r="J1321" t="str">
            <v>D</v>
          </cell>
          <cell r="K1321">
            <v>3</v>
          </cell>
          <cell r="L1321">
            <v>5</v>
          </cell>
          <cell r="M1321">
            <v>37</v>
          </cell>
          <cell r="N1321">
            <v>95</v>
          </cell>
          <cell r="U1321">
            <v>2</v>
          </cell>
          <cell r="V1321">
            <v>0</v>
          </cell>
        </row>
        <row r="1322">
          <cell r="C1322">
            <v>24912</v>
          </cell>
          <cell r="D1322">
            <v>49</v>
          </cell>
          <cell r="E1322" t="str">
            <v>STACRUZ2</v>
          </cell>
          <cell r="F1322">
            <v>87393</v>
          </cell>
          <cell r="G1322" t="str">
            <v>SUCAT2</v>
          </cell>
          <cell r="H1322">
            <v>10</v>
          </cell>
          <cell r="I1322">
            <v>28</v>
          </cell>
          <cell r="J1322" t="str">
            <v>D</v>
          </cell>
          <cell r="K1322">
            <v>3</v>
          </cell>
          <cell r="L1322">
            <v>5</v>
          </cell>
          <cell r="M1322">
            <v>18</v>
          </cell>
          <cell r="N1322">
            <v>6</v>
          </cell>
          <cell r="U1322">
            <v>2</v>
          </cell>
          <cell r="V1322">
            <v>0</v>
          </cell>
        </row>
        <row r="1323">
          <cell r="C1323">
            <v>34912</v>
          </cell>
          <cell r="D1323">
            <v>49</v>
          </cell>
          <cell r="E1323" t="str">
            <v>STACRUZ3</v>
          </cell>
          <cell r="F1323">
            <v>87393</v>
          </cell>
          <cell r="G1323" t="str">
            <v>SUCAT2</v>
          </cell>
          <cell r="H1323">
            <v>10</v>
          </cell>
          <cell r="I1323">
            <v>29</v>
          </cell>
          <cell r="J1323" t="str">
            <v>D</v>
          </cell>
          <cell r="K1323">
            <v>3</v>
          </cell>
          <cell r="L1323">
            <v>5</v>
          </cell>
          <cell r="M1323">
            <v>27</v>
          </cell>
          <cell r="N1323">
            <v>34</v>
          </cell>
          <cell r="U1323">
            <v>2</v>
          </cell>
          <cell r="V1323">
            <v>0</v>
          </cell>
        </row>
        <row r="1324">
          <cell r="C1324">
            <v>14202</v>
          </cell>
          <cell r="D1324">
            <v>423</v>
          </cell>
          <cell r="E1324" t="str">
            <v>MAYABOBO1</v>
          </cell>
          <cell r="F1324">
            <v>87393</v>
          </cell>
          <cell r="G1324" t="str">
            <v>SUCAT2</v>
          </cell>
          <cell r="H1324">
            <v>11</v>
          </cell>
          <cell r="I1324">
            <v>30</v>
          </cell>
          <cell r="J1324" t="str">
            <v>D</v>
          </cell>
          <cell r="K1324">
            <v>4</v>
          </cell>
          <cell r="L1324">
            <v>4</v>
          </cell>
          <cell r="M1324">
            <v>22</v>
          </cell>
          <cell r="N1324">
            <v>10</v>
          </cell>
          <cell r="U1324">
            <v>2</v>
          </cell>
          <cell r="V1324">
            <v>0</v>
          </cell>
        </row>
        <row r="1325">
          <cell r="C1325">
            <v>24202</v>
          </cell>
          <cell r="D1325">
            <v>423</v>
          </cell>
          <cell r="E1325" t="str">
            <v>MAYABOBO2</v>
          </cell>
          <cell r="F1325">
            <v>87393</v>
          </cell>
          <cell r="G1325" t="str">
            <v>SUCAT2</v>
          </cell>
          <cell r="H1325">
            <v>12</v>
          </cell>
          <cell r="I1325">
            <v>31</v>
          </cell>
          <cell r="J1325" t="str">
            <v>D</v>
          </cell>
          <cell r="K1325">
            <v>4</v>
          </cell>
          <cell r="L1325">
            <v>4</v>
          </cell>
          <cell r="M1325">
            <v>14</v>
          </cell>
          <cell r="N1325">
            <v>16</v>
          </cell>
          <cell r="U1325">
            <v>2</v>
          </cell>
          <cell r="V1325">
            <v>0</v>
          </cell>
        </row>
        <row r="1326">
          <cell r="C1326">
            <v>24205</v>
          </cell>
          <cell r="D1326">
            <v>423</v>
          </cell>
          <cell r="E1326" t="str">
            <v>SARIAYA2</v>
          </cell>
          <cell r="F1326">
            <v>87393</v>
          </cell>
          <cell r="G1326" t="str">
            <v>SUCAT2</v>
          </cell>
          <cell r="H1326">
            <v>13</v>
          </cell>
          <cell r="I1326">
            <v>32</v>
          </cell>
          <cell r="J1326" t="str">
            <v>D</v>
          </cell>
          <cell r="K1326">
            <v>4</v>
          </cell>
          <cell r="L1326">
            <v>3</v>
          </cell>
          <cell r="M1326">
            <v>13</v>
          </cell>
          <cell r="N1326">
            <v>16</v>
          </cell>
          <cell r="U1326">
            <v>2</v>
          </cell>
          <cell r="V1326">
            <v>0</v>
          </cell>
        </row>
        <row r="1327">
          <cell r="C1327">
            <v>34205</v>
          </cell>
          <cell r="D1327">
            <v>423</v>
          </cell>
          <cell r="E1327" t="str">
            <v>SARIAYA3</v>
          </cell>
          <cell r="F1327">
            <v>87393</v>
          </cell>
          <cell r="G1327" t="str">
            <v>SUCAT2</v>
          </cell>
          <cell r="H1327">
            <v>13</v>
          </cell>
          <cell r="I1327">
            <v>33</v>
          </cell>
          <cell r="J1327" t="str">
            <v>D</v>
          </cell>
          <cell r="K1327">
            <v>4</v>
          </cell>
          <cell r="L1327">
            <v>3</v>
          </cell>
          <cell r="M1327">
            <v>7</v>
          </cell>
          <cell r="N1327">
            <v>31</v>
          </cell>
          <cell r="U1327">
            <v>2</v>
          </cell>
          <cell r="V1327">
            <v>0</v>
          </cell>
        </row>
        <row r="1328">
          <cell r="C1328">
            <v>14201</v>
          </cell>
          <cell r="D1328">
            <v>423</v>
          </cell>
          <cell r="E1328" t="str">
            <v>LUCENA1</v>
          </cell>
          <cell r="F1328">
            <v>87393</v>
          </cell>
          <cell r="G1328" t="str">
            <v>SUCAT2</v>
          </cell>
          <cell r="H1328">
            <v>14</v>
          </cell>
          <cell r="I1328">
            <v>35</v>
          </cell>
          <cell r="J1328" t="str">
            <v>D</v>
          </cell>
          <cell r="K1328">
            <v>4</v>
          </cell>
          <cell r="L1328">
            <v>2</v>
          </cell>
          <cell r="M1328">
            <v>11</v>
          </cell>
          <cell r="N1328">
            <v>6</v>
          </cell>
          <cell r="O1328">
            <v>37</v>
          </cell>
          <cell r="U1328">
            <v>3</v>
          </cell>
          <cell r="V1328">
            <v>0</v>
          </cell>
        </row>
        <row r="1329">
          <cell r="C1329">
            <v>24201</v>
          </cell>
          <cell r="D1329">
            <v>423</v>
          </cell>
          <cell r="E1329" t="str">
            <v>LUCENA2</v>
          </cell>
          <cell r="F1329">
            <v>87393</v>
          </cell>
          <cell r="G1329" t="str">
            <v>SUCAT2</v>
          </cell>
          <cell r="H1329">
            <v>14</v>
          </cell>
          <cell r="I1329">
            <v>36</v>
          </cell>
          <cell r="J1329" t="str">
            <v>D</v>
          </cell>
          <cell r="K1329">
            <v>4</v>
          </cell>
          <cell r="L1329">
            <v>2</v>
          </cell>
          <cell r="M1329">
            <v>27</v>
          </cell>
          <cell r="N1329">
            <v>8</v>
          </cell>
          <cell r="U1329">
            <v>2</v>
          </cell>
          <cell r="V1329">
            <v>0</v>
          </cell>
        </row>
        <row r="1330">
          <cell r="C1330">
            <v>34201</v>
          </cell>
          <cell r="D1330">
            <v>423</v>
          </cell>
          <cell r="E1330" t="str">
            <v>LUCENA3</v>
          </cell>
          <cell r="F1330">
            <v>87393</v>
          </cell>
          <cell r="G1330" t="str">
            <v>SUCAT2</v>
          </cell>
          <cell r="H1330">
            <v>14</v>
          </cell>
          <cell r="I1330">
            <v>37</v>
          </cell>
          <cell r="J1330" t="str">
            <v>D</v>
          </cell>
          <cell r="K1330">
            <v>4</v>
          </cell>
          <cell r="L1330">
            <v>2</v>
          </cell>
          <cell r="M1330">
            <v>24</v>
          </cell>
          <cell r="N1330">
            <v>32</v>
          </cell>
          <cell r="U1330">
            <v>2</v>
          </cell>
          <cell r="V1330">
            <v>0</v>
          </cell>
        </row>
        <row r="1331">
          <cell r="C1331">
            <v>44201</v>
          </cell>
          <cell r="D1331">
            <v>423</v>
          </cell>
          <cell r="E1331" t="str">
            <v>LUCENA4</v>
          </cell>
          <cell r="F1331">
            <v>87393</v>
          </cell>
          <cell r="G1331" t="str">
            <v>SUCAT2</v>
          </cell>
          <cell r="H1331">
            <v>14</v>
          </cell>
          <cell r="I1331">
            <v>84</v>
          </cell>
          <cell r="J1331" t="str">
            <v>D</v>
          </cell>
          <cell r="K1331">
            <v>4</v>
          </cell>
          <cell r="L1331">
            <v>2</v>
          </cell>
          <cell r="M1331">
            <v>34</v>
          </cell>
          <cell r="U1331">
            <v>1</v>
          </cell>
          <cell r="V1331">
            <v>0</v>
          </cell>
        </row>
        <row r="1332">
          <cell r="C1332">
            <v>24204</v>
          </cell>
          <cell r="D1332">
            <v>423</v>
          </cell>
          <cell r="E1332" t="str">
            <v>PAGBILAO2</v>
          </cell>
          <cell r="F1332">
            <v>87393</v>
          </cell>
          <cell r="G1332" t="str">
            <v>SUCAT2</v>
          </cell>
          <cell r="H1332">
            <v>15</v>
          </cell>
          <cell r="I1332">
            <v>38</v>
          </cell>
          <cell r="J1332" t="str">
            <v>D</v>
          </cell>
          <cell r="K1332">
            <v>4</v>
          </cell>
          <cell r="L1332">
            <v>1</v>
          </cell>
          <cell r="M1332">
            <v>35</v>
          </cell>
          <cell r="N1332">
            <v>24</v>
          </cell>
          <cell r="U1332">
            <v>2</v>
          </cell>
          <cell r="V1332">
            <v>0</v>
          </cell>
        </row>
        <row r="1333">
          <cell r="C1333">
            <v>34204</v>
          </cell>
          <cell r="D1333">
            <v>423</v>
          </cell>
          <cell r="E1333" t="str">
            <v>PAGBILAO3</v>
          </cell>
          <cell r="F1333">
            <v>87393</v>
          </cell>
          <cell r="G1333" t="str">
            <v>SUCAT2</v>
          </cell>
          <cell r="H1333">
            <v>15</v>
          </cell>
          <cell r="I1333">
            <v>39</v>
          </cell>
          <cell r="J1333" t="str">
            <v>D</v>
          </cell>
          <cell r="K1333">
            <v>4</v>
          </cell>
          <cell r="L1333">
            <v>1</v>
          </cell>
          <cell r="M1333">
            <v>20</v>
          </cell>
          <cell r="N1333">
            <v>30</v>
          </cell>
          <cell r="U1333">
            <v>2</v>
          </cell>
          <cell r="V1333">
            <v>0</v>
          </cell>
        </row>
        <row r="1334">
          <cell r="C1334">
            <v>14207</v>
          </cell>
          <cell r="D1334">
            <v>422</v>
          </cell>
          <cell r="E1334" t="str">
            <v>BOAC1</v>
          </cell>
          <cell r="F1334">
            <v>87393</v>
          </cell>
          <cell r="G1334" t="str">
            <v>SUCAT2</v>
          </cell>
          <cell r="H1334">
            <v>16</v>
          </cell>
          <cell r="I1334">
            <v>40</v>
          </cell>
          <cell r="J1334" t="str">
            <v>D</v>
          </cell>
          <cell r="K1334">
            <v>5</v>
          </cell>
          <cell r="L1334">
            <v>6</v>
          </cell>
          <cell r="M1334">
            <v>32</v>
          </cell>
          <cell r="U1334">
            <v>1</v>
          </cell>
          <cell r="V1334">
            <v>0</v>
          </cell>
        </row>
        <row r="1335">
          <cell r="C1335">
            <v>24207</v>
          </cell>
          <cell r="D1335">
            <v>422</v>
          </cell>
          <cell r="E1335" t="str">
            <v>BOAC2</v>
          </cell>
          <cell r="F1335">
            <v>87393</v>
          </cell>
          <cell r="G1335" t="str">
            <v>SUCAT2</v>
          </cell>
          <cell r="H1335">
            <v>16</v>
          </cell>
          <cell r="I1335">
            <v>41</v>
          </cell>
          <cell r="J1335" t="str">
            <v>D</v>
          </cell>
          <cell r="K1335">
            <v>5</v>
          </cell>
          <cell r="L1335">
            <v>6</v>
          </cell>
          <cell r="M1335">
            <v>17</v>
          </cell>
          <cell r="U1335">
            <v>1</v>
          </cell>
          <cell r="V1335">
            <v>0</v>
          </cell>
        </row>
        <row r="1336">
          <cell r="C1336">
            <v>14908</v>
          </cell>
          <cell r="D1336">
            <v>49</v>
          </cell>
          <cell r="E1336" t="str">
            <v>SANPABLO1</v>
          </cell>
          <cell r="F1336">
            <v>87393</v>
          </cell>
          <cell r="G1336" t="str">
            <v>SUCAT2</v>
          </cell>
          <cell r="H1336">
            <v>17</v>
          </cell>
          <cell r="I1336">
            <v>44</v>
          </cell>
          <cell r="J1336" t="str">
            <v>D</v>
          </cell>
          <cell r="K1336">
            <v>5</v>
          </cell>
          <cell r="L1336">
            <v>3</v>
          </cell>
          <cell r="M1336">
            <v>12</v>
          </cell>
          <cell r="N1336">
            <v>5</v>
          </cell>
          <cell r="O1336">
            <v>28</v>
          </cell>
          <cell r="P1336">
            <v>9</v>
          </cell>
          <cell r="U1336">
            <v>4</v>
          </cell>
          <cell r="V1336">
            <v>0</v>
          </cell>
        </row>
        <row r="1337">
          <cell r="C1337">
            <v>24908</v>
          </cell>
          <cell r="D1337">
            <v>49</v>
          </cell>
          <cell r="E1337" t="str">
            <v>SANPABLO2</v>
          </cell>
          <cell r="F1337">
            <v>87393</v>
          </cell>
          <cell r="G1337" t="str">
            <v>SUCAT2</v>
          </cell>
          <cell r="H1337">
            <v>17</v>
          </cell>
          <cell r="I1337">
            <v>45</v>
          </cell>
          <cell r="J1337" t="str">
            <v>D</v>
          </cell>
          <cell r="K1337">
            <v>5</v>
          </cell>
          <cell r="L1337">
            <v>3</v>
          </cell>
          <cell r="M1337">
            <v>18</v>
          </cell>
          <cell r="N1337">
            <v>37</v>
          </cell>
          <cell r="U1337">
            <v>2</v>
          </cell>
          <cell r="V1337">
            <v>0</v>
          </cell>
        </row>
        <row r="1338">
          <cell r="C1338">
            <v>34908</v>
          </cell>
          <cell r="D1338">
            <v>49</v>
          </cell>
          <cell r="E1338" t="str">
            <v>SANPABLO3</v>
          </cell>
          <cell r="F1338">
            <v>87393</v>
          </cell>
          <cell r="G1338" t="str">
            <v>SUCAT2</v>
          </cell>
          <cell r="H1338">
            <v>17</v>
          </cell>
          <cell r="I1338">
            <v>46</v>
          </cell>
          <cell r="J1338" t="str">
            <v>D</v>
          </cell>
          <cell r="K1338">
            <v>5</v>
          </cell>
          <cell r="L1338">
            <v>3</v>
          </cell>
          <cell r="M1338">
            <v>7</v>
          </cell>
          <cell r="N1338">
            <v>35</v>
          </cell>
          <cell r="O1338">
            <v>27</v>
          </cell>
          <cell r="U1338">
            <v>3</v>
          </cell>
          <cell r="V1338">
            <v>0</v>
          </cell>
        </row>
        <row r="1339">
          <cell r="C1339">
            <v>24203</v>
          </cell>
          <cell r="D1339">
            <v>423</v>
          </cell>
          <cell r="E1339" t="str">
            <v>CANDELARI2</v>
          </cell>
          <cell r="F1339">
            <v>87393</v>
          </cell>
          <cell r="G1339" t="str">
            <v>SUCAT2</v>
          </cell>
          <cell r="H1339">
            <v>18</v>
          </cell>
          <cell r="I1339">
            <v>47</v>
          </cell>
          <cell r="J1339" t="str">
            <v>D</v>
          </cell>
          <cell r="K1339">
            <v>4</v>
          </cell>
          <cell r="L1339">
            <v>6</v>
          </cell>
          <cell r="M1339">
            <v>29</v>
          </cell>
          <cell r="N1339">
            <v>19</v>
          </cell>
          <cell r="U1339">
            <v>2</v>
          </cell>
          <cell r="V1339">
            <v>0</v>
          </cell>
        </row>
        <row r="1340">
          <cell r="C1340">
            <v>34203</v>
          </cell>
          <cell r="D1340">
            <v>423</v>
          </cell>
          <cell r="E1340" t="str">
            <v>CANDELARI3</v>
          </cell>
          <cell r="F1340">
            <v>87393</v>
          </cell>
          <cell r="G1340" t="str">
            <v>SUCAT2</v>
          </cell>
          <cell r="H1340">
            <v>18</v>
          </cell>
          <cell r="I1340">
            <v>48</v>
          </cell>
          <cell r="J1340" t="str">
            <v>D</v>
          </cell>
          <cell r="K1340">
            <v>4</v>
          </cell>
          <cell r="L1340">
            <v>6</v>
          </cell>
          <cell r="M1340">
            <v>37</v>
          </cell>
          <cell r="N1340">
            <v>11</v>
          </cell>
          <cell r="U1340">
            <v>2</v>
          </cell>
          <cell r="V1340">
            <v>0</v>
          </cell>
        </row>
        <row r="1341">
          <cell r="C1341">
            <v>14206</v>
          </cell>
          <cell r="D1341">
            <v>423</v>
          </cell>
          <cell r="E1341" t="str">
            <v>TIAONG1</v>
          </cell>
          <cell r="F1341">
            <v>87393</v>
          </cell>
          <cell r="G1341" t="str">
            <v>SUCAT2</v>
          </cell>
          <cell r="H1341">
            <v>19</v>
          </cell>
          <cell r="I1341">
            <v>49</v>
          </cell>
          <cell r="J1341" t="str">
            <v>D</v>
          </cell>
          <cell r="K1341">
            <v>4</v>
          </cell>
          <cell r="L1341">
            <v>5</v>
          </cell>
          <cell r="M1341">
            <v>9</v>
          </cell>
          <cell r="N1341">
            <v>29</v>
          </cell>
          <cell r="U1341">
            <v>2</v>
          </cell>
          <cell r="V1341">
            <v>0</v>
          </cell>
        </row>
        <row r="1342">
          <cell r="C1342">
            <v>24206</v>
          </cell>
          <cell r="D1342">
            <v>423</v>
          </cell>
          <cell r="E1342" t="str">
            <v>TIAONG2</v>
          </cell>
          <cell r="F1342">
            <v>87393</v>
          </cell>
          <cell r="G1342" t="str">
            <v>SUCAT2</v>
          </cell>
          <cell r="H1342">
            <v>19</v>
          </cell>
          <cell r="I1342">
            <v>50</v>
          </cell>
          <cell r="J1342" t="str">
            <v>D</v>
          </cell>
          <cell r="K1342">
            <v>4</v>
          </cell>
          <cell r="L1342">
            <v>5</v>
          </cell>
          <cell r="M1342">
            <v>33</v>
          </cell>
          <cell r="N1342">
            <v>27</v>
          </cell>
          <cell r="U1342">
            <v>2</v>
          </cell>
          <cell r="V1342">
            <v>0</v>
          </cell>
        </row>
        <row r="1343">
          <cell r="C1343">
            <v>14208</v>
          </cell>
          <cell r="D1343">
            <v>423</v>
          </cell>
          <cell r="E1343" t="str">
            <v>TAYABAS1</v>
          </cell>
          <cell r="F1343">
            <v>87393</v>
          </cell>
          <cell r="G1343" t="str">
            <v>SUCAT2</v>
          </cell>
          <cell r="H1343">
            <v>20</v>
          </cell>
          <cell r="I1343">
            <v>57</v>
          </cell>
          <cell r="J1343" t="str">
            <v>B</v>
          </cell>
          <cell r="K1343">
            <v>4</v>
          </cell>
          <cell r="L1343">
            <v>0</v>
          </cell>
          <cell r="M1343">
            <v>30</v>
          </cell>
          <cell r="U1343">
            <v>1</v>
          </cell>
          <cell r="V1343">
            <v>0</v>
          </cell>
        </row>
        <row r="1344">
          <cell r="C1344">
            <v>24208</v>
          </cell>
          <cell r="D1344">
            <v>423</v>
          </cell>
          <cell r="E1344" t="str">
            <v>TAYABAS2</v>
          </cell>
          <cell r="F1344">
            <v>87393</v>
          </cell>
          <cell r="G1344" t="str">
            <v>SUCAT2</v>
          </cell>
          <cell r="H1344">
            <v>20</v>
          </cell>
          <cell r="I1344">
            <v>58</v>
          </cell>
          <cell r="J1344" t="str">
            <v>B</v>
          </cell>
          <cell r="K1344">
            <v>4</v>
          </cell>
          <cell r="L1344">
            <v>0</v>
          </cell>
          <cell r="M1344">
            <v>26</v>
          </cell>
          <cell r="U1344">
            <v>1</v>
          </cell>
          <cell r="V1344">
            <v>0</v>
          </cell>
        </row>
        <row r="1345">
          <cell r="C1345">
            <v>34208</v>
          </cell>
          <cell r="D1345">
            <v>423</v>
          </cell>
          <cell r="E1345" t="str">
            <v>TAYABAS3</v>
          </cell>
          <cell r="F1345">
            <v>87393</v>
          </cell>
          <cell r="G1345" t="str">
            <v>SUCAT2</v>
          </cell>
          <cell r="H1345">
            <v>20</v>
          </cell>
          <cell r="I1345">
            <v>59</v>
          </cell>
          <cell r="J1345" t="str">
            <v>B</v>
          </cell>
          <cell r="K1345">
            <v>4</v>
          </cell>
          <cell r="L1345">
            <v>0</v>
          </cell>
          <cell r="M1345">
            <v>4</v>
          </cell>
          <cell r="N1345">
            <v>100</v>
          </cell>
          <cell r="U1345">
            <v>2</v>
          </cell>
          <cell r="V1345">
            <v>0</v>
          </cell>
        </row>
        <row r="1346">
          <cell r="C1346">
            <v>14919</v>
          </cell>
          <cell r="D1346">
            <v>49</v>
          </cell>
          <cell r="E1346" t="str">
            <v>SANVICENT1</v>
          </cell>
          <cell r="F1346">
            <v>87393</v>
          </cell>
          <cell r="G1346" t="str">
            <v>SUCAT2</v>
          </cell>
          <cell r="H1346">
            <v>21</v>
          </cell>
          <cell r="I1346">
            <v>54</v>
          </cell>
          <cell r="J1346" t="str">
            <v>B</v>
          </cell>
          <cell r="K1346">
            <v>5</v>
          </cell>
          <cell r="L1346">
            <v>5</v>
          </cell>
          <cell r="M1346">
            <v>20</v>
          </cell>
          <cell r="U1346">
            <v>1</v>
          </cell>
          <cell r="V1346">
            <v>0</v>
          </cell>
        </row>
        <row r="1347">
          <cell r="C1347">
            <v>24919</v>
          </cell>
          <cell r="D1347">
            <v>49</v>
          </cell>
          <cell r="E1347" t="str">
            <v>SANVICENT2</v>
          </cell>
          <cell r="F1347">
            <v>87393</v>
          </cell>
          <cell r="G1347" t="str">
            <v>SUCAT2</v>
          </cell>
          <cell r="H1347">
            <v>21</v>
          </cell>
          <cell r="I1347">
            <v>55</v>
          </cell>
          <cell r="J1347" t="str">
            <v>B</v>
          </cell>
          <cell r="K1347">
            <v>5</v>
          </cell>
          <cell r="L1347">
            <v>5</v>
          </cell>
          <cell r="M1347">
            <v>32</v>
          </cell>
          <cell r="U1347">
            <v>1</v>
          </cell>
          <cell r="V1347">
            <v>0</v>
          </cell>
        </row>
        <row r="1348">
          <cell r="C1348">
            <v>34919</v>
          </cell>
          <cell r="D1348">
            <v>49</v>
          </cell>
          <cell r="E1348" t="str">
            <v>SANVICENT3</v>
          </cell>
          <cell r="F1348">
            <v>87393</v>
          </cell>
          <cell r="G1348" t="str">
            <v>SUCAT2</v>
          </cell>
          <cell r="H1348">
            <v>21</v>
          </cell>
          <cell r="I1348">
            <v>56</v>
          </cell>
          <cell r="J1348" t="str">
            <v>B</v>
          </cell>
          <cell r="K1348">
            <v>5</v>
          </cell>
          <cell r="L1348">
            <v>5</v>
          </cell>
          <cell r="M1348">
            <v>30</v>
          </cell>
          <cell r="U1348">
            <v>1</v>
          </cell>
          <cell r="V1348">
            <v>0</v>
          </cell>
        </row>
        <row r="1349">
          <cell r="C1349">
            <v>14917</v>
          </cell>
          <cell r="D1349">
            <v>49</v>
          </cell>
          <cell r="E1349" t="str">
            <v>NAGCARLAN1</v>
          </cell>
          <cell r="F1349">
            <v>87393</v>
          </cell>
          <cell r="G1349" t="str">
            <v>SUCAT2</v>
          </cell>
          <cell r="H1349">
            <v>23</v>
          </cell>
          <cell r="I1349">
            <v>63</v>
          </cell>
          <cell r="J1349" t="str">
            <v>B</v>
          </cell>
          <cell r="K1349">
            <v>5</v>
          </cell>
          <cell r="L1349">
            <v>2</v>
          </cell>
          <cell r="M1349">
            <v>20</v>
          </cell>
          <cell r="U1349">
            <v>1</v>
          </cell>
          <cell r="V1349">
            <v>0</v>
          </cell>
        </row>
        <row r="1350">
          <cell r="C1350">
            <v>24917</v>
          </cell>
          <cell r="D1350">
            <v>49</v>
          </cell>
          <cell r="E1350" t="str">
            <v>NAGCARLAN2</v>
          </cell>
          <cell r="F1350">
            <v>87393</v>
          </cell>
          <cell r="G1350" t="str">
            <v>SUCAT2</v>
          </cell>
          <cell r="H1350">
            <v>23</v>
          </cell>
          <cell r="I1350">
            <v>64</v>
          </cell>
          <cell r="J1350" t="str">
            <v>B</v>
          </cell>
          <cell r="K1350">
            <v>5</v>
          </cell>
          <cell r="L1350">
            <v>2</v>
          </cell>
          <cell r="M1350">
            <v>18</v>
          </cell>
          <cell r="U1350">
            <v>1</v>
          </cell>
          <cell r="V1350">
            <v>0</v>
          </cell>
        </row>
        <row r="1351">
          <cell r="C1351">
            <v>34917</v>
          </cell>
          <cell r="D1351">
            <v>49</v>
          </cell>
          <cell r="E1351" t="str">
            <v>NAGCARLAN3</v>
          </cell>
          <cell r="F1351">
            <v>87393</v>
          </cell>
          <cell r="G1351" t="str">
            <v>SUCAT2</v>
          </cell>
          <cell r="H1351">
            <v>23</v>
          </cell>
          <cell r="I1351">
            <v>65</v>
          </cell>
          <cell r="J1351" t="str">
            <v>B</v>
          </cell>
          <cell r="K1351">
            <v>5</v>
          </cell>
          <cell r="L1351">
            <v>2</v>
          </cell>
          <cell r="M1351">
            <v>8</v>
          </cell>
          <cell r="U1351">
            <v>1</v>
          </cell>
          <cell r="V1351">
            <v>0</v>
          </cell>
        </row>
        <row r="1352">
          <cell r="C1352">
            <v>14916</v>
          </cell>
          <cell r="D1352">
            <v>49</v>
          </cell>
          <cell r="E1352" t="str">
            <v>LISP1</v>
          </cell>
          <cell r="F1352">
            <v>87393</v>
          </cell>
          <cell r="G1352" t="str">
            <v>SUCAT2</v>
          </cell>
          <cell r="H1352">
            <v>25</v>
          </cell>
          <cell r="I1352">
            <v>69</v>
          </cell>
          <cell r="J1352" t="str">
            <v>B</v>
          </cell>
          <cell r="K1352">
            <v>4</v>
          </cell>
          <cell r="L1352">
            <v>2</v>
          </cell>
          <cell r="M1352">
            <v>11</v>
          </cell>
          <cell r="N1352">
            <v>123</v>
          </cell>
          <cell r="U1352">
            <v>2</v>
          </cell>
          <cell r="V1352">
            <v>0</v>
          </cell>
        </row>
        <row r="1353">
          <cell r="C1353">
            <v>24916</v>
          </cell>
          <cell r="D1353">
            <v>49</v>
          </cell>
          <cell r="E1353" t="str">
            <v>LISP2</v>
          </cell>
          <cell r="F1353">
            <v>87393</v>
          </cell>
          <cell r="G1353" t="str">
            <v>SUCAT2</v>
          </cell>
          <cell r="H1353">
            <v>25</v>
          </cell>
          <cell r="I1353">
            <v>70</v>
          </cell>
          <cell r="J1353" t="str">
            <v>B</v>
          </cell>
          <cell r="K1353">
            <v>4</v>
          </cell>
          <cell r="L1353">
            <v>2</v>
          </cell>
          <cell r="M1353">
            <v>14</v>
          </cell>
          <cell r="N1353">
            <v>9</v>
          </cell>
          <cell r="U1353">
            <v>2</v>
          </cell>
          <cell r="V1353">
            <v>0</v>
          </cell>
        </row>
        <row r="1354">
          <cell r="C1354">
            <v>34916</v>
          </cell>
          <cell r="D1354">
            <v>49</v>
          </cell>
          <cell r="E1354" t="str">
            <v>LISP3</v>
          </cell>
          <cell r="F1354">
            <v>87393</v>
          </cell>
          <cell r="G1354" t="str">
            <v>SUCAT2</v>
          </cell>
          <cell r="H1354">
            <v>25</v>
          </cell>
          <cell r="I1354">
            <v>71</v>
          </cell>
          <cell r="J1354" t="str">
            <v>B</v>
          </cell>
          <cell r="K1354">
            <v>4</v>
          </cell>
          <cell r="L1354">
            <v>2</v>
          </cell>
          <cell r="M1354">
            <v>35</v>
          </cell>
          <cell r="N1354">
            <v>32</v>
          </cell>
          <cell r="U1354">
            <v>2</v>
          </cell>
          <cell r="V1354">
            <v>0</v>
          </cell>
        </row>
        <row r="1355">
          <cell r="C1355">
            <v>14904</v>
          </cell>
          <cell r="D1355">
            <v>49</v>
          </cell>
          <cell r="E1355" t="str">
            <v>CABUYAO1</v>
          </cell>
          <cell r="F1355">
            <v>87393</v>
          </cell>
          <cell r="G1355" t="str">
            <v>SUCAT2</v>
          </cell>
          <cell r="H1355">
            <v>26</v>
          </cell>
          <cell r="I1355">
            <v>72</v>
          </cell>
          <cell r="J1355" t="str">
            <v>B</v>
          </cell>
          <cell r="K1355">
            <v>3</v>
          </cell>
          <cell r="L1355">
            <v>3</v>
          </cell>
          <cell r="M1355">
            <v>18</v>
          </cell>
          <cell r="N1355">
            <v>35</v>
          </cell>
          <cell r="U1355">
            <v>2</v>
          </cell>
          <cell r="V1355">
            <v>0</v>
          </cell>
        </row>
        <row r="1356">
          <cell r="C1356">
            <v>24904</v>
          </cell>
          <cell r="D1356">
            <v>49</v>
          </cell>
          <cell r="E1356" t="str">
            <v>CABUYAO2</v>
          </cell>
          <cell r="F1356">
            <v>87393</v>
          </cell>
          <cell r="G1356" t="str">
            <v>SUCAT2</v>
          </cell>
          <cell r="H1356">
            <v>26</v>
          </cell>
          <cell r="I1356">
            <v>73</v>
          </cell>
          <cell r="J1356" t="str">
            <v>B</v>
          </cell>
          <cell r="K1356">
            <v>3</v>
          </cell>
          <cell r="L1356">
            <v>3</v>
          </cell>
          <cell r="M1356">
            <v>22</v>
          </cell>
          <cell r="N1356">
            <v>31</v>
          </cell>
          <cell r="U1356">
            <v>2</v>
          </cell>
          <cell r="V1356">
            <v>0</v>
          </cell>
        </row>
        <row r="1357">
          <cell r="C1357">
            <v>34904</v>
          </cell>
          <cell r="D1357">
            <v>49</v>
          </cell>
          <cell r="E1357" t="str">
            <v>CABUYAO3</v>
          </cell>
          <cell r="F1357">
            <v>87393</v>
          </cell>
          <cell r="G1357" t="str">
            <v>SUCAT2</v>
          </cell>
          <cell r="H1357">
            <v>26</v>
          </cell>
          <cell r="I1357">
            <v>74</v>
          </cell>
          <cell r="J1357" t="str">
            <v>B</v>
          </cell>
          <cell r="K1357">
            <v>3</v>
          </cell>
          <cell r="L1357">
            <v>3</v>
          </cell>
          <cell r="M1357">
            <v>4</v>
          </cell>
          <cell r="N1357">
            <v>15</v>
          </cell>
          <cell r="U1357">
            <v>2</v>
          </cell>
          <cell r="V1357">
            <v>0</v>
          </cell>
        </row>
        <row r="1358">
          <cell r="C1358">
            <v>14918</v>
          </cell>
          <cell r="D1358">
            <v>49</v>
          </cell>
          <cell r="E1358" t="str">
            <v>SANPEDRO1</v>
          </cell>
          <cell r="F1358">
            <v>87393</v>
          </cell>
          <cell r="G1358" t="str">
            <v>SUCAT2</v>
          </cell>
          <cell r="H1358">
            <v>27</v>
          </cell>
          <cell r="I1358">
            <v>75</v>
          </cell>
          <cell r="J1358" t="str">
            <v>B</v>
          </cell>
          <cell r="K1358">
            <v>3</v>
          </cell>
          <cell r="L1358">
            <v>0</v>
          </cell>
          <cell r="M1358">
            <v>7</v>
          </cell>
          <cell r="N1358">
            <v>34</v>
          </cell>
          <cell r="O1358">
            <v>75</v>
          </cell>
          <cell r="U1358">
            <v>3</v>
          </cell>
          <cell r="V1358">
            <v>0</v>
          </cell>
        </row>
        <row r="1359">
          <cell r="C1359">
            <v>24918</v>
          </cell>
          <cell r="D1359">
            <v>49</v>
          </cell>
          <cell r="E1359" t="str">
            <v>SANPEDRO2</v>
          </cell>
          <cell r="F1359">
            <v>87393</v>
          </cell>
          <cell r="G1359" t="str">
            <v>SUCAT2</v>
          </cell>
          <cell r="H1359">
            <v>27</v>
          </cell>
          <cell r="I1359">
            <v>76</v>
          </cell>
          <cell r="J1359" t="str">
            <v>B</v>
          </cell>
          <cell r="K1359">
            <v>3</v>
          </cell>
          <cell r="L1359">
            <v>0</v>
          </cell>
          <cell r="M1359">
            <v>29</v>
          </cell>
          <cell r="N1359">
            <v>9</v>
          </cell>
          <cell r="O1359">
            <v>77</v>
          </cell>
          <cell r="U1359">
            <v>3</v>
          </cell>
          <cell r="V1359">
            <v>0</v>
          </cell>
        </row>
        <row r="1360">
          <cell r="C1360">
            <v>34918</v>
          </cell>
          <cell r="D1360">
            <v>49</v>
          </cell>
          <cell r="E1360" t="str">
            <v>SANPEDRO3</v>
          </cell>
          <cell r="F1360">
            <v>87393</v>
          </cell>
          <cell r="G1360" t="str">
            <v>SUCAT2</v>
          </cell>
          <cell r="H1360">
            <v>27</v>
          </cell>
          <cell r="I1360">
            <v>77</v>
          </cell>
          <cell r="J1360" t="str">
            <v>B</v>
          </cell>
          <cell r="K1360">
            <v>3</v>
          </cell>
          <cell r="L1360">
            <v>0</v>
          </cell>
          <cell r="M1360">
            <v>18</v>
          </cell>
          <cell r="N1360">
            <v>31</v>
          </cell>
          <cell r="O1360">
            <v>79</v>
          </cell>
          <cell r="U1360">
            <v>3</v>
          </cell>
          <cell r="V1360">
            <v>0</v>
          </cell>
        </row>
        <row r="1361">
          <cell r="C1361">
            <v>14628</v>
          </cell>
          <cell r="D1361">
            <v>461</v>
          </cell>
          <cell r="E1361" t="str">
            <v>SOUTHWOOD1</v>
          </cell>
          <cell r="F1361">
            <v>87393</v>
          </cell>
          <cell r="G1361" t="str">
            <v>SUCAT2</v>
          </cell>
          <cell r="H1361">
            <v>29</v>
          </cell>
          <cell r="I1361">
            <v>81</v>
          </cell>
          <cell r="J1361" t="str">
            <v>B</v>
          </cell>
          <cell r="K1361">
            <v>4</v>
          </cell>
          <cell r="L1361">
            <v>5</v>
          </cell>
          <cell r="M1361">
            <v>36</v>
          </cell>
          <cell r="N1361">
            <v>27</v>
          </cell>
          <cell r="U1361">
            <v>2</v>
          </cell>
          <cell r="V1361">
            <v>0</v>
          </cell>
        </row>
        <row r="1362">
          <cell r="C1362">
            <v>24628</v>
          </cell>
          <cell r="D1362">
            <v>461</v>
          </cell>
          <cell r="E1362" t="str">
            <v>SOUTHWOOD2</v>
          </cell>
          <cell r="F1362">
            <v>87393</v>
          </cell>
          <cell r="G1362" t="str">
            <v>SUCAT2</v>
          </cell>
          <cell r="H1362">
            <v>29</v>
          </cell>
          <cell r="I1362">
            <v>82</v>
          </cell>
          <cell r="J1362" t="str">
            <v>B</v>
          </cell>
          <cell r="K1362">
            <v>4</v>
          </cell>
          <cell r="L1362">
            <v>5</v>
          </cell>
          <cell r="M1362">
            <v>22</v>
          </cell>
          <cell r="N1362">
            <v>6</v>
          </cell>
          <cell r="U1362">
            <v>2</v>
          </cell>
          <cell r="V1362">
            <v>0</v>
          </cell>
        </row>
        <row r="1363">
          <cell r="C1363">
            <v>34628</v>
          </cell>
          <cell r="D1363">
            <v>461</v>
          </cell>
          <cell r="E1363" t="str">
            <v>SOUTHWOOD3</v>
          </cell>
          <cell r="F1363">
            <v>87393</v>
          </cell>
          <cell r="G1363" t="str">
            <v>SUCAT2</v>
          </cell>
          <cell r="H1363">
            <v>29</v>
          </cell>
          <cell r="I1363">
            <v>83</v>
          </cell>
          <cell r="J1363" t="str">
            <v>B</v>
          </cell>
          <cell r="K1363">
            <v>4</v>
          </cell>
          <cell r="L1363">
            <v>5</v>
          </cell>
          <cell r="M1363">
            <v>34</v>
          </cell>
          <cell r="N1363">
            <v>14</v>
          </cell>
          <cell r="U1363">
            <v>2</v>
          </cell>
          <cell r="V1363">
            <v>0</v>
          </cell>
        </row>
        <row r="1364">
          <cell r="C1364">
            <v>11707</v>
          </cell>
          <cell r="D1364">
            <v>1500</v>
          </cell>
          <cell r="E1364" t="str">
            <v>MUTUALHOM1</v>
          </cell>
          <cell r="F1364">
            <v>87393</v>
          </cell>
          <cell r="G1364" t="str">
            <v>SUCAT2</v>
          </cell>
          <cell r="H1364">
            <v>65</v>
          </cell>
          <cell r="I1364">
            <v>110</v>
          </cell>
          <cell r="J1364" t="str">
            <v>D</v>
          </cell>
          <cell r="K1364">
            <v>6</v>
          </cell>
          <cell r="L1364">
            <v>0</v>
          </cell>
          <cell r="M1364">
            <v>7</v>
          </cell>
          <cell r="N1364">
            <v>18</v>
          </cell>
          <cell r="U1364">
            <v>2</v>
          </cell>
          <cell r="V1364">
            <v>1</v>
          </cell>
        </row>
        <row r="1365">
          <cell r="C1365">
            <v>21707</v>
          </cell>
          <cell r="D1365">
            <v>1500</v>
          </cell>
          <cell r="E1365" t="str">
            <v>MUTUALHOM2</v>
          </cell>
          <cell r="F1365">
            <v>87393</v>
          </cell>
          <cell r="G1365" t="str">
            <v>SUCAT2</v>
          </cell>
          <cell r="H1365">
            <v>65</v>
          </cell>
          <cell r="I1365">
            <v>111</v>
          </cell>
          <cell r="J1365" t="str">
            <v>D</v>
          </cell>
          <cell r="K1365">
            <v>6</v>
          </cell>
          <cell r="L1365">
            <v>0</v>
          </cell>
          <cell r="M1365">
            <v>27</v>
          </cell>
          <cell r="N1365">
            <v>10</v>
          </cell>
          <cell r="O1365">
            <v>36</v>
          </cell>
          <cell r="U1365">
            <v>3</v>
          </cell>
          <cell r="V1365">
            <v>1</v>
          </cell>
        </row>
        <row r="1366">
          <cell r="C1366">
            <v>31707</v>
          </cell>
          <cell r="D1366">
            <v>1500</v>
          </cell>
          <cell r="E1366" t="str">
            <v>MUTUALHOM3</v>
          </cell>
          <cell r="F1366">
            <v>87393</v>
          </cell>
          <cell r="G1366" t="str">
            <v>SUCAT2</v>
          </cell>
          <cell r="H1366">
            <v>65</v>
          </cell>
          <cell r="I1366">
            <v>112</v>
          </cell>
          <cell r="J1366" t="str">
            <v>D</v>
          </cell>
          <cell r="K1366">
            <v>6</v>
          </cell>
          <cell r="L1366">
            <v>0</v>
          </cell>
          <cell r="M1366">
            <v>15</v>
          </cell>
          <cell r="N1366">
            <v>5</v>
          </cell>
          <cell r="O1366">
            <v>12</v>
          </cell>
          <cell r="U1366">
            <v>3</v>
          </cell>
          <cell r="V1366">
            <v>1</v>
          </cell>
        </row>
        <row r="1367">
          <cell r="C1367">
            <v>11704</v>
          </cell>
          <cell r="D1367">
            <v>1500</v>
          </cell>
          <cell r="E1367" t="str">
            <v>TUNASAN1</v>
          </cell>
          <cell r="F1367">
            <v>87393</v>
          </cell>
          <cell r="G1367" t="str">
            <v>SUCAT2</v>
          </cell>
          <cell r="H1367">
            <v>67</v>
          </cell>
          <cell r="I1367">
            <v>116</v>
          </cell>
          <cell r="J1367" t="str">
            <v>D</v>
          </cell>
          <cell r="K1367">
            <v>6</v>
          </cell>
          <cell r="L1367">
            <v>4</v>
          </cell>
          <cell r="M1367">
            <v>37</v>
          </cell>
          <cell r="N1367">
            <v>19</v>
          </cell>
          <cell r="O1367">
            <v>30</v>
          </cell>
          <cell r="P1367">
            <v>22</v>
          </cell>
          <cell r="U1367">
            <v>4</v>
          </cell>
          <cell r="V1367">
            <v>1</v>
          </cell>
        </row>
        <row r="1368">
          <cell r="C1368">
            <v>21704</v>
          </cell>
          <cell r="D1368">
            <v>1500</v>
          </cell>
          <cell r="E1368" t="str">
            <v>TUNASAN2</v>
          </cell>
          <cell r="F1368">
            <v>87393</v>
          </cell>
          <cell r="G1368" t="str">
            <v>SUCAT2</v>
          </cell>
          <cell r="H1368">
            <v>67</v>
          </cell>
          <cell r="I1368">
            <v>117</v>
          </cell>
          <cell r="J1368" t="str">
            <v>D</v>
          </cell>
          <cell r="K1368">
            <v>6</v>
          </cell>
          <cell r="L1368">
            <v>4</v>
          </cell>
          <cell r="M1368">
            <v>11</v>
          </cell>
          <cell r="N1368">
            <v>32</v>
          </cell>
          <cell r="O1368">
            <v>4</v>
          </cell>
          <cell r="U1368">
            <v>3</v>
          </cell>
          <cell r="V1368">
            <v>1</v>
          </cell>
        </row>
        <row r="1369">
          <cell r="C1369">
            <v>31704</v>
          </cell>
          <cell r="D1369">
            <v>1500</v>
          </cell>
          <cell r="E1369" t="str">
            <v>TUNASAN3</v>
          </cell>
          <cell r="F1369">
            <v>87393</v>
          </cell>
          <cell r="G1369" t="str">
            <v>SUCAT2</v>
          </cell>
          <cell r="H1369">
            <v>67</v>
          </cell>
          <cell r="I1369">
            <v>118</v>
          </cell>
          <cell r="J1369" t="str">
            <v>D</v>
          </cell>
          <cell r="K1369">
            <v>6</v>
          </cell>
          <cell r="L1369">
            <v>4</v>
          </cell>
          <cell r="M1369">
            <v>9</v>
          </cell>
          <cell r="N1369">
            <v>28</v>
          </cell>
          <cell r="O1369">
            <v>26</v>
          </cell>
          <cell r="U1369">
            <v>3</v>
          </cell>
          <cell r="V1369">
            <v>1</v>
          </cell>
        </row>
        <row r="1370">
          <cell r="C1370">
            <v>17701</v>
          </cell>
          <cell r="D1370">
            <v>771</v>
          </cell>
          <cell r="E1370" t="str">
            <v>LAOAG1</v>
          </cell>
          <cell r="F1370">
            <v>87394</v>
          </cell>
          <cell r="G1370" t="str">
            <v>TARLAC1</v>
          </cell>
          <cell r="H1370">
            <v>1</v>
          </cell>
          <cell r="I1370">
            <v>1</v>
          </cell>
          <cell r="J1370" t="str">
            <v>D</v>
          </cell>
          <cell r="K1370">
            <v>2</v>
          </cell>
          <cell r="L1370">
            <v>0</v>
          </cell>
          <cell r="M1370">
            <v>37</v>
          </cell>
          <cell r="N1370">
            <v>30</v>
          </cell>
          <cell r="O1370">
            <v>8</v>
          </cell>
          <cell r="U1370">
            <v>3</v>
          </cell>
          <cell r="V1370">
            <v>0</v>
          </cell>
        </row>
        <row r="1371">
          <cell r="C1371">
            <v>27701</v>
          </cell>
          <cell r="D1371">
            <v>771</v>
          </cell>
          <cell r="E1371" t="str">
            <v>LAOAG2</v>
          </cell>
          <cell r="F1371">
            <v>87394</v>
          </cell>
          <cell r="G1371" t="str">
            <v>TARLAC1</v>
          </cell>
          <cell r="H1371">
            <v>1</v>
          </cell>
          <cell r="I1371">
            <v>2</v>
          </cell>
          <cell r="J1371" t="str">
            <v>D</v>
          </cell>
          <cell r="K1371">
            <v>2</v>
          </cell>
          <cell r="L1371">
            <v>0</v>
          </cell>
          <cell r="M1371">
            <v>10</v>
          </cell>
          <cell r="N1371">
            <v>20</v>
          </cell>
          <cell r="O1371">
            <v>18</v>
          </cell>
          <cell r="P1371">
            <v>4</v>
          </cell>
          <cell r="U1371">
            <v>4</v>
          </cell>
          <cell r="V1371">
            <v>0</v>
          </cell>
        </row>
        <row r="1372">
          <cell r="C1372">
            <v>37701</v>
          </cell>
          <cell r="D1372">
            <v>771</v>
          </cell>
          <cell r="E1372" t="str">
            <v>LAOAG3</v>
          </cell>
          <cell r="F1372">
            <v>87394</v>
          </cell>
          <cell r="G1372" t="str">
            <v>TARLAC1</v>
          </cell>
          <cell r="H1372">
            <v>1</v>
          </cell>
          <cell r="I1372">
            <v>3</v>
          </cell>
          <cell r="J1372" t="str">
            <v>D</v>
          </cell>
          <cell r="K1372">
            <v>2</v>
          </cell>
          <cell r="L1372">
            <v>0</v>
          </cell>
          <cell r="M1372">
            <v>15</v>
          </cell>
          <cell r="N1372">
            <v>27</v>
          </cell>
          <cell r="O1372">
            <v>32</v>
          </cell>
          <cell r="P1372">
            <v>25</v>
          </cell>
          <cell r="U1372">
            <v>4</v>
          </cell>
          <cell r="V1372">
            <v>0</v>
          </cell>
        </row>
        <row r="1373">
          <cell r="C1373">
            <v>17702</v>
          </cell>
          <cell r="D1373">
            <v>771</v>
          </cell>
          <cell r="E1373" t="str">
            <v>PAOAY1</v>
          </cell>
          <cell r="F1373">
            <v>87394</v>
          </cell>
          <cell r="G1373" t="str">
            <v>TARLAC1</v>
          </cell>
          <cell r="H1373">
            <v>2</v>
          </cell>
          <cell r="I1373">
            <v>4</v>
          </cell>
          <cell r="J1373" t="str">
            <v>D</v>
          </cell>
          <cell r="K1373">
            <v>2</v>
          </cell>
          <cell r="L1373">
            <v>1</v>
          </cell>
          <cell r="M1373">
            <v>12</v>
          </cell>
          <cell r="N1373">
            <v>23</v>
          </cell>
          <cell r="U1373">
            <v>2</v>
          </cell>
          <cell r="V1373">
            <v>0</v>
          </cell>
        </row>
        <row r="1374">
          <cell r="C1374">
            <v>27702</v>
          </cell>
          <cell r="D1374">
            <v>771</v>
          </cell>
          <cell r="E1374" t="str">
            <v>PAOAY2</v>
          </cell>
          <cell r="F1374">
            <v>87394</v>
          </cell>
          <cell r="G1374" t="str">
            <v>TARLAC1</v>
          </cell>
          <cell r="H1374">
            <v>2</v>
          </cell>
          <cell r="I1374">
            <v>5</v>
          </cell>
          <cell r="J1374" t="str">
            <v>D</v>
          </cell>
          <cell r="K1374">
            <v>2</v>
          </cell>
          <cell r="L1374">
            <v>1</v>
          </cell>
          <cell r="M1374">
            <v>35</v>
          </cell>
          <cell r="N1374">
            <v>6</v>
          </cell>
          <cell r="U1374">
            <v>2</v>
          </cell>
          <cell r="V1374">
            <v>0</v>
          </cell>
        </row>
        <row r="1375">
          <cell r="C1375">
            <v>37702</v>
          </cell>
          <cell r="D1375">
            <v>771</v>
          </cell>
          <cell r="E1375" t="str">
            <v>PAOAY3</v>
          </cell>
          <cell r="F1375">
            <v>87394</v>
          </cell>
          <cell r="G1375" t="str">
            <v>TARLAC1</v>
          </cell>
          <cell r="H1375">
            <v>2</v>
          </cell>
          <cell r="I1375">
            <v>6</v>
          </cell>
          <cell r="J1375" t="str">
            <v>D</v>
          </cell>
          <cell r="K1375">
            <v>2</v>
          </cell>
          <cell r="L1375">
            <v>1</v>
          </cell>
          <cell r="M1375">
            <v>29</v>
          </cell>
          <cell r="N1375">
            <v>19</v>
          </cell>
          <cell r="U1375">
            <v>2</v>
          </cell>
          <cell r="V1375">
            <v>0</v>
          </cell>
        </row>
        <row r="1376">
          <cell r="C1376">
            <v>17703</v>
          </cell>
          <cell r="D1376">
            <v>772</v>
          </cell>
          <cell r="E1376" t="str">
            <v>MTCANIAO1</v>
          </cell>
          <cell r="F1376">
            <v>87394</v>
          </cell>
          <cell r="G1376" t="str">
            <v>TARLAC1</v>
          </cell>
          <cell r="H1376">
            <v>3</v>
          </cell>
          <cell r="I1376">
            <v>7</v>
          </cell>
          <cell r="J1376" t="str">
            <v>D</v>
          </cell>
          <cell r="K1376">
            <v>3</v>
          </cell>
          <cell r="L1376">
            <v>0</v>
          </cell>
          <cell r="M1376">
            <v>27</v>
          </cell>
          <cell r="N1376">
            <v>10</v>
          </cell>
          <cell r="O1376">
            <v>22</v>
          </cell>
          <cell r="P1376">
            <v>37</v>
          </cell>
          <cell r="U1376">
            <v>4</v>
          </cell>
          <cell r="V1376">
            <v>0</v>
          </cell>
        </row>
        <row r="1377">
          <cell r="C1377">
            <v>27703</v>
          </cell>
          <cell r="D1377">
            <v>772</v>
          </cell>
          <cell r="E1377" t="str">
            <v>MTCANIAO2</v>
          </cell>
          <cell r="F1377">
            <v>87394</v>
          </cell>
          <cell r="G1377" t="str">
            <v>TARLAC1</v>
          </cell>
          <cell r="H1377">
            <v>3</v>
          </cell>
          <cell r="I1377">
            <v>8</v>
          </cell>
          <cell r="J1377" t="str">
            <v>D</v>
          </cell>
          <cell r="K1377">
            <v>3</v>
          </cell>
          <cell r="L1377">
            <v>0</v>
          </cell>
          <cell r="M1377">
            <v>18</v>
          </cell>
          <cell r="N1377">
            <v>15</v>
          </cell>
          <cell r="O1377">
            <v>31</v>
          </cell>
          <cell r="P1377">
            <v>20</v>
          </cell>
          <cell r="U1377">
            <v>4</v>
          </cell>
          <cell r="V1377">
            <v>0</v>
          </cell>
        </row>
        <row r="1378">
          <cell r="C1378">
            <v>37703</v>
          </cell>
          <cell r="D1378">
            <v>772</v>
          </cell>
          <cell r="E1378" t="str">
            <v>MTCANIAO3</v>
          </cell>
          <cell r="F1378">
            <v>87394</v>
          </cell>
          <cell r="G1378" t="str">
            <v>TARLAC1</v>
          </cell>
          <cell r="H1378">
            <v>3</v>
          </cell>
          <cell r="I1378">
            <v>9</v>
          </cell>
          <cell r="J1378" t="str">
            <v>D</v>
          </cell>
          <cell r="K1378">
            <v>3</v>
          </cell>
          <cell r="L1378">
            <v>0</v>
          </cell>
          <cell r="M1378">
            <v>8</v>
          </cell>
          <cell r="N1378">
            <v>77</v>
          </cell>
          <cell r="O1378">
            <v>12</v>
          </cell>
          <cell r="P1378">
            <v>29</v>
          </cell>
          <cell r="U1378">
            <v>4</v>
          </cell>
          <cell r="V1378">
            <v>0</v>
          </cell>
        </row>
        <row r="1379">
          <cell r="C1379">
            <v>17705</v>
          </cell>
          <cell r="D1379">
            <v>772</v>
          </cell>
          <cell r="E1379" t="str">
            <v>VIGAN1</v>
          </cell>
          <cell r="F1379">
            <v>87394</v>
          </cell>
          <cell r="G1379" t="str">
            <v>TARLAC1</v>
          </cell>
          <cell r="H1379">
            <v>4</v>
          </cell>
          <cell r="I1379">
            <v>10</v>
          </cell>
          <cell r="J1379" t="str">
            <v>D</v>
          </cell>
          <cell r="K1379">
            <v>3</v>
          </cell>
          <cell r="L1379">
            <v>1</v>
          </cell>
          <cell r="M1379">
            <v>32</v>
          </cell>
          <cell r="N1379">
            <v>5</v>
          </cell>
          <cell r="U1379">
            <v>2</v>
          </cell>
          <cell r="V1379">
            <v>0</v>
          </cell>
        </row>
        <row r="1380">
          <cell r="C1380">
            <v>27705</v>
          </cell>
          <cell r="D1380">
            <v>772</v>
          </cell>
          <cell r="E1380" t="str">
            <v>VIGAN2</v>
          </cell>
          <cell r="F1380">
            <v>87394</v>
          </cell>
          <cell r="G1380" t="str">
            <v>TARLAC1</v>
          </cell>
          <cell r="H1380">
            <v>4</v>
          </cell>
          <cell r="I1380">
            <v>11</v>
          </cell>
          <cell r="J1380" t="str">
            <v>D</v>
          </cell>
          <cell r="K1380">
            <v>3</v>
          </cell>
          <cell r="L1380">
            <v>1</v>
          </cell>
          <cell r="M1380">
            <v>122</v>
          </cell>
          <cell r="N1380">
            <v>11</v>
          </cell>
          <cell r="U1380">
            <v>2</v>
          </cell>
          <cell r="V1380">
            <v>0</v>
          </cell>
        </row>
        <row r="1381">
          <cell r="C1381">
            <v>37705</v>
          </cell>
          <cell r="D1381">
            <v>772</v>
          </cell>
          <cell r="E1381" t="str">
            <v>VIGAN3</v>
          </cell>
          <cell r="F1381">
            <v>87394</v>
          </cell>
          <cell r="G1381" t="str">
            <v>TARLAC1</v>
          </cell>
          <cell r="H1381">
            <v>4</v>
          </cell>
          <cell r="I1381">
            <v>12</v>
          </cell>
          <cell r="J1381" t="str">
            <v>D</v>
          </cell>
          <cell r="K1381">
            <v>3</v>
          </cell>
          <cell r="L1381">
            <v>1</v>
          </cell>
          <cell r="M1381">
            <v>24</v>
          </cell>
          <cell r="N1381">
            <v>34</v>
          </cell>
          <cell r="U1381">
            <v>2</v>
          </cell>
          <cell r="V1381">
            <v>0</v>
          </cell>
        </row>
        <row r="1382">
          <cell r="C1382">
            <v>17704</v>
          </cell>
          <cell r="D1382">
            <v>772</v>
          </cell>
          <cell r="E1382" t="str">
            <v>CANDON1</v>
          </cell>
          <cell r="F1382">
            <v>87394</v>
          </cell>
          <cell r="G1382" t="str">
            <v>TARLAC1</v>
          </cell>
          <cell r="H1382">
            <v>5</v>
          </cell>
          <cell r="I1382">
            <v>13</v>
          </cell>
          <cell r="J1382" t="str">
            <v>D</v>
          </cell>
          <cell r="K1382">
            <v>3</v>
          </cell>
          <cell r="L1382">
            <v>2</v>
          </cell>
          <cell r="M1382">
            <v>14</v>
          </cell>
          <cell r="N1382">
            <v>22</v>
          </cell>
          <cell r="O1382">
            <v>32</v>
          </cell>
          <cell r="U1382">
            <v>3</v>
          </cell>
          <cell r="V1382">
            <v>0</v>
          </cell>
        </row>
        <row r="1383">
          <cell r="C1383">
            <v>27704</v>
          </cell>
          <cell r="D1383">
            <v>772</v>
          </cell>
          <cell r="E1383" t="str">
            <v>CANDON2</v>
          </cell>
          <cell r="F1383">
            <v>87394</v>
          </cell>
          <cell r="G1383" t="str">
            <v>TARLAC1</v>
          </cell>
          <cell r="H1383">
            <v>5</v>
          </cell>
          <cell r="I1383">
            <v>14</v>
          </cell>
          <cell r="J1383" t="str">
            <v>D</v>
          </cell>
          <cell r="K1383">
            <v>3</v>
          </cell>
          <cell r="L1383">
            <v>2</v>
          </cell>
          <cell r="M1383">
            <v>37</v>
          </cell>
          <cell r="N1383">
            <v>18</v>
          </cell>
          <cell r="O1383">
            <v>11</v>
          </cell>
          <cell r="P1383">
            <v>20</v>
          </cell>
          <cell r="U1383">
            <v>4</v>
          </cell>
          <cell r="V1383">
            <v>0</v>
          </cell>
        </row>
        <row r="1384">
          <cell r="C1384">
            <v>17205</v>
          </cell>
          <cell r="D1384">
            <v>72</v>
          </cell>
          <cell r="E1384" t="str">
            <v>SNGABRIEL1</v>
          </cell>
          <cell r="F1384">
            <v>87394</v>
          </cell>
          <cell r="G1384" t="str">
            <v>TARLAC1</v>
          </cell>
          <cell r="H1384">
            <v>6</v>
          </cell>
          <cell r="I1384">
            <v>15</v>
          </cell>
          <cell r="J1384" t="str">
            <v>D</v>
          </cell>
          <cell r="K1384">
            <v>2</v>
          </cell>
          <cell r="L1384">
            <v>0</v>
          </cell>
          <cell r="M1384">
            <v>35</v>
          </cell>
          <cell r="N1384">
            <v>14</v>
          </cell>
          <cell r="O1384">
            <v>10</v>
          </cell>
          <cell r="U1384">
            <v>3</v>
          </cell>
          <cell r="V1384">
            <v>0</v>
          </cell>
        </row>
        <row r="1385">
          <cell r="C1385">
            <v>37205</v>
          </cell>
          <cell r="D1385">
            <v>72</v>
          </cell>
          <cell r="E1385" t="str">
            <v>SNGABRIEL3</v>
          </cell>
          <cell r="F1385">
            <v>87394</v>
          </cell>
          <cell r="G1385" t="str">
            <v>TARLAC1</v>
          </cell>
          <cell r="H1385">
            <v>6</v>
          </cell>
          <cell r="I1385">
            <v>16</v>
          </cell>
          <cell r="J1385" t="str">
            <v>D</v>
          </cell>
          <cell r="K1385">
            <v>2</v>
          </cell>
          <cell r="L1385">
            <v>0</v>
          </cell>
          <cell r="M1385">
            <v>18</v>
          </cell>
          <cell r="N1385">
            <v>12</v>
          </cell>
          <cell r="O1385">
            <v>22</v>
          </cell>
          <cell r="U1385">
            <v>3</v>
          </cell>
          <cell r="V1385">
            <v>0</v>
          </cell>
        </row>
        <row r="1386">
          <cell r="C1386">
            <v>17204</v>
          </cell>
          <cell r="D1386">
            <v>72</v>
          </cell>
          <cell r="E1386" t="str">
            <v>SFLU1</v>
          </cell>
          <cell r="F1386">
            <v>87394</v>
          </cell>
          <cell r="G1386" t="str">
            <v>TARLAC1</v>
          </cell>
          <cell r="H1386">
            <v>7</v>
          </cell>
          <cell r="I1386">
            <v>17</v>
          </cell>
          <cell r="J1386" t="str">
            <v>D</v>
          </cell>
          <cell r="K1386">
            <v>2</v>
          </cell>
          <cell r="L1386">
            <v>1</v>
          </cell>
          <cell r="M1386">
            <v>28</v>
          </cell>
          <cell r="N1386">
            <v>15</v>
          </cell>
          <cell r="O1386">
            <v>6</v>
          </cell>
          <cell r="U1386">
            <v>3</v>
          </cell>
          <cell r="V1386">
            <v>0</v>
          </cell>
        </row>
        <row r="1387">
          <cell r="C1387">
            <v>37204</v>
          </cell>
          <cell r="D1387">
            <v>72</v>
          </cell>
          <cell r="E1387" t="str">
            <v>SFLU3</v>
          </cell>
          <cell r="F1387">
            <v>87394</v>
          </cell>
          <cell r="G1387" t="str">
            <v>TARLAC1</v>
          </cell>
          <cell r="H1387">
            <v>7</v>
          </cell>
          <cell r="I1387">
            <v>18</v>
          </cell>
          <cell r="J1387" t="str">
            <v>D</v>
          </cell>
          <cell r="K1387">
            <v>2</v>
          </cell>
          <cell r="L1387">
            <v>1</v>
          </cell>
          <cell r="M1387">
            <v>30</v>
          </cell>
          <cell r="N1387">
            <v>35</v>
          </cell>
          <cell r="O1387">
            <v>9</v>
          </cell>
          <cell r="P1387">
            <v>20</v>
          </cell>
          <cell r="U1387">
            <v>4</v>
          </cell>
          <cell r="V1387">
            <v>0</v>
          </cell>
        </row>
        <row r="1388">
          <cell r="C1388">
            <v>17202</v>
          </cell>
          <cell r="D1388">
            <v>72</v>
          </cell>
          <cell r="E1388" t="str">
            <v>BAUANG1</v>
          </cell>
          <cell r="F1388">
            <v>87394</v>
          </cell>
          <cell r="G1388" t="str">
            <v>TARLAC1</v>
          </cell>
          <cell r="H1388">
            <v>8</v>
          </cell>
          <cell r="I1388">
            <v>19</v>
          </cell>
          <cell r="J1388" t="str">
            <v>D</v>
          </cell>
          <cell r="K1388">
            <v>1</v>
          </cell>
          <cell r="L1388">
            <v>4</v>
          </cell>
          <cell r="M1388">
            <v>26</v>
          </cell>
          <cell r="N1388">
            <v>19</v>
          </cell>
          <cell r="O1388">
            <v>7</v>
          </cell>
          <cell r="U1388">
            <v>3</v>
          </cell>
          <cell r="V1388">
            <v>0</v>
          </cell>
        </row>
        <row r="1389">
          <cell r="C1389">
            <v>27202</v>
          </cell>
          <cell r="D1389">
            <v>72</v>
          </cell>
          <cell r="E1389" t="str">
            <v>BAUANG2</v>
          </cell>
          <cell r="F1389">
            <v>87394</v>
          </cell>
          <cell r="G1389" t="str">
            <v>TARLAC1</v>
          </cell>
          <cell r="H1389">
            <v>8</v>
          </cell>
          <cell r="I1389">
            <v>20</v>
          </cell>
          <cell r="J1389" t="str">
            <v>D</v>
          </cell>
          <cell r="K1389">
            <v>1</v>
          </cell>
          <cell r="L1389">
            <v>4</v>
          </cell>
          <cell r="M1389">
            <v>12</v>
          </cell>
          <cell r="N1389">
            <v>122</v>
          </cell>
          <cell r="U1389">
            <v>2</v>
          </cell>
          <cell r="V1389">
            <v>0</v>
          </cell>
        </row>
        <row r="1390">
          <cell r="C1390">
            <v>17206</v>
          </cell>
          <cell r="D1390">
            <v>72</v>
          </cell>
          <cell r="E1390" t="str">
            <v>CABA1</v>
          </cell>
          <cell r="F1390">
            <v>87394</v>
          </cell>
          <cell r="G1390" t="str">
            <v>TARLAC1</v>
          </cell>
          <cell r="H1390">
            <v>9</v>
          </cell>
          <cell r="I1390">
            <v>21</v>
          </cell>
          <cell r="J1390" t="str">
            <v>B</v>
          </cell>
          <cell r="K1390">
            <v>2</v>
          </cell>
          <cell r="L1390">
            <v>3</v>
          </cell>
          <cell r="M1390">
            <v>18</v>
          </cell>
          <cell r="N1390">
            <v>5</v>
          </cell>
          <cell r="U1390">
            <v>2</v>
          </cell>
          <cell r="V1390">
            <v>0</v>
          </cell>
        </row>
        <row r="1391">
          <cell r="C1391">
            <v>27206</v>
          </cell>
          <cell r="D1391">
            <v>72</v>
          </cell>
          <cell r="E1391" t="str">
            <v>CABA2</v>
          </cell>
          <cell r="F1391">
            <v>87394</v>
          </cell>
          <cell r="G1391" t="str">
            <v>TARLAC1</v>
          </cell>
          <cell r="H1391">
            <v>9</v>
          </cell>
          <cell r="I1391">
            <v>22</v>
          </cell>
          <cell r="J1391" t="str">
            <v>B</v>
          </cell>
          <cell r="K1391">
            <v>2</v>
          </cell>
          <cell r="L1391">
            <v>3</v>
          </cell>
          <cell r="M1391">
            <v>26</v>
          </cell>
          <cell r="N1391">
            <v>33</v>
          </cell>
          <cell r="U1391">
            <v>2</v>
          </cell>
          <cell r="V1391">
            <v>0</v>
          </cell>
        </row>
        <row r="1392">
          <cell r="C1392">
            <v>37206</v>
          </cell>
          <cell r="D1392">
            <v>72</v>
          </cell>
          <cell r="E1392" t="str">
            <v>CABA3</v>
          </cell>
          <cell r="F1392">
            <v>87394</v>
          </cell>
          <cell r="G1392" t="str">
            <v>TARLAC1</v>
          </cell>
          <cell r="H1392">
            <v>9</v>
          </cell>
          <cell r="I1392">
            <v>23</v>
          </cell>
          <cell r="J1392" t="str">
            <v>B</v>
          </cell>
          <cell r="K1392">
            <v>2</v>
          </cell>
          <cell r="L1392">
            <v>3</v>
          </cell>
          <cell r="M1392">
            <v>10</v>
          </cell>
          <cell r="N1392">
            <v>21</v>
          </cell>
          <cell r="U1392">
            <v>2</v>
          </cell>
          <cell r="V1392">
            <v>0</v>
          </cell>
        </row>
        <row r="1393">
          <cell r="C1393">
            <v>17201</v>
          </cell>
          <cell r="D1393">
            <v>72</v>
          </cell>
          <cell r="E1393" t="str">
            <v>AGOO1</v>
          </cell>
          <cell r="F1393">
            <v>87394</v>
          </cell>
          <cell r="G1393" t="str">
            <v>TARLAC1</v>
          </cell>
          <cell r="H1393">
            <v>10</v>
          </cell>
          <cell r="I1393">
            <v>24</v>
          </cell>
          <cell r="J1393" t="str">
            <v>D</v>
          </cell>
          <cell r="K1393">
            <v>2</v>
          </cell>
          <cell r="L1393">
            <v>2</v>
          </cell>
          <cell r="M1393">
            <v>30</v>
          </cell>
          <cell r="N1393">
            <v>6</v>
          </cell>
          <cell r="U1393">
            <v>2</v>
          </cell>
          <cell r="V1393">
            <v>0</v>
          </cell>
        </row>
        <row r="1394">
          <cell r="C1394">
            <v>27201</v>
          </cell>
          <cell r="D1394">
            <v>72</v>
          </cell>
          <cell r="E1394" t="str">
            <v>AGOO2</v>
          </cell>
          <cell r="F1394">
            <v>87394</v>
          </cell>
          <cell r="G1394" t="str">
            <v>TARLAC1</v>
          </cell>
          <cell r="H1394">
            <v>10</v>
          </cell>
          <cell r="I1394">
            <v>25</v>
          </cell>
          <cell r="J1394" t="str">
            <v>D</v>
          </cell>
          <cell r="K1394">
            <v>2</v>
          </cell>
          <cell r="L1394">
            <v>2</v>
          </cell>
          <cell r="M1394">
            <v>36</v>
          </cell>
          <cell r="N1394">
            <v>10</v>
          </cell>
          <cell r="O1394">
            <v>16</v>
          </cell>
          <cell r="U1394">
            <v>3</v>
          </cell>
          <cell r="V1394">
            <v>0</v>
          </cell>
        </row>
        <row r="1395">
          <cell r="C1395">
            <v>27203</v>
          </cell>
          <cell r="D1395">
            <v>72</v>
          </cell>
          <cell r="E1395" t="str">
            <v>ROSARIO2</v>
          </cell>
          <cell r="F1395">
            <v>87394</v>
          </cell>
          <cell r="G1395" t="str">
            <v>TARLAC1</v>
          </cell>
          <cell r="H1395">
            <v>11</v>
          </cell>
          <cell r="I1395">
            <v>26</v>
          </cell>
          <cell r="J1395" t="str">
            <v>D</v>
          </cell>
          <cell r="K1395">
            <v>2</v>
          </cell>
          <cell r="L1395">
            <v>5</v>
          </cell>
          <cell r="M1395">
            <v>20</v>
          </cell>
          <cell r="N1395">
            <v>7</v>
          </cell>
          <cell r="U1395">
            <v>2</v>
          </cell>
          <cell r="V1395">
            <v>0</v>
          </cell>
        </row>
        <row r="1396">
          <cell r="C1396">
            <v>37203</v>
          </cell>
          <cell r="D1396">
            <v>72</v>
          </cell>
          <cell r="E1396" t="str">
            <v>ROSARIO3</v>
          </cell>
          <cell r="F1396">
            <v>87394</v>
          </cell>
          <cell r="G1396" t="str">
            <v>TARLAC1</v>
          </cell>
          <cell r="H1396">
            <v>11</v>
          </cell>
          <cell r="I1396">
            <v>27</v>
          </cell>
          <cell r="J1396" t="str">
            <v>D</v>
          </cell>
          <cell r="K1396">
            <v>2</v>
          </cell>
          <cell r="L1396">
            <v>5</v>
          </cell>
          <cell r="M1396">
            <v>24</v>
          </cell>
          <cell r="N1396">
            <v>30</v>
          </cell>
          <cell r="U1396">
            <v>2</v>
          </cell>
          <cell r="V1396">
            <v>0</v>
          </cell>
        </row>
        <row r="1397">
          <cell r="C1397">
            <v>17401</v>
          </cell>
          <cell r="D1397">
            <v>742</v>
          </cell>
          <cell r="E1397" t="str">
            <v>STOTOMAS1</v>
          </cell>
          <cell r="F1397">
            <v>87394</v>
          </cell>
          <cell r="G1397" t="str">
            <v>TARLAC1</v>
          </cell>
          <cell r="H1397">
            <v>12</v>
          </cell>
          <cell r="I1397">
            <v>29</v>
          </cell>
          <cell r="J1397" t="str">
            <v>D</v>
          </cell>
          <cell r="K1397">
            <v>1</v>
          </cell>
          <cell r="L1397">
            <v>7</v>
          </cell>
          <cell r="M1397">
            <v>11</v>
          </cell>
          <cell r="N1397">
            <v>27</v>
          </cell>
          <cell r="O1397">
            <v>19</v>
          </cell>
          <cell r="P1397">
            <v>35</v>
          </cell>
          <cell r="Q1397">
            <v>32</v>
          </cell>
          <cell r="R1397">
            <v>22</v>
          </cell>
          <cell r="U1397">
            <v>6</v>
          </cell>
          <cell r="V1397">
            <v>0</v>
          </cell>
        </row>
        <row r="1398">
          <cell r="C1398">
            <v>17402</v>
          </cell>
          <cell r="D1398">
            <v>742</v>
          </cell>
          <cell r="E1398" t="str">
            <v>BAGUIO1</v>
          </cell>
          <cell r="F1398">
            <v>87394</v>
          </cell>
          <cell r="G1398" t="str">
            <v>TARLAC1</v>
          </cell>
          <cell r="H1398">
            <v>13</v>
          </cell>
          <cell r="I1398">
            <v>30</v>
          </cell>
          <cell r="J1398" t="str">
            <v>D</v>
          </cell>
          <cell r="K1398">
            <v>1</v>
          </cell>
          <cell r="L1398">
            <v>1</v>
          </cell>
          <cell r="M1398">
            <v>5</v>
          </cell>
          <cell r="N1398">
            <v>13</v>
          </cell>
          <cell r="O1398">
            <v>21</v>
          </cell>
          <cell r="P1398">
            <v>29</v>
          </cell>
          <cell r="Q1398">
            <v>34</v>
          </cell>
          <cell r="R1398">
            <v>10</v>
          </cell>
          <cell r="U1398">
            <v>6</v>
          </cell>
          <cell r="V1398">
            <v>0</v>
          </cell>
        </row>
        <row r="1399">
          <cell r="C1399">
            <v>27402</v>
          </cell>
          <cell r="D1399">
            <v>742</v>
          </cell>
          <cell r="E1399" t="str">
            <v>BAGUIO2</v>
          </cell>
          <cell r="F1399">
            <v>87394</v>
          </cell>
          <cell r="G1399" t="str">
            <v>TARLAC1</v>
          </cell>
          <cell r="H1399">
            <v>13</v>
          </cell>
          <cell r="I1399">
            <v>31</v>
          </cell>
          <cell r="J1399" t="str">
            <v>D</v>
          </cell>
          <cell r="K1399">
            <v>1</v>
          </cell>
          <cell r="L1399">
            <v>1</v>
          </cell>
          <cell r="M1399">
            <v>31</v>
          </cell>
          <cell r="N1399">
            <v>23</v>
          </cell>
          <cell r="O1399">
            <v>7</v>
          </cell>
          <cell r="P1399">
            <v>15</v>
          </cell>
          <cell r="Q1399">
            <v>37</v>
          </cell>
          <cell r="R1399">
            <v>26</v>
          </cell>
          <cell r="U1399">
            <v>6</v>
          </cell>
          <cell r="V1399">
            <v>0</v>
          </cell>
        </row>
        <row r="1400">
          <cell r="C1400">
            <v>10101</v>
          </cell>
          <cell r="D1400">
            <v>742</v>
          </cell>
          <cell r="E1400" t="str">
            <v>BAGUIOMAL1</v>
          </cell>
          <cell r="F1400">
            <v>87394</v>
          </cell>
          <cell r="G1400" t="str">
            <v>TARLAC1</v>
          </cell>
          <cell r="H1400">
            <v>14</v>
          </cell>
          <cell r="I1400">
            <v>33</v>
          </cell>
          <cell r="J1400" t="str">
            <v>D</v>
          </cell>
          <cell r="K1400">
            <v>0</v>
          </cell>
          <cell r="L1400">
            <v>7</v>
          </cell>
          <cell r="M1400">
            <v>3</v>
          </cell>
          <cell r="N1400">
            <v>8</v>
          </cell>
          <cell r="O1400">
            <v>24</v>
          </cell>
          <cell r="U1400">
            <v>3</v>
          </cell>
          <cell r="V1400">
            <v>0</v>
          </cell>
        </row>
        <row r="1401">
          <cell r="C1401">
            <v>17505</v>
          </cell>
          <cell r="D1401">
            <v>75</v>
          </cell>
          <cell r="E1401" t="str">
            <v>POZZORUB1</v>
          </cell>
          <cell r="F1401">
            <v>87394</v>
          </cell>
          <cell r="G1401" t="str">
            <v>TARLAC1</v>
          </cell>
          <cell r="H1401">
            <v>17</v>
          </cell>
          <cell r="I1401">
            <v>40</v>
          </cell>
          <cell r="J1401" t="str">
            <v>D</v>
          </cell>
          <cell r="K1401">
            <v>4</v>
          </cell>
          <cell r="L1401">
            <v>0</v>
          </cell>
          <cell r="M1401">
            <v>26</v>
          </cell>
          <cell r="N1401">
            <v>10</v>
          </cell>
          <cell r="U1401">
            <v>2</v>
          </cell>
          <cell r="V1401">
            <v>0</v>
          </cell>
        </row>
        <row r="1402">
          <cell r="C1402">
            <v>27505</v>
          </cell>
          <cell r="D1402">
            <v>75</v>
          </cell>
          <cell r="E1402" t="str">
            <v>POZZORUB2</v>
          </cell>
          <cell r="F1402">
            <v>87394</v>
          </cell>
          <cell r="G1402" t="str">
            <v>TARLAC1</v>
          </cell>
          <cell r="H1402">
            <v>17</v>
          </cell>
          <cell r="I1402">
            <v>41</v>
          </cell>
          <cell r="J1402" t="str">
            <v>D</v>
          </cell>
          <cell r="K1402">
            <v>4</v>
          </cell>
          <cell r="L1402">
            <v>0</v>
          </cell>
          <cell r="M1402">
            <v>34</v>
          </cell>
          <cell r="N1402">
            <v>77</v>
          </cell>
          <cell r="U1402">
            <v>2</v>
          </cell>
          <cell r="V1402">
            <v>0</v>
          </cell>
        </row>
        <row r="1403">
          <cell r="C1403">
            <v>37505</v>
          </cell>
          <cell r="D1403">
            <v>75</v>
          </cell>
          <cell r="E1403" t="str">
            <v>POZZORUB3</v>
          </cell>
          <cell r="F1403">
            <v>87394</v>
          </cell>
          <cell r="G1403" t="str">
            <v>TARLAC1</v>
          </cell>
          <cell r="H1403">
            <v>17</v>
          </cell>
          <cell r="I1403">
            <v>42</v>
          </cell>
          <cell r="J1403" t="str">
            <v>D</v>
          </cell>
          <cell r="K1403">
            <v>4</v>
          </cell>
          <cell r="L1403">
            <v>0</v>
          </cell>
          <cell r="M1403">
            <v>124</v>
          </cell>
          <cell r="N1403">
            <v>19</v>
          </cell>
          <cell r="U1403">
            <v>2</v>
          </cell>
          <cell r="V1403">
            <v>0</v>
          </cell>
        </row>
        <row r="1404">
          <cell r="C1404">
            <v>17508</v>
          </cell>
          <cell r="D1404">
            <v>75</v>
          </cell>
          <cell r="E1404" t="str">
            <v>BINALONAN1</v>
          </cell>
          <cell r="F1404">
            <v>87394</v>
          </cell>
          <cell r="G1404" t="str">
            <v>TARLAC1</v>
          </cell>
          <cell r="H1404">
            <v>18</v>
          </cell>
          <cell r="I1404">
            <v>43</v>
          </cell>
          <cell r="J1404" t="str">
            <v>B</v>
          </cell>
          <cell r="K1404">
            <v>4</v>
          </cell>
          <cell r="L1404">
            <v>1</v>
          </cell>
          <cell r="M1404">
            <v>30</v>
          </cell>
          <cell r="N1404">
            <v>27</v>
          </cell>
          <cell r="U1404">
            <v>2</v>
          </cell>
          <cell r="V1404">
            <v>0</v>
          </cell>
        </row>
        <row r="1405">
          <cell r="C1405">
            <v>27508</v>
          </cell>
          <cell r="D1405">
            <v>75</v>
          </cell>
          <cell r="E1405" t="str">
            <v>BINALONAN2</v>
          </cell>
          <cell r="F1405">
            <v>87394</v>
          </cell>
          <cell r="G1405" t="str">
            <v>TARLAC1</v>
          </cell>
          <cell r="H1405">
            <v>18</v>
          </cell>
          <cell r="I1405">
            <v>44</v>
          </cell>
          <cell r="J1405" t="str">
            <v>B</v>
          </cell>
          <cell r="K1405">
            <v>4</v>
          </cell>
          <cell r="L1405">
            <v>1</v>
          </cell>
          <cell r="M1405">
            <v>36</v>
          </cell>
          <cell r="N1405">
            <v>17</v>
          </cell>
          <cell r="U1405">
            <v>2</v>
          </cell>
          <cell r="V1405">
            <v>0</v>
          </cell>
        </row>
        <row r="1406">
          <cell r="C1406">
            <v>37508</v>
          </cell>
          <cell r="D1406">
            <v>75</v>
          </cell>
          <cell r="E1406" t="str">
            <v>BINALONAN3</v>
          </cell>
          <cell r="F1406">
            <v>87394</v>
          </cell>
          <cell r="G1406" t="str">
            <v>TARLAC1</v>
          </cell>
          <cell r="H1406">
            <v>18</v>
          </cell>
          <cell r="I1406">
            <v>45</v>
          </cell>
          <cell r="J1406" t="str">
            <v>B</v>
          </cell>
          <cell r="K1406">
            <v>4</v>
          </cell>
          <cell r="L1406">
            <v>1</v>
          </cell>
          <cell r="M1406">
            <v>22</v>
          </cell>
          <cell r="N1406">
            <v>11</v>
          </cell>
          <cell r="U1406">
            <v>2</v>
          </cell>
          <cell r="V1406">
            <v>0</v>
          </cell>
        </row>
        <row r="1407">
          <cell r="C1407">
            <v>17510</v>
          </cell>
          <cell r="D1407">
            <v>75</v>
          </cell>
          <cell r="E1407" t="str">
            <v>MANAOAG1</v>
          </cell>
          <cell r="F1407">
            <v>87394</v>
          </cell>
          <cell r="G1407" t="str">
            <v>TARLAC1</v>
          </cell>
          <cell r="H1407">
            <v>19</v>
          </cell>
          <cell r="I1407">
            <v>46</v>
          </cell>
          <cell r="J1407" t="str">
            <v>B</v>
          </cell>
          <cell r="K1407">
            <v>4</v>
          </cell>
          <cell r="L1407">
            <v>2</v>
          </cell>
          <cell r="M1407">
            <v>15</v>
          </cell>
          <cell r="N1407">
            <v>24</v>
          </cell>
          <cell r="U1407">
            <v>2</v>
          </cell>
          <cell r="V1407">
            <v>0</v>
          </cell>
        </row>
        <row r="1408">
          <cell r="C1408">
            <v>27510</v>
          </cell>
          <cell r="D1408">
            <v>75</v>
          </cell>
          <cell r="E1408" t="str">
            <v>MANAOAG2</v>
          </cell>
          <cell r="F1408">
            <v>87394</v>
          </cell>
          <cell r="G1408" t="str">
            <v>TARLAC1</v>
          </cell>
          <cell r="H1408">
            <v>19</v>
          </cell>
          <cell r="I1408">
            <v>47</v>
          </cell>
          <cell r="J1408" t="str">
            <v>B</v>
          </cell>
          <cell r="K1408">
            <v>4</v>
          </cell>
          <cell r="L1408">
            <v>2</v>
          </cell>
          <cell r="M1408">
            <v>79</v>
          </cell>
          <cell r="N1408">
            <v>120</v>
          </cell>
          <cell r="U1408">
            <v>2</v>
          </cell>
          <cell r="V1408">
            <v>0</v>
          </cell>
        </row>
        <row r="1409">
          <cell r="C1409">
            <v>37510</v>
          </cell>
          <cell r="D1409">
            <v>75</v>
          </cell>
          <cell r="E1409" t="str">
            <v>MANAOAG3</v>
          </cell>
          <cell r="F1409">
            <v>87394</v>
          </cell>
          <cell r="G1409" t="str">
            <v>TARLAC1</v>
          </cell>
          <cell r="H1409">
            <v>19</v>
          </cell>
          <cell r="I1409">
            <v>48</v>
          </cell>
          <cell r="J1409" t="str">
            <v>B</v>
          </cell>
          <cell r="K1409">
            <v>4</v>
          </cell>
          <cell r="L1409">
            <v>2</v>
          </cell>
          <cell r="M1409">
            <v>28</v>
          </cell>
          <cell r="N1409">
            <v>32</v>
          </cell>
          <cell r="U1409">
            <v>2</v>
          </cell>
          <cell r="V1409">
            <v>0</v>
          </cell>
        </row>
        <row r="1410">
          <cell r="C1410">
            <v>17501</v>
          </cell>
          <cell r="D1410">
            <v>75</v>
          </cell>
          <cell r="E1410" t="str">
            <v>DAGUPAN1</v>
          </cell>
          <cell r="F1410">
            <v>87394</v>
          </cell>
          <cell r="G1410" t="str">
            <v>TARLAC1</v>
          </cell>
          <cell r="H1410">
            <v>20</v>
          </cell>
          <cell r="I1410">
            <v>49</v>
          </cell>
          <cell r="J1410" t="str">
            <v>D</v>
          </cell>
          <cell r="K1410">
            <v>3</v>
          </cell>
          <cell r="L1410">
            <v>0</v>
          </cell>
          <cell r="M1410">
            <v>21</v>
          </cell>
          <cell r="N1410">
            <v>9</v>
          </cell>
          <cell r="O1410">
            <v>34</v>
          </cell>
          <cell r="P1410">
            <v>6</v>
          </cell>
          <cell r="U1410">
            <v>4</v>
          </cell>
          <cell r="V1410">
            <v>0</v>
          </cell>
        </row>
        <row r="1411">
          <cell r="C1411">
            <v>27501</v>
          </cell>
          <cell r="D1411">
            <v>75</v>
          </cell>
          <cell r="E1411" t="str">
            <v>DAGUPAN2</v>
          </cell>
          <cell r="F1411">
            <v>87394</v>
          </cell>
          <cell r="G1411" t="str">
            <v>TARLAC1</v>
          </cell>
          <cell r="H1411">
            <v>20</v>
          </cell>
          <cell r="I1411">
            <v>50</v>
          </cell>
          <cell r="J1411" t="str">
            <v>D</v>
          </cell>
          <cell r="K1411">
            <v>3</v>
          </cell>
          <cell r="L1411">
            <v>0</v>
          </cell>
          <cell r="M1411">
            <v>122</v>
          </cell>
          <cell r="N1411">
            <v>12</v>
          </cell>
          <cell r="O1411">
            <v>75</v>
          </cell>
          <cell r="P1411">
            <v>36</v>
          </cell>
          <cell r="U1411">
            <v>4</v>
          </cell>
          <cell r="V1411">
            <v>0</v>
          </cell>
        </row>
        <row r="1412">
          <cell r="C1412">
            <v>37501</v>
          </cell>
          <cell r="D1412">
            <v>75</v>
          </cell>
          <cell r="E1412" t="str">
            <v>DAGUPAN3</v>
          </cell>
          <cell r="F1412">
            <v>87394</v>
          </cell>
          <cell r="G1412" t="str">
            <v>TARLAC1</v>
          </cell>
          <cell r="H1412">
            <v>20</v>
          </cell>
          <cell r="I1412">
            <v>51</v>
          </cell>
          <cell r="J1412" t="str">
            <v>D</v>
          </cell>
          <cell r="K1412">
            <v>3</v>
          </cell>
          <cell r="L1412">
            <v>0</v>
          </cell>
          <cell r="M1412">
            <v>18</v>
          </cell>
          <cell r="N1412">
            <v>29</v>
          </cell>
          <cell r="O1412">
            <v>4</v>
          </cell>
          <cell r="P1412">
            <v>31</v>
          </cell>
          <cell r="U1412">
            <v>4</v>
          </cell>
          <cell r="V1412">
            <v>0</v>
          </cell>
        </row>
        <row r="1413">
          <cell r="C1413">
            <v>17504</v>
          </cell>
          <cell r="D1413">
            <v>75</v>
          </cell>
          <cell r="E1413" t="str">
            <v>LINGAYEN1</v>
          </cell>
          <cell r="F1413">
            <v>87394</v>
          </cell>
          <cell r="G1413" t="str">
            <v>TARLAC1</v>
          </cell>
          <cell r="H1413">
            <v>21</v>
          </cell>
          <cell r="I1413">
            <v>52</v>
          </cell>
          <cell r="J1413" t="str">
            <v>D</v>
          </cell>
          <cell r="K1413">
            <v>3</v>
          </cell>
          <cell r="L1413">
            <v>1</v>
          </cell>
          <cell r="M1413">
            <v>16</v>
          </cell>
          <cell r="N1413">
            <v>37</v>
          </cell>
          <cell r="U1413">
            <v>2</v>
          </cell>
          <cell r="V1413">
            <v>0</v>
          </cell>
        </row>
        <row r="1414">
          <cell r="C1414">
            <v>27504</v>
          </cell>
          <cell r="D1414">
            <v>75</v>
          </cell>
          <cell r="E1414" t="str">
            <v>LINGAYEN2</v>
          </cell>
          <cell r="F1414">
            <v>87394</v>
          </cell>
          <cell r="G1414" t="str">
            <v>TARLAC1</v>
          </cell>
          <cell r="H1414">
            <v>21</v>
          </cell>
          <cell r="I1414">
            <v>53</v>
          </cell>
          <cell r="J1414" t="str">
            <v>D</v>
          </cell>
          <cell r="K1414">
            <v>3</v>
          </cell>
          <cell r="L1414">
            <v>1</v>
          </cell>
          <cell r="M1414">
            <v>5</v>
          </cell>
          <cell r="N1414">
            <v>33</v>
          </cell>
          <cell r="U1414">
            <v>2</v>
          </cell>
          <cell r="V1414">
            <v>0</v>
          </cell>
        </row>
        <row r="1415">
          <cell r="C1415">
            <v>37504</v>
          </cell>
          <cell r="D1415">
            <v>75</v>
          </cell>
          <cell r="E1415" t="str">
            <v>LINGAYEN3</v>
          </cell>
          <cell r="F1415">
            <v>87394</v>
          </cell>
          <cell r="G1415" t="str">
            <v>TARLAC1</v>
          </cell>
          <cell r="H1415">
            <v>21</v>
          </cell>
          <cell r="I1415">
            <v>54</v>
          </cell>
          <cell r="J1415" t="str">
            <v>D</v>
          </cell>
          <cell r="K1415">
            <v>3</v>
          </cell>
          <cell r="L1415">
            <v>1</v>
          </cell>
          <cell r="M1415">
            <v>13</v>
          </cell>
          <cell r="N1415">
            <v>23</v>
          </cell>
          <cell r="U1415">
            <v>2</v>
          </cell>
          <cell r="V1415">
            <v>0</v>
          </cell>
        </row>
        <row r="1416">
          <cell r="C1416">
            <v>17506</v>
          </cell>
          <cell r="D1416">
            <v>75</v>
          </cell>
          <cell r="E1416" t="str">
            <v>SANCARLOS1</v>
          </cell>
          <cell r="F1416">
            <v>87394</v>
          </cell>
          <cell r="G1416" t="str">
            <v>TARLAC1</v>
          </cell>
          <cell r="H1416">
            <v>22</v>
          </cell>
          <cell r="I1416">
            <v>55</v>
          </cell>
          <cell r="J1416" t="str">
            <v>D</v>
          </cell>
          <cell r="K1416">
            <v>3</v>
          </cell>
          <cell r="L1416">
            <v>2</v>
          </cell>
          <cell r="M1416">
            <v>26</v>
          </cell>
          <cell r="N1416">
            <v>14</v>
          </cell>
          <cell r="U1416">
            <v>2</v>
          </cell>
          <cell r="V1416">
            <v>0</v>
          </cell>
        </row>
        <row r="1417">
          <cell r="C1417">
            <v>27506</v>
          </cell>
          <cell r="D1417">
            <v>75</v>
          </cell>
          <cell r="E1417" t="str">
            <v>SANCARLOS2</v>
          </cell>
          <cell r="F1417">
            <v>87394</v>
          </cell>
          <cell r="G1417" t="str">
            <v>TARLAC1</v>
          </cell>
          <cell r="H1417">
            <v>22</v>
          </cell>
          <cell r="I1417">
            <v>56</v>
          </cell>
          <cell r="J1417" t="str">
            <v>D</v>
          </cell>
          <cell r="K1417">
            <v>3</v>
          </cell>
          <cell r="L1417">
            <v>2</v>
          </cell>
          <cell r="M1417">
            <v>18</v>
          </cell>
          <cell r="N1417">
            <v>11</v>
          </cell>
          <cell r="U1417">
            <v>2</v>
          </cell>
          <cell r="V1417">
            <v>0</v>
          </cell>
        </row>
        <row r="1418">
          <cell r="C1418">
            <v>37506</v>
          </cell>
          <cell r="D1418">
            <v>75</v>
          </cell>
          <cell r="E1418" t="str">
            <v>SANCARLOS3</v>
          </cell>
          <cell r="F1418">
            <v>87394</v>
          </cell>
          <cell r="G1418" t="str">
            <v>TARLAC1</v>
          </cell>
          <cell r="H1418">
            <v>22</v>
          </cell>
          <cell r="I1418">
            <v>57</v>
          </cell>
          <cell r="J1418" t="str">
            <v>D</v>
          </cell>
          <cell r="K1418">
            <v>3</v>
          </cell>
          <cell r="L1418">
            <v>2</v>
          </cell>
          <cell r="M1418">
            <v>30</v>
          </cell>
          <cell r="N1418">
            <v>22</v>
          </cell>
          <cell r="U1418">
            <v>2</v>
          </cell>
          <cell r="V1418">
            <v>0</v>
          </cell>
        </row>
        <row r="1419">
          <cell r="C1419">
            <v>17502</v>
          </cell>
          <cell r="D1419">
            <v>75</v>
          </cell>
          <cell r="E1419" t="str">
            <v>URDANETA1</v>
          </cell>
          <cell r="F1419">
            <v>87394</v>
          </cell>
          <cell r="G1419" t="str">
            <v>TARLAC1</v>
          </cell>
          <cell r="H1419">
            <v>23</v>
          </cell>
          <cell r="I1419">
            <v>58</v>
          </cell>
          <cell r="J1419" t="str">
            <v>D</v>
          </cell>
          <cell r="K1419">
            <v>4</v>
          </cell>
          <cell r="L1419">
            <v>3</v>
          </cell>
          <cell r="M1419">
            <v>13</v>
          </cell>
          <cell r="N1419">
            <v>32</v>
          </cell>
          <cell r="O1419">
            <v>35</v>
          </cell>
          <cell r="U1419">
            <v>3</v>
          </cell>
          <cell r="V1419">
            <v>0</v>
          </cell>
        </row>
        <row r="1420">
          <cell r="C1420">
            <v>27502</v>
          </cell>
          <cell r="D1420">
            <v>75</v>
          </cell>
          <cell r="E1420" t="str">
            <v>URDANETA2</v>
          </cell>
          <cell r="F1420">
            <v>87394</v>
          </cell>
          <cell r="G1420" t="str">
            <v>TARLAC1</v>
          </cell>
          <cell r="H1420">
            <v>23</v>
          </cell>
          <cell r="I1420">
            <v>59</v>
          </cell>
          <cell r="J1420" t="str">
            <v>D</v>
          </cell>
          <cell r="K1420">
            <v>4</v>
          </cell>
          <cell r="L1420">
            <v>3</v>
          </cell>
          <cell r="M1420">
            <v>21</v>
          </cell>
          <cell r="N1420">
            <v>9</v>
          </cell>
          <cell r="O1420">
            <v>28</v>
          </cell>
          <cell r="P1420">
            <v>23</v>
          </cell>
          <cell r="U1420">
            <v>4</v>
          </cell>
          <cell r="V1420">
            <v>0</v>
          </cell>
        </row>
        <row r="1421">
          <cell r="C1421">
            <v>37502</v>
          </cell>
          <cell r="D1421">
            <v>75</v>
          </cell>
          <cell r="E1421" t="str">
            <v>URDANETA3</v>
          </cell>
          <cell r="F1421">
            <v>87394</v>
          </cell>
          <cell r="G1421" t="str">
            <v>TARLAC1</v>
          </cell>
          <cell r="H1421">
            <v>23</v>
          </cell>
          <cell r="I1421">
            <v>60</v>
          </cell>
          <cell r="J1421" t="str">
            <v>D</v>
          </cell>
          <cell r="K1421">
            <v>4</v>
          </cell>
          <cell r="L1421">
            <v>3</v>
          </cell>
          <cell r="M1421">
            <v>37</v>
          </cell>
          <cell r="N1421">
            <v>122</v>
          </cell>
          <cell r="O1421">
            <v>7</v>
          </cell>
          <cell r="U1421">
            <v>3</v>
          </cell>
          <cell r="V1421">
            <v>0</v>
          </cell>
        </row>
        <row r="1422">
          <cell r="C1422">
            <v>17507</v>
          </cell>
          <cell r="D1422">
            <v>75</v>
          </cell>
          <cell r="E1422" t="str">
            <v>VILLASIS1</v>
          </cell>
          <cell r="F1422">
            <v>87394</v>
          </cell>
          <cell r="G1422" t="str">
            <v>TARLAC1</v>
          </cell>
          <cell r="H1422">
            <v>24</v>
          </cell>
          <cell r="I1422">
            <v>61</v>
          </cell>
          <cell r="J1422" t="str">
            <v>D</v>
          </cell>
          <cell r="K1422">
            <v>4</v>
          </cell>
          <cell r="L1422">
            <v>4</v>
          </cell>
          <cell r="M1422">
            <v>25</v>
          </cell>
          <cell r="N1422">
            <v>6</v>
          </cell>
          <cell r="O1422">
            <v>75</v>
          </cell>
          <cell r="P1422">
            <v>30</v>
          </cell>
          <cell r="U1422">
            <v>4</v>
          </cell>
          <cell r="V1422">
            <v>0</v>
          </cell>
        </row>
        <row r="1423">
          <cell r="C1423">
            <v>27507</v>
          </cell>
          <cell r="D1423">
            <v>75</v>
          </cell>
          <cell r="E1423" t="str">
            <v>VILLASIS2</v>
          </cell>
          <cell r="F1423">
            <v>87394</v>
          </cell>
          <cell r="G1423" t="str">
            <v>TARLAC1</v>
          </cell>
          <cell r="H1423">
            <v>24</v>
          </cell>
          <cell r="I1423">
            <v>62</v>
          </cell>
          <cell r="J1423" t="str">
            <v>D</v>
          </cell>
          <cell r="K1423">
            <v>4</v>
          </cell>
          <cell r="L1423">
            <v>4</v>
          </cell>
          <cell r="M1423">
            <v>3</v>
          </cell>
          <cell r="N1423">
            <v>22</v>
          </cell>
          <cell r="O1423">
            <v>13</v>
          </cell>
          <cell r="U1423">
            <v>3</v>
          </cell>
          <cell r="V1423">
            <v>0</v>
          </cell>
        </row>
        <row r="1424">
          <cell r="C1424">
            <v>37507</v>
          </cell>
          <cell r="D1424">
            <v>75</v>
          </cell>
          <cell r="E1424" t="str">
            <v>VILLASIS3</v>
          </cell>
          <cell r="F1424">
            <v>87394</v>
          </cell>
          <cell r="G1424" t="str">
            <v>TARLAC1</v>
          </cell>
          <cell r="H1424">
            <v>24</v>
          </cell>
          <cell r="I1424">
            <v>63</v>
          </cell>
          <cell r="J1424" t="str">
            <v>D</v>
          </cell>
          <cell r="K1424">
            <v>4</v>
          </cell>
          <cell r="L1424">
            <v>4</v>
          </cell>
          <cell r="M1424">
            <v>16</v>
          </cell>
          <cell r="N1424">
            <v>32</v>
          </cell>
          <cell r="U1424">
            <v>2</v>
          </cell>
          <cell r="V1424">
            <v>0</v>
          </cell>
        </row>
        <row r="1425">
          <cell r="C1425">
            <v>17503</v>
          </cell>
          <cell r="D1425">
            <v>75</v>
          </cell>
          <cell r="E1425" t="str">
            <v>ALAMINOS1</v>
          </cell>
          <cell r="F1425">
            <v>87394</v>
          </cell>
          <cell r="G1425" t="str">
            <v>TARLAC1</v>
          </cell>
          <cell r="H1425">
            <v>25</v>
          </cell>
          <cell r="I1425">
            <v>64</v>
          </cell>
          <cell r="J1425" t="str">
            <v>D</v>
          </cell>
          <cell r="K1425">
            <v>3</v>
          </cell>
          <cell r="L1425">
            <v>3</v>
          </cell>
          <cell r="M1425">
            <v>35</v>
          </cell>
          <cell r="N1425">
            <v>31</v>
          </cell>
          <cell r="O1425">
            <v>15</v>
          </cell>
          <cell r="U1425">
            <v>3</v>
          </cell>
          <cell r="V1425">
            <v>0</v>
          </cell>
        </row>
        <row r="1426">
          <cell r="C1426">
            <v>27503</v>
          </cell>
          <cell r="D1426">
            <v>75</v>
          </cell>
          <cell r="E1426" t="str">
            <v>ALAMINOS2</v>
          </cell>
          <cell r="F1426">
            <v>87394</v>
          </cell>
          <cell r="G1426" t="str">
            <v>TARLAC1</v>
          </cell>
          <cell r="H1426">
            <v>25</v>
          </cell>
          <cell r="I1426">
            <v>65</v>
          </cell>
          <cell r="J1426" t="str">
            <v>D</v>
          </cell>
          <cell r="K1426">
            <v>3</v>
          </cell>
          <cell r="L1426">
            <v>3</v>
          </cell>
          <cell r="M1426">
            <v>32</v>
          </cell>
          <cell r="N1426">
            <v>29</v>
          </cell>
          <cell r="O1426">
            <v>37</v>
          </cell>
          <cell r="U1426">
            <v>3</v>
          </cell>
          <cell r="V1426">
            <v>0</v>
          </cell>
        </row>
        <row r="1427">
          <cell r="C1427">
            <v>37503</v>
          </cell>
          <cell r="D1427">
            <v>75</v>
          </cell>
          <cell r="E1427" t="str">
            <v>ALAMINOS3</v>
          </cell>
          <cell r="F1427">
            <v>87394</v>
          </cell>
          <cell r="G1427" t="str">
            <v>TARLAC1</v>
          </cell>
          <cell r="H1427">
            <v>25</v>
          </cell>
          <cell r="I1427">
            <v>66</v>
          </cell>
          <cell r="J1427" t="str">
            <v>D</v>
          </cell>
          <cell r="K1427">
            <v>3</v>
          </cell>
          <cell r="L1427">
            <v>3</v>
          </cell>
          <cell r="M1427">
            <v>27</v>
          </cell>
          <cell r="N1427">
            <v>4</v>
          </cell>
          <cell r="U1427">
            <v>2</v>
          </cell>
          <cell r="V1427">
            <v>0</v>
          </cell>
        </row>
        <row r="1428">
          <cell r="C1428">
            <v>17509</v>
          </cell>
          <cell r="D1428">
            <v>75</v>
          </cell>
          <cell r="E1428" t="str">
            <v>BUGALLON1</v>
          </cell>
          <cell r="F1428">
            <v>87394</v>
          </cell>
          <cell r="G1428" t="str">
            <v>TARLAC1</v>
          </cell>
          <cell r="H1428">
            <v>26</v>
          </cell>
          <cell r="I1428">
            <v>67</v>
          </cell>
          <cell r="J1428" t="str">
            <v>B</v>
          </cell>
          <cell r="K1428">
            <v>3</v>
          </cell>
          <cell r="L1428">
            <v>4</v>
          </cell>
          <cell r="M1428">
            <v>9</v>
          </cell>
          <cell r="N1428">
            <v>21</v>
          </cell>
          <cell r="U1428">
            <v>2</v>
          </cell>
          <cell r="V1428">
            <v>0</v>
          </cell>
        </row>
        <row r="1429">
          <cell r="C1429">
            <v>27509</v>
          </cell>
          <cell r="D1429">
            <v>75</v>
          </cell>
          <cell r="E1429" t="str">
            <v>BUGALLON2</v>
          </cell>
          <cell r="F1429">
            <v>87394</v>
          </cell>
          <cell r="G1429" t="str">
            <v>TARLAC1</v>
          </cell>
          <cell r="H1429">
            <v>26</v>
          </cell>
          <cell r="I1429">
            <v>68</v>
          </cell>
          <cell r="J1429" t="str">
            <v>B</v>
          </cell>
          <cell r="K1429">
            <v>3</v>
          </cell>
          <cell r="L1429">
            <v>4</v>
          </cell>
          <cell r="M1429">
            <v>28</v>
          </cell>
          <cell r="N1429">
            <v>24</v>
          </cell>
          <cell r="U1429">
            <v>2</v>
          </cell>
          <cell r="V1429">
            <v>0</v>
          </cell>
        </row>
        <row r="1430">
          <cell r="C1430">
            <v>37509</v>
          </cell>
          <cell r="D1430">
            <v>75</v>
          </cell>
          <cell r="E1430" t="str">
            <v>BUGALLON3</v>
          </cell>
          <cell r="F1430">
            <v>87394</v>
          </cell>
          <cell r="G1430" t="str">
            <v>TARLAC1</v>
          </cell>
          <cell r="H1430">
            <v>26</v>
          </cell>
          <cell r="I1430">
            <v>69</v>
          </cell>
          <cell r="J1430" t="str">
            <v>B</v>
          </cell>
          <cell r="K1430">
            <v>3</v>
          </cell>
          <cell r="L1430">
            <v>4</v>
          </cell>
          <cell r="M1430">
            <v>15</v>
          </cell>
          <cell r="N1430">
            <v>12</v>
          </cell>
          <cell r="U1430">
            <v>2</v>
          </cell>
          <cell r="V1430">
            <v>0</v>
          </cell>
        </row>
        <row r="1431">
          <cell r="C1431">
            <v>17511</v>
          </cell>
          <cell r="D1431">
            <v>75</v>
          </cell>
          <cell r="E1431" t="str">
            <v>MANGATARE1</v>
          </cell>
          <cell r="F1431">
            <v>87394</v>
          </cell>
          <cell r="G1431" t="str">
            <v>TARLAC1</v>
          </cell>
          <cell r="H1431">
            <v>27</v>
          </cell>
          <cell r="I1431">
            <v>70</v>
          </cell>
          <cell r="J1431" t="str">
            <v>B</v>
          </cell>
          <cell r="K1431">
            <v>3</v>
          </cell>
          <cell r="L1431">
            <v>5</v>
          </cell>
          <cell r="M1431">
            <v>7</v>
          </cell>
          <cell r="N1431">
            <v>3</v>
          </cell>
          <cell r="U1431">
            <v>2</v>
          </cell>
          <cell r="V1431">
            <v>0</v>
          </cell>
        </row>
        <row r="1432">
          <cell r="C1432">
            <v>27511</v>
          </cell>
          <cell r="D1432">
            <v>75</v>
          </cell>
          <cell r="E1432" t="str">
            <v>MANGATARE2</v>
          </cell>
          <cell r="F1432">
            <v>87394</v>
          </cell>
          <cell r="G1432" t="str">
            <v>TARLAC1</v>
          </cell>
          <cell r="H1432">
            <v>27</v>
          </cell>
          <cell r="I1432">
            <v>71</v>
          </cell>
          <cell r="J1432" t="str">
            <v>B</v>
          </cell>
          <cell r="K1432">
            <v>3</v>
          </cell>
          <cell r="L1432">
            <v>5</v>
          </cell>
          <cell r="M1432">
            <v>124</v>
          </cell>
          <cell r="N1432">
            <v>35</v>
          </cell>
          <cell r="U1432">
            <v>2</v>
          </cell>
          <cell r="V1432">
            <v>0</v>
          </cell>
        </row>
        <row r="1433">
          <cell r="C1433">
            <v>37511</v>
          </cell>
          <cell r="D1433">
            <v>75</v>
          </cell>
          <cell r="E1433" t="str">
            <v>MANGATARE3</v>
          </cell>
          <cell r="F1433">
            <v>87394</v>
          </cell>
          <cell r="G1433" t="str">
            <v>TARLAC1</v>
          </cell>
          <cell r="H1433">
            <v>27</v>
          </cell>
          <cell r="I1433">
            <v>72</v>
          </cell>
          <cell r="J1433" t="str">
            <v>B</v>
          </cell>
          <cell r="K1433">
            <v>3</v>
          </cell>
          <cell r="L1433">
            <v>5</v>
          </cell>
          <cell r="M1433">
            <v>10</v>
          </cell>
          <cell r="N1433">
            <v>26</v>
          </cell>
          <cell r="U1433">
            <v>2</v>
          </cell>
          <cell r="V1433">
            <v>0</v>
          </cell>
        </row>
        <row r="1434">
          <cell r="C1434">
            <v>17512</v>
          </cell>
          <cell r="D1434">
            <v>75</v>
          </cell>
          <cell r="E1434" t="str">
            <v>STABARBAR1</v>
          </cell>
          <cell r="F1434">
            <v>87394</v>
          </cell>
          <cell r="G1434" t="str">
            <v>TARLAC1</v>
          </cell>
          <cell r="H1434">
            <v>28</v>
          </cell>
          <cell r="I1434">
            <v>73</v>
          </cell>
          <cell r="J1434" t="str">
            <v>B</v>
          </cell>
          <cell r="K1434">
            <v>4</v>
          </cell>
          <cell r="L1434">
            <v>5</v>
          </cell>
          <cell r="M1434">
            <v>3</v>
          </cell>
          <cell r="N1434">
            <v>35</v>
          </cell>
          <cell r="O1434">
            <v>30</v>
          </cell>
          <cell r="U1434">
            <v>3</v>
          </cell>
          <cell r="V1434">
            <v>0</v>
          </cell>
        </row>
        <row r="1435">
          <cell r="C1435">
            <v>27512</v>
          </cell>
          <cell r="D1435">
            <v>75</v>
          </cell>
          <cell r="E1435" t="str">
            <v>STABARBAR2</v>
          </cell>
          <cell r="F1435">
            <v>87394</v>
          </cell>
          <cell r="G1435" t="str">
            <v>TARLAC1</v>
          </cell>
          <cell r="H1435">
            <v>28</v>
          </cell>
          <cell r="I1435">
            <v>74</v>
          </cell>
          <cell r="J1435" t="str">
            <v>B</v>
          </cell>
          <cell r="K1435">
            <v>4</v>
          </cell>
          <cell r="L1435">
            <v>5</v>
          </cell>
          <cell r="M1435">
            <v>20</v>
          </cell>
          <cell r="N1435">
            <v>77</v>
          </cell>
          <cell r="U1435">
            <v>2</v>
          </cell>
          <cell r="V1435">
            <v>0</v>
          </cell>
        </row>
        <row r="1436">
          <cell r="C1436">
            <v>37512</v>
          </cell>
          <cell r="D1436">
            <v>75</v>
          </cell>
          <cell r="E1436" t="str">
            <v>STABARBAR3</v>
          </cell>
          <cell r="F1436">
            <v>87394</v>
          </cell>
          <cell r="G1436" t="str">
            <v>TARLAC1</v>
          </cell>
          <cell r="H1436">
            <v>28</v>
          </cell>
          <cell r="I1436">
            <v>75</v>
          </cell>
          <cell r="J1436" t="str">
            <v>B</v>
          </cell>
          <cell r="K1436">
            <v>4</v>
          </cell>
          <cell r="L1436">
            <v>5</v>
          </cell>
          <cell r="M1436">
            <v>32</v>
          </cell>
          <cell r="N1436">
            <v>9</v>
          </cell>
          <cell r="U1436">
            <v>2</v>
          </cell>
          <cell r="V1436">
            <v>0</v>
          </cell>
        </row>
        <row r="1437">
          <cell r="C1437">
            <v>14517</v>
          </cell>
          <cell r="D1437">
            <v>452</v>
          </cell>
          <cell r="E1437" t="str">
            <v>SANMANUEL1</v>
          </cell>
          <cell r="F1437">
            <v>87394</v>
          </cell>
          <cell r="G1437" t="str">
            <v>TARLAC1</v>
          </cell>
          <cell r="H1437">
            <v>29</v>
          </cell>
          <cell r="I1437">
            <v>76</v>
          </cell>
          <cell r="J1437" t="str">
            <v>D</v>
          </cell>
          <cell r="K1437">
            <v>1</v>
          </cell>
          <cell r="L1437">
            <v>0</v>
          </cell>
          <cell r="M1437">
            <v>8</v>
          </cell>
          <cell r="N1437">
            <v>34</v>
          </cell>
          <cell r="U1437">
            <v>2</v>
          </cell>
          <cell r="V1437">
            <v>0</v>
          </cell>
        </row>
        <row r="1438">
          <cell r="C1438">
            <v>24517</v>
          </cell>
          <cell r="D1438">
            <v>452</v>
          </cell>
          <cell r="E1438" t="str">
            <v>SANMANUEL2</v>
          </cell>
          <cell r="F1438">
            <v>87394</v>
          </cell>
          <cell r="G1438" t="str">
            <v>TARLAC1</v>
          </cell>
          <cell r="H1438">
            <v>29</v>
          </cell>
          <cell r="I1438">
            <v>77</v>
          </cell>
          <cell r="J1438" t="str">
            <v>D</v>
          </cell>
          <cell r="K1438">
            <v>1</v>
          </cell>
          <cell r="L1438">
            <v>0</v>
          </cell>
          <cell r="M1438">
            <v>30</v>
          </cell>
          <cell r="N1438">
            <v>15</v>
          </cell>
          <cell r="U1438">
            <v>2</v>
          </cell>
          <cell r="V1438">
            <v>0</v>
          </cell>
        </row>
        <row r="1439">
          <cell r="C1439">
            <v>34517</v>
          </cell>
          <cell r="D1439">
            <v>452</v>
          </cell>
          <cell r="E1439" t="str">
            <v>SANMANUEL3</v>
          </cell>
          <cell r="F1439">
            <v>87394</v>
          </cell>
          <cell r="G1439" t="str">
            <v>TARLAC1</v>
          </cell>
          <cell r="H1439">
            <v>29</v>
          </cell>
          <cell r="I1439">
            <v>78</v>
          </cell>
          <cell r="J1439" t="str">
            <v>D</v>
          </cell>
          <cell r="K1439">
            <v>1</v>
          </cell>
          <cell r="L1439">
            <v>0</v>
          </cell>
          <cell r="M1439">
            <v>26</v>
          </cell>
          <cell r="N1439">
            <v>37</v>
          </cell>
          <cell r="U1439">
            <v>2</v>
          </cell>
          <cell r="V1439">
            <v>0</v>
          </cell>
        </row>
        <row r="1440">
          <cell r="C1440">
            <v>14506</v>
          </cell>
          <cell r="D1440">
            <v>452</v>
          </cell>
          <cell r="E1440" t="str">
            <v>MONCADA1</v>
          </cell>
          <cell r="F1440">
            <v>87394</v>
          </cell>
          <cell r="G1440" t="str">
            <v>TARLAC1</v>
          </cell>
          <cell r="H1440">
            <v>30</v>
          </cell>
          <cell r="I1440">
            <v>79</v>
          </cell>
          <cell r="J1440" t="str">
            <v>D</v>
          </cell>
          <cell r="K1440">
            <v>1</v>
          </cell>
          <cell r="L1440">
            <v>1</v>
          </cell>
          <cell r="M1440">
            <v>5</v>
          </cell>
          <cell r="N1440">
            <v>9</v>
          </cell>
          <cell r="U1440">
            <v>2</v>
          </cell>
          <cell r="V1440">
            <v>0</v>
          </cell>
        </row>
        <row r="1441">
          <cell r="C1441">
            <v>24506</v>
          </cell>
          <cell r="D1441">
            <v>452</v>
          </cell>
          <cell r="E1441" t="str">
            <v>MONCADA2</v>
          </cell>
          <cell r="F1441">
            <v>87394</v>
          </cell>
          <cell r="G1441" t="str">
            <v>TARLAC1</v>
          </cell>
          <cell r="H1441">
            <v>30</v>
          </cell>
          <cell r="I1441">
            <v>80</v>
          </cell>
          <cell r="J1441" t="str">
            <v>D</v>
          </cell>
          <cell r="K1441">
            <v>1</v>
          </cell>
          <cell r="L1441">
            <v>1</v>
          </cell>
          <cell r="M1441">
            <v>11</v>
          </cell>
          <cell r="N1441">
            <v>34</v>
          </cell>
          <cell r="U1441">
            <v>2</v>
          </cell>
          <cell r="V1441">
            <v>0</v>
          </cell>
        </row>
        <row r="1442">
          <cell r="C1442">
            <v>34506</v>
          </cell>
          <cell r="D1442">
            <v>452</v>
          </cell>
          <cell r="E1442" t="str">
            <v>MONCADA3</v>
          </cell>
          <cell r="F1442">
            <v>87394</v>
          </cell>
          <cell r="G1442" t="str">
            <v>TARLAC1</v>
          </cell>
          <cell r="H1442">
            <v>30</v>
          </cell>
          <cell r="I1442">
            <v>81</v>
          </cell>
          <cell r="J1442" t="str">
            <v>D</v>
          </cell>
          <cell r="K1442">
            <v>1</v>
          </cell>
          <cell r="L1442">
            <v>1</v>
          </cell>
          <cell r="M1442">
            <v>36</v>
          </cell>
          <cell r="N1442">
            <v>23</v>
          </cell>
          <cell r="U1442">
            <v>2</v>
          </cell>
          <cell r="V1442">
            <v>0</v>
          </cell>
        </row>
        <row r="1443">
          <cell r="C1443">
            <v>14509</v>
          </cell>
          <cell r="D1443">
            <v>452</v>
          </cell>
          <cell r="E1443" t="str">
            <v>PANIQUI1</v>
          </cell>
          <cell r="F1443">
            <v>87394</v>
          </cell>
          <cell r="G1443" t="str">
            <v>TARLAC1</v>
          </cell>
          <cell r="H1443">
            <v>31</v>
          </cell>
          <cell r="I1443">
            <v>82</v>
          </cell>
          <cell r="J1443" t="str">
            <v>D</v>
          </cell>
          <cell r="K1443">
            <v>1</v>
          </cell>
          <cell r="L1443">
            <v>2</v>
          </cell>
          <cell r="M1443">
            <v>28</v>
          </cell>
          <cell r="N1443">
            <v>25</v>
          </cell>
          <cell r="U1443">
            <v>2</v>
          </cell>
          <cell r="V1443">
            <v>0</v>
          </cell>
        </row>
        <row r="1444">
          <cell r="C1444">
            <v>24509</v>
          </cell>
          <cell r="D1444">
            <v>452</v>
          </cell>
          <cell r="E1444" t="str">
            <v>PANIQUI2</v>
          </cell>
          <cell r="F1444">
            <v>87394</v>
          </cell>
          <cell r="G1444" t="str">
            <v>TARLAC1</v>
          </cell>
          <cell r="H1444">
            <v>31</v>
          </cell>
          <cell r="I1444">
            <v>83</v>
          </cell>
          <cell r="J1444" t="str">
            <v>D</v>
          </cell>
          <cell r="K1444">
            <v>1</v>
          </cell>
          <cell r="L1444">
            <v>2</v>
          </cell>
          <cell r="M1444">
            <v>21</v>
          </cell>
          <cell r="N1444">
            <v>4</v>
          </cell>
          <cell r="U1444">
            <v>2</v>
          </cell>
          <cell r="V1444">
            <v>0</v>
          </cell>
        </row>
        <row r="1445">
          <cell r="C1445">
            <v>34509</v>
          </cell>
          <cell r="D1445">
            <v>452</v>
          </cell>
          <cell r="E1445" t="str">
            <v>PANIQUI3</v>
          </cell>
          <cell r="F1445">
            <v>87394</v>
          </cell>
          <cell r="G1445" t="str">
            <v>TARLAC1</v>
          </cell>
          <cell r="H1445">
            <v>31</v>
          </cell>
          <cell r="I1445">
            <v>84</v>
          </cell>
          <cell r="J1445" t="str">
            <v>D</v>
          </cell>
          <cell r="K1445">
            <v>1</v>
          </cell>
          <cell r="L1445">
            <v>2</v>
          </cell>
          <cell r="M1445">
            <v>18</v>
          </cell>
          <cell r="N1445">
            <v>32</v>
          </cell>
          <cell r="O1445">
            <v>76</v>
          </cell>
          <cell r="P1445">
            <v>13</v>
          </cell>
          <cell r="U1445">
            <v>4</v>
          </cell>
          <cell r="V1445">
            <v>0</v>
          </cell>
        </row>
        <row r="1446">
          <cell r="C1446">
            <v>14504</v>
          </cell>
          <cell r="D1446">
            <v>452</v>
          </cell>
          <cell r="E1446" t="str">
            <v>CAMILING1</v>
          </cell>
          <cell r="F1446">
            <v>87394</v>
          </cell>
          <cell r="G1446" t="str">
            <v>TARLAC1</v>
          </cell>
          <cell r="H1446">
            <v>32</v>
          </cell>
          <cell r="I1446">
            <v>85</v>
          </cell>
          <cell r="J1446" t="str">
            <v>D</v>
          </cell>
          <cell r="K1446">
            <v>1</v>
          </cell>
          <cell r="L1446">
            <v>3</v>
          </cell>
          <cell r="M1446">
            <v>13</v>
          </cell>
          <cell r="N1446">
            <v>20</v>
          </cell>
          <cell r="U1446">
            <v>2</v>
          </cell>
          <cell r="V1446">
            <v>0</v>
          </cell>
        </row>
        <row r="1447">
          <cell r="C1447">
            <v>24504</v>
          </cell>
          <cell r="D1447">
            <v>452</v>
          </cell>
          <cell r="E1447" t="str">
            <v>CAMILING2</v>
          </cell>
          <cell r="F1447">
            <v>87394</v>
          </cell>
          <cell r="G1447" t="str">
            <v>TARLAC1</v>
          </cell>
          <cell r="H1447">
            <v>32</v>
          </cell>
          <cell r="I1447">
            <v>86</v>
          </cell>
          <cell r="J1447" t="str">
            <v>D</v>
          </cell>
          <cell r="K1447">
            <v>1</v>
          </cell>
          <cell r="L1447">
            <v>3</v>
          </cell>
          <cell r="M1447">
            <v>15</v>
          </cell>
          <cell r="N1447">
            <v>6</v>
          </cell>
          <cell r="U1447">
            <v>2</v>
          </cell>
          <cell r="V1447">
            <v>0</v>
          </cell>
        </row>
        <row r="1448">
          <cell r="C1448">
            <v>34504</v>
          </cell>
          <cell r="D1448">
            <v>452</v>
          </cell>
          <cell r="E1448" t="str">
            <v>CAMILING3</v>
          </cell>
          <cell r="F1448">
            <v>87394</v>
          </cell>
          <cell r="G1448" t="str">
            <v>TARLAC1</v>
          </cell>
          <cell r="H1448">
            <v>32</v>
          </cell>
          <cell r="I1448">
            <v>87</v>
          </cell>
          <cell r="J1448" t="str">
            <v>D</v>
          </cell>
          <cell r="K1448">
            <v>1</v>
          </cell>
          <cell r="L1448">
            <v>3</v>
          </cell>
          <cell r="M1448">
            <v>31</v>
          </cell>
          <cell r="N1448">
            <v>34</v>
          </cell>
          <cell r="U1448">
            <v>2</v>
          </cell>
          <cell r="V1448">
            <v>0</v>
          </cell>
        </row>
        <row r="1449">
          <cell r="C1449">
            <v>14503</v>
          </cell>
          <cell r="D1449">
            <v>452</v>
          </cell>
          <cell r="E1449" t="str">
            <v>TARLAC1</v>
          </cell>
          <cell r="F1449">
            <v>87394</v>
          </cell>
          <cell r="G1449" t="str">
            <v>TARLAC1</v>
          </cell>
          <cell r="H1449">
            <v>33</v>
          </cell>
          <cell r="I1449">
            <v>88</v>
          </cell>
          <cell r="J1449" t="str">
            <v>D</v>
          </cell>
          <cell r="K1449">
            <v>1</v>
          </cell>
          <cell r="L1449">
            <v>4</v>
          </cell>
          <cell r="M1449">
            <v>120</v>
          </cell>
          <cell r="N1449">
            <v>124</v>
          </cell>
          <cell r="U1449">
            <v>2</v>
          </cell>
          <cell r="V1449">
            <v>0</v>
          </cell>
        </row>
        <row r="1450">
          <cell r="C1450">
            <v>24503</v>
          </cell>
          <cell r="D1450">
            <v>452</v>
          </cell>
          <cell r="E1450" t="str">
            <v>TARLAC2</v>
          </cell>
          <cell r="F1450">
            <v>87394</v>
          </cell>
          <cell r="G1450" t="str">
            <v>TARLAC1</v>
          </cell>
          <cell r="H1450">
            <v>33</v>
          </cell>
          <cell r="I1450">
            <v>89</v>
          </cell>
          <cell r="J1450" t="str">
            <v>D</v>
          </cell>
          <cell r="K1450">
            <v>1</v>
          </cell>
          <cell r="L1450">
            <v>4</v>
          </cell>
          <cell r="M1450">
            <v>27</v>
          </cell>
          <cell r="N1450">
            <v>32</v>
          </cell>
          <cell r="U1450">
            <v>2</v>
          </cell>
          <cell r="V1450">
            <v>0</v>
          </cell>
        </row>
        <row r="1451">
          <cell r="C1451">
            <v>34503</v>
          </cell>
          <cell r="D1451">
            <v>452</v>
          </cell>
          <cell r="E1451" t="str">
            <v>TARLAC3</v>
          </cell>
          <cell r="F1451">
            <v>87394</v>
          </cell>
          <cell r="G1451" t="str">
            <v>TARLAC1</v>
          </cell>
          <cell r="H1451">
            <v>33</v>
          </cell>
          <cell r="I1451">
            <v>90</v>
          </cell>
          <cell r="J1451" t="str">
            <v>D</v>
          </cell>
          <cell r="K1451">
            <v>1</v>
          </cell>
          <cell r="L1451">
            <v>4</v>
          </cell>
          <cell r="M1451">
            <v>23</v>
          </cell>
          <cell r="N1451">
            <v>35</v>
          </cell>
          <cell r="O1451">
            <v>8</v>
          </cell>
          <cell r="U1451">
            <v>3</v>
          </cell>
          <cell r="V1451">
            <v>0</v>
          </cell>
        </row>
        <row r="1452">
          <cell r="C1452">
            <v>44503</v>
          </cell>
          <cell r="D1452">
            <v>452</v>
          </cell>
          <cell r="E1452" t="str">
            <v>TARLAC4</v>
          </cell>
          <cell r="F1452">
            <v>87394</v>
          </cell>
          <cell r="G1452" t="str">
            <v>TARLAC1</v>
          </cell>
          <cell r="H1452">
            <v>33</v>
          </cell>
          <cell r="I1452">
            <v>109</v>
          </cell>
          <cell r="J1452" t="str">
            <v>D</v>
          </cell>
          <cell r="K1452">
            <v>1</v>
          </cell>
          <cell r="L1452">
            <v>4</v>
          </cell>
          <cell r="M1452">
            <v>78</v>
          </cell>
          <cell r="U1452">
            <v>1</v>
          </cell>
          <cell r="V1452">
            <v>0</v>
          </cell>
        </row>
        <row r="1453">
          <cell r="C1453">
            <v>14518</v>
          </cell>
          <cell r="D1453">
            <v>452</v>
          </cell>
          <cell r="E1453" t="str">
            <v>TARLAC21</v>
          </cell>
          <cell r="F1453">
            <v>87394</v>
          </cell>
          <cell r="G1453" t="str">
            <v>TARLAC1</v>
          </cell>
          <cell r="H1453">
            <v>35</v>
          </cell>
          <cell r="I1453">
            <v>94</v>
          </cell>
          <cell r="J1453" t="str">
            <v>B</v>
          </cell>
          <cell r="K1453">
            <v>4</v>
          </cell>
          <cell r="L1453">
            <v>0</v>
          </cell>
          <cell r="M1453">
            <v>33</v>
          </cell>
          <cell r="N1453">
            <v>29</v>
          </cell>
          <cell r="U1453">
            <v>2</v>
          </cell>
          <cell r="V1453">
            <v>0</v>
          </cell>
        </row>
        <row r="1454">
          <cell r="C1454">
            <v>24518</v>
          </cell>
          <cell r="D1454">
            <v>452</v>
          </cell>
          <cell r="E1454" t="str">
            <v>TARLAC22</v>
          </cell>
          <cell r="F1454">
            <v>87394</v>
          </cell>
          <cell r="G1454" t="str">
            <v>TARLAC1</v>
          </cell>
          <cell r="H1454">
            <v>35</v>
          </cell>
          <cell r="I1454">
            <v>95</v>
          </cell>
          <cell r="J1454" t="str">
            <v>B</v>
          </cell>
          <cell r="K1454">
            <v>4</v>
          </cell>
          <cell r="L1454">
            <v>0</v>
          </cell>
          <cell r="M1454">
            <v>37</v>
          </cell>
          <cell r="N1454">
            <v>14</v>
          </cell>
          <cell r="U1454">
            <v>2</v>
          </cell>
          <cell r="V1454">
            <v>0</v>
          </cell>
        </row>
        <row r="1455">
          <cell r="C1455">
            <v>34518</v>
          </cell>
          <cell r="D1455">
            <v>452</v>
          </cell>
          <cell r="E1455" t="str">
            <v>TARLAC23</v>
          </cell>
          <cell r="F1455">
            <v>87394</v>
          </cell>
          <cell r="G1455" t="str">
            <v>TARLAC1</v>
          </cell>
          <cell r="H1455">
            <v>35</v>
          </cell>
          <cell r="I1455">
            <v>96</v>
          </cell>
          <cell r="J1455" t="str">
            <v>B</v>
          </cell>
          <cell r="K1455">
            <v>4</v>
          </cell>
          <cell r="L1455">
            <v>0</v>
          </cell>
          <cell r="M1455">
            <v>10</v>
          </cell>
          <cell r="N1455">
            <v>6</v>
          </cell>
          <cell r="U1455">
            <v>2</v>
          </cell>
          <cell r="V1455">
            <v>0</v>
          </cell>
        </row>
        <row r="1456">
          <cell r="C1456">
            <v>17406</v>
          </cell>
          <cell r="D1456">
            <v>742</v>
          </cell>
          <cell r="E1456" t="str">
            <v>DOMINHILL1</v>
          </cell>
          <cell r="F1456">
            <v>87394</v>
          </cell>
          <cell r="G1456" t="str">
            <v>TARLAC1</v>
          </cell>
          <cell r="H1456">
            <v>39</v>
          </cell>
          <cell r="I1456">
            <v>103</v>
          </cell>
          <cell r="J1456" t="str">
            <v>B</v>
          </cell>
          <cell r="K1456">
            <v>1</v>
          </cell>
          <cell r="L1456">
            <v>5</v>
          </cell>
          <cell r="M1456">
            <v>8</v>
          </cell>
          <cell r="N1456">
            <v>30</v>
          </cell>
          <cell r="O1456">
            <v>6</v>
          </cell>
          <cell r="P1456">
            <v>14</v>
          </cell>
          <cell r="U1456">
            <v>4</v>
          </cell>
          <cell r="V1456">
            <v>0</v>
          </cell>
        </row>
        <row r="1457">
          <cell r="C1457">
            <v>27406</v>
          </cell>
          <cell r="D1457">
            <v>742</v>
          </cell>
          <cell r="E1457" t="str">
            <v>DOMINHILL2</v>
          </cell>
          <cell r="F1457">
            <v>87394</v>
          </cell>
          <cell r="G1457" t="str">
            <v>TARLAC1</v>
          </cell>
          <cell r="H1457">
            <v>39</v>
          </cell>
          <cell r="I1457">
            <v>104</v>
          </cell>
          <cell r="J1457" t="str">
            <v>B</v>
          </cell>
          <cell r="K1457">
            <v>1</v>
          </cell>
          <cell r="L1457">
            <v>5</v>
          </cell>
          <cell r="M1457">
            <v>12</v>
          </cell>
          <cell r="N1457">
            <v>4</v>
          </cell>
          <cell r="U1457">
            <v>2</v>
          </cell>
          <cell r="V1457">
            <v>0</v>
          </cell>
        </row>
        <row r="1458">
          <cell r="C1458">
            <v>37406</v>
          </cell>
          <cell r="D1458">
            <v>742</v>
          </cell>
          <cell r="E1458" t="str">
            <v>DOMINHILL3</v>
          </cell>
          <cell r="F1458">
            <v>87394</v>
          </cell>
          <cell r="G1458" t="str">
            <v>TARLAC1</v>
          </cell>
          <cell r="H1458">
            <v>39</v>
          </cell>
          <cell r="I1458">
            <v>105</v>
          </cell>
          <cell r="J1458" t="str">
            <v>B</v>
          </cell>
          <cell r="K1458">
            <v>1</v>
          </cell>
          <cell r="L1458">
            <v>5</v>
          </cell>
          <cell r="M1458">
            <v>16</v>
          </cell>
          <cell r="N1458">
            <v>24</v>
          </cell>
          <cell r="O1458">
            <v>18</v>
          </cell>
          <cell r="U1458">
            <v>3</v>
          </cell>
          <cell r="V1458">
            <v>0</v>
          </cell>
        </row>
        <row r="1459">
          <cell r="C1459">
            <v>17409</v>
          </cell>
          <cell r="D1459">
            <v>742</v>
          </cell>
          <cell r="E1459" t="str">
            <v>BAGUIOCC1</v>
          </cell>
          <cell r="F1459">
            <v>87394</v>
          </cell>
          <cell r="G1459" t="str">
            <v>TARLAC1</v>
          </cell>
          <cell r="H1459">
            <v>40</v>
          </cell>
          <cell r="I1459">
            <v>106</v>
          </cell>
          <cell r="J1459" t="str">
            <v>D</v>
          </cell>
          <cell r="K1459">
            <v>1</v>
          </cell>
          <cell r="L1459">
            <v>6</v>
          </cell>
          <cell r="M1459">
            <v>9</v>
          </cell>
          <cell r="N1459">
            <v>33</v>
          </cell>
          <cell r="U1459">
            <v>2</v>
          </cell>
          <cell r="V1459">
            <v>0</v>
          </cell>
        </row>
        <row r="1460">
          <cell r="C1460">
            <v>27409</v>
          </cell>
          <cell r="D1460">
            <v>742</v>
          </cell>
          <cell r="E1460" t="str">
            <v>BAGUIOCC2</v>
          </cell>
          <cell r="F1460">
            <v>87394</v>
          </cell>
          <cell r="G1460" t="str">
            <v>TARLAC1</v>
          </cell>
          <cell r="H1460">
            <v>40</v>
          </cell>
          <cell r="I1460">
            <v>107</v>
          </cell>
          <cell r="J1460" t="str">
            <v>D</v>
          </cell>
          <cell r="K1460">
            <v>1</v>
          </cell>
          <cell r="L1460">
            <v>6</v>
          </cell>
          <cell r="M1460">
            <v>4</v>
          </cell>
          <cell r="N1460">
            <v>17</v>
          </cell>
          <cell r="U1460">
            <v>2</v>
          </cell>
          <cell r="V1460">
            <v>0</v>
          </cell>
        </row>
        <row r="1461">
          <cell r="C1461">
            <v>10103</v>
          </cell>
          <cell r="D1461">
            <v>742</v>
          </cell>
          <cell r="E1461" t="str">
            <v>BAGUIOCC3</v>
          </cell>
          <cell r="F1461">
            <v>87394</v>
          </cell>
          <cell r="G1461" t="str">
            <v>TARLAC1</v>
          </cell>
          <cell r="H1461">
            <v>40</v>
          </cell>
          <cell r="I1461">
            <v>108</v>
          </cell>
          <cell r="J1461" t="str">
            <v>D</v>
          </cell>
          <cell r="K1461">
            <v>0</v>
          </cell>
          <cell r="L1461">
            <v>6</v>
          </cell>
          <cell r="M1461">
            <v>3</v>
          </cell>
          <cell r="N1461">
            <v>24</v>
          </cell>
          <cell r="U1461">
            <v>2</v>
          </cell>
          <cell r="V1461">
            <v>0</v>
          </cell>
        </row>
        <row r="1462">
          <cell r="C1462">
            <v>10104</v>
          </cell>
          <cell r="D1462">
            <v>742</v>
          </cell>
          <cell r="E1462" t="str">
            <v>TEXASINST1</v>
          </cell>
          <cell r="F1462">
            <v>87394</v>
          </cell>
          <cell r="G1462" t="str">
            <v>TARLAC1</v>
          </cell>
          <cell r="H1462">
            <v>41</v>
          </cell>
          <cell r="I1462">
            <v>110</v>
          </cell>
          <cell r="J1462" t="str">
            <v>D</v>
          </cell>
          <cell r="K1462">
            <v>0</v>
          </cell>
          <cell r="L1462">
            <v>1</v>
          </cell>
          <cell r="M1462">
            <v>3</v>
          </cell>
          <cell r="N1462">
            <v>30</v>
          </cell>
          <cell r="U1462">
            <v>2</v>
          </cell>
          <cell r="V1462">
            <v>0</v>
          </cell>
        </row>
        <row r="1463">
          <cell r="C1463">
            <v>47402</v>
          </cell>
          <cell r="D1463">
            <v>742</v>
          </cell>
          <cell r="E1463" t="str">
            <v>BAGUIOX1</v>
          </cell>
          <cell r="F1463">
            <v>87394</v>
          </cell>
          <cell r="G1463" t="str">
            <v>TARLAC1</v>
          </cell>
          <cell r="H1463">
            <v>42</v>
          </cell>
          <cell r="I1463">
            <v>111</v>
          </cell>
          <cell r="J1463" t="str">
            <v>D</v>
          </cell>
          <cell r="K1463">
            <v>1</v>
          </cell>
          <cell r="L1463">
            <v>1</v>
          </cell>
          <cell r="M1463">
            <v>663</v>
          </cell>
          <cell r="U1463">
            <v>1</v>
          </cell>
          <cell r="V1463">
            <v>0</v>
          </cell>
        </row>
        <row r="1464">
          <cell r="C1464">
            <v>57402</v>
          </cell>
          <cell r="D1464">
            <v>742</v>
          </cell>
          <cell r="E1464" t="str">
            <v>BAGUIOX2</v>
          </cell>
          <cell r="F1464">
            <v>87394</v>
          </cell>
          <cell r="G1464" t="str">
            <v>TARLAC1</v>
          </cell>
          <cell r="H1464">
            <v>42</v>
          </cell>
          <cell r="I1464">
            <v>112</v>
          </cell>
          <cell r="J1464" t="str">
            <v>D</v>
          </cell>
          <cell r="K1464">
            <v>1</v>
          </cell>
          <cell r="L1464">
            <v>1</v>
          </cell>
          <cell r="M1464">
            <v>667</v>
          </cell>
          <cell r="U1464">
            <v>1</v>
          </cell>
          <cell r="V1464">
            <v>0</v>
          </cell>
        </row>
        <row r="1465">
          <cell r="C1465">
            <v>7402</v>
          </cell>
          <cell r="D1465">
            <v>742</v>
          </cell>
          <cell r="E1465" t="str">
            <v>BAGUIOX3</v>
          </cell>
          <cell r="F1465">
            <v>87394</v>
          </cell>
          <cell r="G1465" t="str">
            <v>TARLAC1</v>
          </cell>
          <cell r="H1465">
            <v>42</v>
          </cell>
          <cell r="I1465">
            <v>113</v>
          </cell>
          <cell r="J1465" t="str">
            <v>D</v>
          </cell>
          <cell r="K1465">
            <v>1</v>
          </cell>
          <cell r="L1465">
            <v>1</v>
          </cell>
          <cell r="M1465">
            <v>675</v>
          </cell>
          <cell r="U1465">
            <v>1</v>
          </cell>
          <cell r="V1465">
            <v>0</v>
          </cell>
        </row>
        <row r="1466">
          <cell r="C1466">
            <v>37402</v>
          </cell>
          <cell r="D1466">
            <v>742</v>
          </cell>
          <cell r="E1466" t="str">
            <v>BAGUIO3</v>
          </cell>
          <cell r="F1466">
            <v>87394</v>
          </cell>
          <cell r="G1466" t="str">
            <v>TARLAC1</v>
          </cell>
          <cell r="H1466">
            <v>125</v>
          </cell>
          <cell r="I1466">
            <v>32</v>
          </cell>
          <cell r="J1466" t="str">
            <v>D</v>
          </cell>
          <cell r="K1466">
            <v>1</v>
          </cell>
          <cell r="L1466">
            <v>1</v>
          </cell>
          <cell r="M1466">
            <v>17</v>
          </cell>
          <cell r="N1466">
            <v>9</v>
          </cell>
          <cell r="O1466">
            <v>25</v>
          </cell>
          <cell r="P1466">
            <v>33</v>
          </cell>
          <cell r="Q1466">
            <v>36</v>
          </cell>
          <cell r="R1466">
            <v>28</v>
          </cell>
          <cell r="U1466">
            <v>6</v>
          </cell>
          <cell r="V1466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lculations"/>
      <sheetName val="Equalization"/>
      <sheetName val="ASSUMPTIONS"/>
      <sheetName val="SUMMARY"/>
      <sheetName val="Main"/>
      <sheetName val="Battery Parameters"/>
      <sheetName val="Solar PV"/>
      <sheetName val="Wind"/>
      <sheetName val="Load Creator"/>
      <sheetName val="Financials"/>
      <sheetName val="Data"/>
      <sheetName val="ChartData"/>
      <sheetName val="CumulativeCharts"/>
      <sheetName val="IndividualCharts"/>
      <sheetName val="LCOE"/>
      <sheetName val="PVSYST"/>
      <sheetName val="Load"/>
      <sheetName val="Capex OPEX CALCULATOR"/>
      <sheetName val="LOAD PROFILE "/>
      <sheetName val="LOAD CALCULATION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4">
          <cell r="B4">
            <v>0</v>
          </cell>
          <cell r="N4">
            <v>0</v>
          </cell>
          <cell r="AL4">
            <v>534.75</v>
          </cell>
          <cell r="BJ4">
            <v>400</v>
          </cell>
          <cell r="CH4">
            <v>115.83324000000002</v>
          </cell>
        </row>
        <row r="29">
          <cell r="M29" t="str">
            <v>Choose any</v>
          </cell>
        </row>
        <row r="30">
          <cell r="M30" t="str">
            <v>Average PV Output (in kWh)</v>
          </cell>
        </row>
      </sheetData>
      <sheetData sheetId="12">
        <row r="2">
          <cell r="D2">
            <v>13</v>
          </cell>
        </row>
      </sheetData>
      <sheetData sheetId="13">
        <row r="2">
          <cell r="D2">
            <v>6</v>
          </cell>
          <cell r="I2">
            <v>8</v>
          </cell>
          <cell r="L2">
            <v>1</v>
          </cell>
          <cell r="P2">
            <v>1</v>
          </cell>
        </row>
      </sheetData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ec Summary"/>
      <sheetName val="Locas"/>
      <sheetName val="Year 1"/>
      <sheetName val="Year 2"/>
      <sheetName val="Year 3"/>
      <sheetName val="Year 4"/>
      <sheetName val="Year 5"/>
      <sheetName val="000"/>
      <sheetName val="Exec_Summary"/>
      <sheetName val="Year_1"/>
      <sheetName val="Year_2"/>
      <sheetName val="Year_3"/>
      <sheetName val="Year_4"/>
      <sheetName val="Year_5"/>
      <sheetName val="SORTED"/>
      <sheetName val="List"/>
      <sheetName val="Exec_Summary1"/>
      <sheetName val="Year_11"/>
      <sheetName val="Year_21"/>
      <sheetName val="Year_31"/>
      <sheetName val="Year_41"/>
      <sheetName val="Year_51"/>
    </sheetNames>
    <sheetDataSet>
      <sheetData sheetId="0" refreshError="1">
        <row r="101">
          <cell r="C101" t="str">
            <v>USD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SPV Taxes"/>
      <sheetName val="SPV Cash Flow Summary"/>
      <sheetName val="Single Plant Level Analysis"/>
      <sheetName val="ReadMe"/>
      <sheetName val="Assumptions"/>
      <sheetName val="Case Manager"/>
      <sheetName val="Summary of Opex"/>
      <sheetName val="Case Sum for Emily (2)"/>
      <sheetName val="Case Sum for Rohit v2"/>
      <sheetName val="Energy Use vs Production"/>
      <sheetName val="Output for Rollup"/>
      <sheetName val="PPA Comparison Charts"/>
      <sheetName val="Rolling View"/>
      <sheetName val="Revenue for a single plant"/>
      <sheetName val="Opex and O&amp;M for a single plant"/>
      <sheetName val="Capex"/>
      <sheetName val="Opex - 36kW (2)"/>
      <sheetName val="Opex - 60kW (2)"/>
      <sheetName val="Cost Reduction - 36 KW (2)"/>
      <sheetName val="Cost Reduction Map - 60 KW (2)"/>
      <sheetName val="Debt Sizing"/>
      <sheetName val="Sources and Uses"/>
      <sheetName val="Returns Analysis"/>
      <sheetName val="Balance Sheet"/>
      <sheetName val="Taxes"/>
      <sheetName val="Outputs"/>
      <sheetName val="Plant Cash Flow Summary"/>
      <sheetName val="Output Sheet"/>
      <sheetName val="Plant Cash Flow Summary_940"/>
      <sheetName val="940 and 60 plants analysis"/>
      <sheetName val="S&amp;U_940+60"/>
      <sheetName val="Assumptions+Results"/>
      <sheetName val="Sheet3"/>
      <sheetName val="Notes"/>
      <sheetName val="Sheet1"/>
      <sheetName val="Sheet2"/>
    </sheetNames>
    <sheetDataSet>
      <sheetData sheetId="0"/>
      <sheetData sheetId="1"/>
      <sheetData sheetId="2"/>
      <sheetData sheetId="3"/>
      <sheetData sheetId="4"/>
      <sheetData sheetId="5">
        <row r="13">
          <cell r="E13">
            <v>63</v>
          </cell>
        </row>
        <row r="87">
          <cell r="E87">
            <v>0</v>
          </cell>
        </row>
        <row r="88">
          <cell r="E88">
            <v>0.25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>
        <row r="3">
          <cell r="K3">
            <v>90</v>
          </cell>
          <cell r="L3">
            <v>91</v>
          </cell>
          <cell r="M3">
            <v>92</v>
          </cell>
          <cell r="N3">
            <v>92</v>
          </cell>
          <cell r="O3">
            <v>91</v>
          </cell>
          <cell r="P3">
            <v>91</v>
          </cell>
          <cell r="Q3">
            <v>92</v>
          </cell>
          <cell r="R3">
            <v>92</v>
          </cell>
          <cell r="S3">
            <v>90</v>
          </cell>
          <cell r="T3">
            <v>91</v>
          </cell>
          <cell r="U3">
            <v>92</v>
          </cell>
          <cell r="V3">
            <v>92</v>
          </cell>
          <cell r="W3">
            <v>90</v>
          </cell>
          <cell r="X3">
            <v>91</v>
          </cell>
          <cell r="Y3">
            <v>92</v>
          </cell>
          <cell r="Z3">
            <v>92</v>
          </cell>
          <cell r="AA3">
            <v>90</v>
          </cell>
          <cell r="AB3">
            <v>91</v>
          </cell>
          <cell r="AC3">
            <v>92</v>
          </cell>
          <cell r="AD3">
            <v>92</v>
          </cell>
          <cell r="AE3">
            <v>91</v>
          </cell>
          <cell r="AF3">
            <v>91</v>
          </cell>
          <cell r="AG3">
            <v>92</v>
          </cell>
          <cell r="AH3">
            <v>92</v>
          </cell>
          <cell r="AI3">
            <v>90</v>
          </cell>
          <cell r="AJ3">
            <v>91</v>
          </cell>
          <cell r="AK3">
            <v>92</v>
          </cell>
          <cell r="AL3">
            <v>92</v>
          </cell>
          <cell r="AM3">
            <v>90</v>
          </cell>
          <cell r="AN3">
            <v>91</v>
          </cell>
          <cell r="AO3">
            <v>92</v>
          </cell>
          <cell r="AP3">
            <v>92</v>
          </cell>
          <cell r="AQ3">
            <v>90</v>
          </cell>
          <cell r="AR3">
            <v>91</v>
          </cell>
          <cell r="AS3">
            <v>92</v>
          </cell>
          <cell r="AT3">
            <v>92</v>
          </cell>
          <cell r="AU3">
            <v>91</v>
          </cell>
          <cell r="AV3">
            <v>91</v>
          </cell>
          <cell r="AW3">
            <v>92</v>
          </cell>
          <cell r="AX3">
            <v>92</v>
          </cell>
          <cell r="AY3">
            <v>90</v>
          </cell>
          <cell r="AZ3">
            <v>91</v>
          </cell>
          <cell r="BA3">
            <v>92</v>
          </cell>
          <cell r="BB3">
            <v>92</v>
          </cell>
          <cell r="BC3">
            <v>90</v>
          </cell>
          <cell r="BD3">
            <v>91</v>
          </cell>
          <cell r="BE3">
            <v>92</v>
          </cell>
          <cell r="BF3">
            <v>92</v>
          </cell>
          <cell r="BG3">
            <v>90</v>
          </cell>
          <cell r="BH3">
            <v>91</v>
          </cell>
          <cell r="BI3">
            <v>92</v>
          </cell>
          <cell r="BJ3">
            <v>92</v>
          </cell>
          <cell r="BK3">
            <v>91</v>
          </cell>
          <cell r="BL3">
            <v>91</v>
          </cell>
          <cell r="BM3">
            <v>92</v>
          </cell>
          <cell r="BN3">
            <v>92</v>
          </cell>
          <cell r="BO3">
            <v>90</v>
          </cell>
          <cell r="BP3">
            <v>91</v>
          </cell>
          <cell r="BQ3">
            <v>92</v>
          </cell>
          <cell r="BR3">
            <v>92</v>
          </cell>
          <cell r="BS3">
            <v>90</v>
          </cell>
          <cell r="BT3">
            <v>91</v>
          </cell>
          <cell r="BU3">
            <v>92</v>
          </cell>
          <cell r="BV3">
            <v>92</v>
          </cell>
          <cell r="BW3">
            <v>90</v>
          </cell>
          <cell r="BX3">
            <v>91</v>
          </cell>
          <cell r="BY3">
            <v>92</v>
          </cell>
          <cell r="BZ3">
            <v>92</v>
          </cell>
          <cell r="CA3">
            <v>91</v>
          </cell>
          <cell r="CB3">
            <v>91</v>
          </cell>
          <cell r="CC3">
            <v>92</v>
          </cell>
          <cell r="CD3">
            <v>92</v>
          </cell>
          <cell r="CE3">
            <v>90</v>
          </cell>
          <cell r="CF3">
            <v>91</v>
          </cell>
          <cell r="CG3">
            <v>92</v>
          </cell>
          <cell r="CH3">
            <v>92</v>
          </cell>
          <cell r="CI3">
            <v>90</v>
          </cell>
          <cell r="CJ3">
            <v>91</v>
          </cell>
          <cell r="CK3">
            <v>92</v>
          </cell>
          <cell r="CL3">
            <v>92</v>
          </cell>
          <cell r="CM3">
            <v>90</v>
          </cell>
          <cell r="CN3">
            <v>91</v>
          </cell>
          <cell r="CO3">
            <v>92</v>
          </cell>
          <cell r="CP3">
            <v>92</v>
          </cell>
          <cell r="CQ3">
            <v>91</v>
          </cell>
          <cell r="CR3">
            <v>91</v>
          </cell>
          <cell r="CS3">
            <v>92</v>
          </cell>
          <cell r="CT3">
            <v>92</v>
          </cell>
          <cell r="CU3">
            <v>90</v>
          </cell>
          <cell r="CV3">
            <v>91</v>
          </cell>
          <cell r="CW3">
            <v>92</v>
          </cell>
          <cell r="CX3">
            <v>92</v>
          </cell>
          <cell r="CY3">
            <v>90</v>
          </cell>
          <cell r="CZ3">
            <v>91</v>
          </cell>
          <cell r="DA3">
            <v>92</v>
          </cell>
          <cell r="DB3">
            <v>92</v>
          </cell>
          <cell r="DC3">
            <v>90</v>
          </cell>
          <cell r="DD3">
            <v>91</v>
          </cell>
          <cell r="DE3">
            <v>92</v>
          </cell>
          <cell r="DF3">
            <v>92</v>
          </cell>
          <cell r="DG3">
            <v>91</v>
          </cell>
          <cell r="DH3">
            <v>91</v>
          </cell>
          <cell r="DI3">
            <v>92</v>
          </cell>
          <cell r="DJ3">
            <v>92</v>
          </cell>
          <cell r="DK3">
            <v>90</v>
          </cell>
          <cell r="DL3">
            <v>91</v>
          </cell>
          <cell r="DM3">
            <v>92</v>
          </cell>
          <cell r="DN3">
            <v>92</v>
          </cell>
          <cell r="DO3">
            <v>90</v>
          </cell>
          <cell r="DP3">
            <v>91</v>
          </cell>
          <cell r="DQ3">
            <v>92</v>
          </cell>
          <cell r="DR3">
            <v>92</v>
          </cell>
          <cell r="DS3">
            <v>90</v>
          </cell>
          <cell r="DT3">
            <v>91</v>
          </cell>
          <cell r="DU3">
            <v>92</v>
          </cell>
          <cell r="DV3">
            <v>92</v>
          </cell>
          <cell r="DW3">
            <v>91</v>
          </cell>
          <cell r="DX3">
            <v>91</v>
          </cell>
          <cell r="DY3">
            <v>92</v>
          </cell>
          <cell r="DZ3">
            <v>92</v>
          </cell>
          <cell r="EA3">
            <v>90</v>
          </cell>
          <cell r="EB3">
            <v>91</v>
          </cell>
          <cell r="EC3">
            <v>92</v>
          </cell>
          <cell r="ED3">
            <v>92</v>
          </cell>
        </row>
      </sheetData>
      <sheetData sheetId="14"/>
      <sheetData sheetId="15">
        <row r="1">
          <cell r="I1">
            <v>1</v>
          </cell>
        </row>
      </sheetData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"/>
      <sheetName val="Sheet1"/>
      <sheetName val="Tin"/>
      <sheetName val="Exec_Summary"/>
      <sheetName val="ERLANGB"/>
      <sheetName val="Exec_Summary1"/>
    </sheetNames>
    <sheetDataSet>
      <sheetData sheetId="0">
        <row r="3">
          <cell r="H3" t="str">
            <v>&lt;please select&gt;</v>
          </cell>
        </row>
        <row r="4">
          <cell r="H4" t="str">
            <v>Commercial</v>
          </cell>
        </row>
        <row r="5">
          <cell r="H5" t="str">
            <v>Industrial</v>
          </cell>
        </row>
        <row r="6">
          <cell r="H6" t="str">
            <v>Resi-H</v>
          </cell>
        </row>
        <row r="7">
          <cell r="H7" t="str">
            <v>Resi-V</v>
          </cell>
        </row>
      </sheetData>
      <sheetData sheetId="1"/>
      <sheetData sheetId="2"/>
      <sheetData sheetId="3" refreshError="1"/>
      <sheetData sheetId="4" refreshError="1"/>
      <sheetData sheetId="5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RLANGB"/>
      <sheetName val="CAVITE-CLP"/>
      <sheetName val="BULACAN-CLP"/>
      <sheetName val="RIZAL- CLP"/>
      <sheetName val="NORTH LUZON EAST-CLP"/>
      <sheetName val="NORTH LUZON WEST-CLP"/>
      <sheetName val="RIZAL-_CLP"/>
      <sheetName val="NORTH_LUZON_EAST-CLP"/>
      <sheetName val="NORTH_LUZON_WEST-CLP"/>
      <sheetName val="List"/>
      <sheetName val="Site_Definition"/>
      <sheetName val="RIZAL-_CLP1"/>
      <sheetName val="NORTH_LUZON_EAST-CLP1"/>
      <sheetName val="NORTH_LUZON_WEST-CLP1"/>
    </sheetNames>
    <sheetDataSet>
      <sheetData sheetId="0" refreshError="1">
        <row r="3">
          <cell r="A3">
            <v>0</v>
          </cell>
          <cell r="B3">
            <v>0</v>
          </cell>
          <cell r="C3">
            <v>0</v>
          </cell>
          <cell r="D3">
            <v>0</v>
          </cell>
          <cell r="E3">
            <v>0</v>
          </cell>
        </row>
        <row r="4">
          <cell r="A4">
            <v>1</v>
          </cell>
          <cell r="B4">
            <v>5.0256347656250089E-3</v>
          </cell>
          <cell r="C4">
            <v>1.0091552734375E-2</v>
          </cell>
          <cell r="D4">
            <v>2.0406494140624998E-2</v>
          </cell>
          <cell r="E4">
            <v>5.2633056640625002E-2</v>
          </cell>
        </row>
        <row r="5">
          <cell r="A5">
            <v>2</v>
          </cell>
          <cell r="B5">
            <v>0.105458984375</v>
          </cell>
          <cell r="C5">
            <v>0.15257812500000001</v>
          </cell>
          <cell r="D5">
            <v>0.22350097656250001</v>
          </cell>
          <cell r="E5">
            <v>0.38133789062500001</v>
          </cell>
        </row>
        <row r="6">
          <cell r="A6">
            <v>3</v>
          </cell>
          <cell r="B6">
            <v>0.34911132812500001</v>
          </cell>
          <cell r="C6">
            <v>0.45531250000000001</v>
          </cell>
          <cell r="D6">
            <v>0.60216308593750001</v>
          </cell>
          <cell r="E6">
            <v>0.89934326171875001</v>
          </cell>
        </row>
        <row r="7">
          <cell r="A7">
            <v>4</v>
          </cell>
          <cell r="B7">
            <v>0.70140625000000001</v>
          </cell>
          <cell r="C7">
            <v>0.86937500000000001</v>
          </cell>
          <cell r="D7">
            <v>1.092275390625</v>
          </cell>
          <cell r="E7">
            <v>1.5246484375</v>
          </cell>
        </row>
        <row r="8">
          <cell r="A8">
            <v>5</v>
          </cell>
          <cell r="B8">
            <v>1.131826171875</v>
          </cell>
          <cell r="C8">
            <v>1.3607080078125</v>
          </cell>
          <cell r="D8">
            <v>1.6573388671875</v>
          </cell>
          <cell r="E8">
            <v>2.2185571289062498</v>
          </cell>
        </row>
        <row r="9">
          <cell r="A9">
            <v>6</v>
          </cell>
          <cell r="B9">
            <v>1.621328125</v>
          </cell>
          <cell r="C9">
            <v>1.909169921875</v>
          </cell>
          <cell r="D9">
            <v>2.2761132812499998</v>
          </cell>
          <cell r="E9">
            <v>2.9601953124999998</v>
          </cell>
          <cell r="F9">
            <v>151.74088541666666</v>
          </cell>
        </row>
        <row r="10">
          <cell r="A10">
            <v>7</v>
          </cell>
          <cell r="B10">
            <v>2.1581933593749998</v>
          </cell>
          <cell r="C10">
            <v>2.5008447265624998</v>
          </cell>
          <cell r="D10">
            <v>2.9353540039062498</v>
          </cell>
          <cell r="E10">
            <v>3.7377221679687498</v>
          </cell>
        </row>
        <row r="11">
          <cell r="A11">
            <v>8</v>
          </cell>
          <cell r="B11">
            <v>2.7307031249999998</v>
          </cell>
          <cell r="C11">
            <v>3.1271874999999998</v>
          </cell>
          <cell r="D11">
            <v>3.6271874999999998</v>
          </cell>
          <cell r="E11">
            <v>4.5432031249999998</v>
          </cell>
        </row>
        <row r="12">
          <cell r="A12">
            <v>9</v>
          </cell>
          <cell r="B12">
            <v>3.3322656249999998</v>
          </cell>
          <cell r="C12">
            <v>3.7827050781249998</v>
          </cell>
          <cell r="D12">
            <v>4.3446557617187498</v>
          </cell>
          <cell r="E12">
            <v>5.3702294921874998</v>
          </cell>
        </row>
        <row r="13">
          <cell r="A13">
            <v>10</v>
          </cell>
          <cell r="B13">
            <v>3.9601953124999998</v>
          </cell>
          <cell r="C13">
            <v>4.4606835937499998</v>
          </cell>
          <cell r="D13">
            <v>5.0844628906249998</v>
          </cell>
          <cell r="E13">
            <v>6.2154443359374998</v>
          </cell>
        </row>
        <row r="14">
          <cell r="A14">
            <v>11</v>
          </cell>
          <cell r="B14">
            <v>4.6103417968749998</v>
          </cell>
          <cell r="C14">
            <v>5.1595361328124998</v>
          </cell>
          <cell r="D14">
            <v>5.8416650390624998</v>
          </cell>
          <cell r="E14">
            <v>7.0763452148437498</v>
          </cell>
        </row>
        <row r="15">
          <cell r="A15">
            <v>12</v>
          </cell>
          <cell r="B15">
            <v>5.2775781249999998</v>
          </cell>
          <cell r="C15">
            <v>5.8752343749999998</v>
          </cell>
          <cell r="D15">
            <v>6.6149804687499998</v>
          </cell>
          <cell r="E15">
            <v>7.9501855468749998</v>
          </cell>
        </row>
        <row r="16">
          <cell r="A16">
            <v>13</v>
          </cell>
          <cell r="B16">
            <v>5.9641015624999998</v>
          </cell>
          <cell r="C16">
            <v>6.6068017578124998</v>
          </cell>
          <cell r="D16">
            <v>7.4018457031249998</v>
          </cell>
          <cell r="E16">
            <v>8.8348291015624998</v>
          </cell>
          <cell r="F16">
            <v>493.45638020833331</v>
          </cell>
        </row>
        <row r="17">
          <cell r="A17">
            <v>14</v>
          </cell>
          <cell r="B17">
            <v>6.6647851562499998</v>
          </cell>
          <cell r="C17">
            <v>7.3517968749999998</v>
          </cell>
          <cell r="D17">
            <v>8.2003076171874998</v>
          </cell>
          <cell r="E17">
            <v>9.7298486328124998</v>
          </cell>
        </row>
        <row r="18">
          <cell r="A18">
            <v>15</v>
          </cell>
          <cell r="B18">
            <v>7.3745019531249998</v>
          </cell>
          <cell r="C18">
            <v>8.1069238281249998</v>
          </cell>
          <cell r="D18">
            <v>9.0096337890624998</v>
          </cell>
          <cell r="E18">
            <v>10.63286376953125</v>
          </cell>
        </row>
        <row r="19">
          <cell r="A19">
            <v>16</v>
          </cell>
          <cell r="B19">
            <v>8.0998437499999998</v>
          </cell>
          <cell r="C19">
            <v>8.8752343749999998</v>
          </cell>
          <cell r="D19">
            <v>9.8283593749999998</v>
          </cell>
          <cell r="E19">
            <v>11.543203125</v>
          </cell>
        </row>
        <row r="20">
          <cell r="A20">
            <v>17</v>
          </cell>
          <cell r="B20">
            <v>8.8337304687499998</v>
          </cell>
          <cell r="C20">
            <v>9.6513574218749998</v>
          </cell>
          <cell r="D20">
            <v>10.655751953125</v>
          </cell>
          <cell r="E20">
            <v>12.461171875</v>
          </cell>
        </row>
        <row r="21">
          <cell r="A21">
            <v>18</v>
          </cell>
          <cell r="B21">
            <v>9.5768945312499998</v>
          </cell>
          <cell r="C21">
            <v>10.43822265625</v>
          </cell>
          <cell r="D21">
            <v>11.490712890625</v>
          </cell>
          <cell r="E21">
            <v>13.384755859375</v>
          </cell>
        </row>
        <row r="22">
          <cell r="A22">
            <v>19</v>
          </cell>
          <cell r="B22">
            <v>10.331044921875</v>
          </cell>
          <cell r="C22">
            <v>11.230947265625</v>
          </cell>
          <cell r="D22">
            <v>12.3326318359375</v>
          </cell>
          <cell r="E22">
            <v>14.314504394531248</v>
          </cell>
        </row>
        <row r="23">
          <cell r="A23">
            <v>20</v>
          </cell>
          <cell r="B23">
            <v>11.093984375</v>
          </cell>
          <cell r="C23">
            <v>12.031484375</v>
          </cell>
          <cell r="D23">
            <v>13.18138671875</v>
          </cell>
          <cell r="E23">
            <v>15.2492578125</v>
          </cell>
          <cell r="F23">
            <v>878.75911458333337</v>
          </cell>
        </row>
        <row r="24">
          <cell r="A24">
            <v>21</v>
          </cell>
          <cell r="B24">
            <v>11.858388671875</v>
          </cell>
          <cell r="C24">
            <v>12.83763671875</v>
          </cell>
          <cell r="D24">
            <v>14.03606201171875</v>
          </cell>
          <cell r="E24">
            <v>16.188100585937498</v>
          </cell>
        </row>
        <row r="25">
          <cell r="A25">
            <v>22</v>
          </cell>
          <cell r="B25">
            <v>12.637441406249998</v>
          </cell>
          <cell r="C25">
            <v>13.652578125</v>
          </cell>
          <cell r="D25">
            <v>14.895986328124998</v>
          </cell>
          <cell r="E25">
            <v>17.131704101562498</v>
          </cell>
        </row>
        <row r="26">
          <cell r="A26">
            <v>23</v>
          </cell>
          <cell r="B26">
            <v>13.416372070312498</v>
          </cell>
          <cell r="C26">
            <v>14.469228515624998</v>
          </cell>
          <cell r="D26">
            <v>15.760732421874998</v>
          </cell>
          <cell r="E26">
            <v>18.079824218749998</v>
          </cell>
        </row>
        <row r="27">
          <cell r="A27">
            <v>24</v>
          </cell>
          <cell r="B27">
            <v>14.20140625</v>
          </cell>
          <cell r="C27">
            <v>15.2941796875</v>
          </cell>
          <cell r="D27">
            <v>16.630117187500002</v>
          </cell>
          <cell r="E27">
            <v>19.030996093749998</v>
          </cell>
        </row>
        <row r="28">
          <cell r="A28">
            <v>25</v>
          </cell>
          <cell r="B28">
            <v>14.994130859374998</v>
          </cell>
          <cell r="C28">
            <v>16.123281250000002</v>
          </cell>
          <cell r="D28">
            <v>17.505727539062498</v>
          </cell>
          <cell r="E28">
            <v>19.985280761718748</v>
          </cell>
        </row>
        <row r="29">
          <cell r="A29">
            <v>26</v>
          </cell>
          <cell r="B29">
            <v>15.796621093749998</v>
          </cell>
          <cell r="C29">
            <v>16.958242187500002</v>
          </cell>
          <cell r="D29">
            <v>18.383291015624998</v>
          </cell>
          <cell r="E29">
            <v>20.942983398437498</v>
          </cell>
        </row>
        <row r="30">
          <cell r="A30">
            <v>27</v>
          </cell>
          <cell r="B30">
            <v>16.594960937500002</v>
          </cell>
          <cell r="C30">
            <v>17.797963867187498</v>
          </cell>
          <cell r="D30">
            <v>19.264638671874998</v>
          </cell>
          <cell r="E30">
            <v>21.903829345703123</v>
          </cell>
          <cell r="F30">
            <v>1284.3092447916665</v>
          </cell>
        </row>
        <row r="31">
          <cell r="A31">
            <v>28</v>
          </cell>
          <cell r="B31">
            <v>17.407460937500002</v>
          </cell>
          <cell r="C31">
            <v>18.641347656249998</v>
          </cell>
          <cell r="D31">
            <v>20.150380859374998</v>
          </cell>
          <cell r="E31">
            <v>22.867666015624998</v>
          </cell>
        </row>
        <row r="32">
          <cell r="A32">
            <v>29</v>
          </cell>
          <cell r="B32">
            <v>18.219960937500002</v>
          </cell>
          <cell r="C32">
            <v>19.487294921874998</v>
          </cell>
          <cell r="D32">
            <v>21.039602050781248</v>
          </cell>
          <cell r="E32">
            <v>23.832692871093748</v>
          </cell>
        </row>
        <row r="33">
          <cell r="A33">
            <v>30</v>
          </cell>
          <cell r="B33">
            <v>19.030996093749998</v>
          </cell>
          <cell r="C33">
            <v>20.338369140624998</v>
          </cell>
          <cell r="D33">
            <v>21.931386718749998</v>
          </cell>
          <cell r="E33">
            <v>24.802480468749998</v>
          </cell>
        </row>
        <row r="34">
          <cell r="A34">
            <v>31</v>
          </cell>
          <cell r="B34">
            <v>19.854238281249998</v>
          </cell>
          <cell r="C34">
            <v>21.190053710937498</v>
          </cell>
          <cell r="D34">
            <v>22.826711425781248</v>
          </cell>
          <cell r="E34">
            <v>25.772695312499998</v>
          </cell>
        </row>
        <row r="35">
          <cell r="A35">
            <v>32</v>
          </cell>
          <cell r="B35">
            <v>20.677968750000002</v>
          </cell>
          <cell r="C35">
            <v>22.049062500000002</v>
          </cell>
          <cell r="D35">
            <v>23.724843750000002</v>
          </cell>
          <cell r="E35">
            <v>26.746328125000002</v>
          </cell>
        </row>
        <row r="36">
          <cell r="A36">
            <v>33</v>
          </cell>
          <cell r="B36">
            <v>21.505117187500002</v>
          </cell>
          <cell r="C36">
            <v>22.906972656250002</v>
          </cell>
          <cell r="D36">
            <v>24.627065429687502</v>
          </cell>
          <cell r="E36">
            <v>27.720815429687502</v>
          </cell>
        </row>
        <row r="37">
          <cell r="A37">
            <v>34</v>
          </cell>
          <cell r="B37">
            <v>22.339101562500002</v>
          </cell>
          <cell r="C37">
            <v>23.770986328125002</v>
          </cell>
          <cell r="D37">
            <v>25.528676757812502</v>
          </cell>
          <cell r="E37">
            <v>28.697500000000002</v>
          </cell>
        </row>
        <row r="38">
          <cell r="A38">
            <v>35</v>
          </cell>
          <cell r="B38">
            <v>23.166738281250002</v>
          </cell>
          <cell r="C38">
            <v>24.636464843750002</v>
          </cell>
          <cell r="D38">
            <v>26.435170898437502</v>
          </cell>
          <cell r="E38">
            <v>29.675832519531252</v>
          </cell>
        </row>
        <row r="39">
          <cell r="A39">
            <v>36</v>
          </cell>
          <cell r="B39">
            <v>24.004140625000002</v>
          </cell>
          <cell r="C39">
            <v>25.507070312500002</v>
          </cell>
          <cell r="D39">
            <v>27.343984375000002</v>
          </cell>
          <cell r="E39">
            <v>30.657460937500002</v>
          </cell>
        </row>
        <row r="40">
          <cell r="A40">
            <v>37</v>
          </cell>
          <cell r="B40">
            <v>24.842275390625002</v>
          </cell>
          <cell r="C40">
            <v>26.377919921875002</v>
          </cell>
          <cell r="D40">
            <v>28.252309570312505</v>
          </cell>
          <cell r="E40">
            <v>31.639760742187505</v>
          </cell>
        </row>
        <row r="41">
          <cell r="A41">
            <v>38</v>
          </cell>
          <cell r="B41">
            <v>25.689687500000002</v>
          </cell>
          <cell r="C41">
            <v>27.252919921875002</v>
          </cell>
          <cell r="D41">
            <v>29.166372070312505</v>
          </cell>
          <cell r="E41">
            <v>32.624501953125005</v>
          </cell>
        </row>
        <row r="42">
          <cell r="A42">
            <v>39</v>
          </cell>
          <cell r="B42">
            <v>26.536855468750002</v>
          </cell>
          <cell r="C42">
            <v>28.126943359375002</v>
          </cell>
          <cell r="D42">
            <v>30.081228027343755</v>
          </cell>
          <cell r="E42">
            <v>33.608937988281255</v>
          </cell>
        </row>
        <row r="43">
          <cell r="A43">
            <v>40</v>
          </cell>
          <cell r="B43">
            <v>27.383046875000002</v>
          </cell>
          <cell r="C43">
            <v>29.009023437500002</v>
          </cell>
          <cell r="D43">
            <v>30.996328125000002</v>
          </cell>
          <cell r="E43">
            <v>34.596181640625005</v>
          </cell>
        </row>
        <row r="44">
          <cell r="A44">
            <v>41</v>
          </cell>
          <cell r="B44">
            <v>28.232534179687502</v>
          </cell>
          <cell r="C44">
            <v>29.889150390625002</v>
          </cell>
          <cell r="D44">
            <v>31.916127929687505</v>
          </cell>
          <cell r="E44">
            <v>35.584707031250005</v>
          </cell>
        </row>
        <row r="45">
          <cell r="A45">
            <v>42</v>
          </cell>
          <cell r="B45">
            <v>29.084951171875002</v>
          </cell>
          <cell r="C45">
            <v>30.771718750000002</v>
          </cell>
          <cell r="D45">
            <v>32.835317382812505</v>
          </cell>
          <cell r="E45">
            <v>36.574147949218755</v>
          </cell>
        </row>
        <row r="46">
          <cell r="A46">
            <v>43</v>
          </cell>
          <cell r="B46">
            <v>29.939931640625005</v>
          </cell>
          <cell r="C46">
            <v>31.656362304687505</v>
          </cell>
          <cell r="D46">
            <v>33.758596191406255</v>
          </cell>
          <cell r="E46">
            <v>37.564138183593755</v>
          </cell>
        </row>
        <row r="47">
          <cell r="A47">
            <v>44</v>
          </cell>
          <cell r="B47">
            <v>30.797109375000002</v>
          </cell>
          <cell r="C47">
            <v>32.542714843750005</v>
          </cell>
          <cell r="D47">
            <v>34.680410156250005</v>
          </cell>
          <cell r="E47">
            <v>38.556997070312505</v>
          </cell>
        </row>
        <row r="48">
          <cell r="A48">
            <v>45</v>
          </cell>
          <cell r="B48">
            <v>31.656118164062505</v>
          </cell>
          <cell r="C48">
            <v>33.430410156250005</v>
          </cell>
          <cell r="D48">
            <v>35.605703124999998</v>
          </cell>
          <cell r="E48">
            <v>39.549794921875005</v>
          </cell>
        </row>
        <row r="49">
          <cell r="A49">
            <v>46</v>
          </cell>
          <cell r="B49">
            <v>32.522207031250005</v>
          </cell>
          <cell r="C49">
            <v>34.324697265625005</v>
          </cell>
          <cell r="D49">
            <v>36.534291992187505</v>
          </cell>
          <cell r="E49">
            <v>40.544973144531255</v>
          </cell>
        </row>
        <row r="50">
          <cell r="A50">
            <v>47</v>
          </cell>
          <cell r="B50">
            <v>33.378164062500005</v>
          </cell>
          <cell r="C50">
            <v>35.214101562500005</v>
          </cell>
          <cell r="D50">
            <v>37.463124999999998</v>
          </cell>
          <cell r="E50">
            <v>41.539479980468755</v>
          </cell>
        </row>
        <row r="51">
          <cell r="A51">
            <v>48</v>
          </cell>
          <cell r="B51">
            <v>34.246328124999998</v>
          </cell>
          <cell r="C51">
            <v>36.109609374999998</v>
          </cell>
          <cell r="D51">
            <v>38.391835937500005</v>
          </cell>
          <cell r="E51">
            <v>42.537343749999998</v>
          </cell>
        </row>
        <row r="52">
          <cell r="A52">
            <v>49</v>
          </cell>
          <cell r="B52">
            <v>35.109121093750005</v>
          </cell>
          <cell r="C52">
            <v>37.005239257812505</v>
          </cell>
          <cell r="D52">
            <v>39.323049316406255</v>
          </cell>
          <cell r="E52">
            <v>43.533986816406255</v>
          </cell>
        </row>
        <row r="53">
          <cell r="A53">
            <v>50</v>
          </cell>
          <cell r="B53">
            <v>35.984121093750005</v>
          </cell>
          <cell r="C53">
            <v>37.900624999999998</v>
          </cell>
          <cell r="D53">
            <v>40.256582031250005</v>
          </cell>
          <cell r="E53">
            <v>44.532094726562505</v>
          </cell>
        </row>
        <row r="54">
          <cell r="A54">
            <v>51</v>
          </cell>
          <cell r="B54">
            <v>36.853017578125005</v>
          </cell>
          <cell r="C54">
            <v>38.801625976562505</v>
          </cell>
          <cell r="D54">
            <v>41.189138183593755</v>
          </cell>
          <cell r="E54">
            <v>45.531484375000005</v>
          </cell>
        </row>
        <row r="55">
          <cell r="A55">
            <v>52</v>
          </cell>
          <cell r="B55">
            <v>37.727773437500005</v>
          </cell>
          <cell r="C55">
            <v>39.701894531250005</v>
          </cell>
          <cell r="D55">
            <v>42.123525390625005</v>
          </cell>
          <cell r="E55">
            <v>46.531972656250005</v>
          </cell>
        </row>
        <row r="56">
          <cell r="A56">
            <v>53</v>
          </cell>
          <cell r="B56">
            <v>38.595449218750005</v>
          </cell>
          <cell r="C56">
            <v>40.601064453125005</v>
          </cell>
          <cell r="D56">
            <v>43.059560546875005</v>
          </cell>
          <cell r="E56">
            <v>47.533376464843755</v>
          </cell>
        </row>
        <row r="57">
          <cell r="A57">
            <v>54</v>
          </cell>
          <cell r="B57">
            <v>39.468496093750005</v>
          </cell>
          <cell r="C57">
            <v>41.505361328125005</v>
          </cell>
          <cell r="D57">
            <v>43.997060546875005</v>
          </cell>
          <cell r="E57">
            <v>48.535512695312505</v>
          </cell>
        </row>
        <row r="58">
          <cell r="A58">
            <v>55</v>
          </cell>
          <cell r="B58">
            <v>40.346914062500005</v>
          </cell>
          <cell r="C58">
            <v>42.408071289062505</v>
          </cell>
          <cell r="D58">
            <v>44.935842285156255</v>
          </cell>
          <cell r="E58">
            <v>49.538198242187505</v>
          </cell>
        </row>
        <row r="59">
          <cell r="A59">
            <v>56</v>
          </cell>
          <cell r="B59">
            <v>41.230703125000005</v>
          </cell>
          <cell r="C59">
            <v>43.315664062500005</v>
          </cell>
          <cell r="D59">
            <v>45.875722656250005</v>
          </cell>
          <cell r="E59">
            <v>50.542958984375005</v>
          </cell>
        </row>
        <row r="60">
          <cell r="A60">
            <v>57</v>
          </cell>
          <cell r="B60">
            <v>42.105947265625005</v>
          </cell>
          <cell r="C60">
            <v>44.221181640625005</v>
          </cell>
          <cell r="D60">
            <v>46.816518554687505</v>
          </cell>
          <cell r="E60">
            <v>51.547963867187505</v>
          </cell>
        </row>
        <row r="61">
          <cell r="A61">
            <v>58</v>
          </cell>
          <cell r="B61">
            <v>42.986074218750005</v>
          </cell>
          <cell r="C61">
            <v>45.131337890625005</v>
          </cell>
          <cell r="D61">
            <v>47.758046875000005</v>
          </cell>
          <cell r="E61">
            <v>52.553029785156255</v>
          </cell>
        </row>
        <row r="62">
          <cell r="A62">
            <v>59</v>
          </cell>
          <cell r="B62">
            <v>43.871083984375005</v>
          </cell>
          <cell r="C62">
            <v>46.038930664062505</v>
          </cell>
          <cell r="D62">
            <v>48.700124511718755</v>
          </cell>
          <cell r="E62">
            <v>53.557973632812505</v>
          </cell>
        </row>
        <row r="63">
          <cell r="A63">
            <v>60</v>
          </cell>
          <cell r="B63">
            <v>44.760976562500005</v>
          </cell>
          <cell r="C63">
            <v>46.950917968750005</v>
          </cell>
          <cell r="D63">
            <v>49.646230468750005</v>
          </cell>
          <cell r="E63">
            <v>54.564443359375005</v>
          </cell>
        </row>
        <row r="64">
          <cell r="A64">
            <v>61</v>
          </cell>
          <cell r="B64">
            <v>45.640859375000005</v>
          </cell>
          <cell r="C64">
            <v>47.859853515625005</v>
          </cell>
          <cell r="D64">
            <v>50.588918457031255</v>
          </cell>
          <cell r="E64">
            <v>55.574208984375005</v>
          </cell>
        </row>
        <row r="65">
          <cell r="A65">
            <v>62</v>
          </cell>
          <cell r="B65">
            <v>46.525136718750005</v>
          </cell>
          <cell r="C65">
            <v>48.772939453125005</v>
          </cell>
          <cell r="D65">
            <v>51.535390625000005</v>
          </cell>
          <cell r="E65">
            <v>56.579702148437505</v>
          </cell>
        </row>
        <row r="66">
          <cell r="A66">
            <v>63</v>
          </cell>
          <cell r="B66">
            <v>47.413808593750005</v>
          </cell>
          <cell r="C66">
            <v>49.690175781250005</v>
          </cell>
          <cell r="D66">
            <v>52.481801757812505</v>
          </cell>
          <cell r="E66">
            <v>57.59016967773438</v>
          </cell>
        </row>
        <row r="67">
          <cell r="A67">
            <v>64</v>
          </cell>
          <cell r="B67">
            <v>48.306874999999998</v>
          </cell>
          <cell r="C67">
            <v>50.603749999999998</v>
          </cell>
          <cell r="D67">
            <v>53.427968749999998</v>
          </cell>
          <cell r="E67">
            <v>58.599843749999998</v>
          </cell>
        </row>
        <row r="68">
          <cell r="A68">
            <v>65</v>
          </cell>
          <cell r="B68">
            <v>49.196401367187498</v>
          </cell>
          <cell r="C68">
            <v>51.521230468749998</v>
          </cell>
          <cell r="D68">
            <v>54.377675781249998</v>
          </cell>
          <cell r="E68">
            <v>59.608541259765623</v>
          </cell>
        </row>
        <row r="69">
          <cell r="A69">
            <v>66</v>
          </cell>
          <cell r="B69">
            <v>50.090078124999998</v>
          </cell>
          <cell r="C69">
            <v>52.434560546874998</v>
          </cell>
          <cell r="D69">
            <v>55.326894531249998</v>
          </cell>
          <cell r="E69">
            <v>60.620107421874998</v>
          </cell>
        </row>
        <row r="70">
          <cell r="A70">
            <v>67</v>
          </cell>
          <cell r="B70">
            <v>50.979726562499998</v>
          </cell>
          <cell r="C70">
            <v>53.351552734374998</v>
          </cell>
          <cell r="D70">
            <v>56.275441894531248</v>
          </cell>
          <cell r="E70">
            <v>61.630452880859373</v>
          </cell>
        </row>
        <row r="71">
          <cell r="A71">
            <v>68</v>
          </cell>
          <cell r="B71">
            <v>51.873281249999998</v>
          </cell>
          <cell r="C71">
            <v>54.272207031249998</v>
          </cell>
          <cell r="D71">
            <v>57.227285156249998</v>
          </cell>
          <cell r="E71">
            <v>62.641469726562498</v>
          </cell>
        </row>
        <row r="72">
          <cell r="A72">
            <v>69</v>
          </cell>
          <cell r="B72">
            <v>52.770742187499998</v>
          </cell>
          <cell r="C72">
            <v>55.188100585937498</v>
          </cell>
          <cell r="D72">
            <v>58.178212890624998</v>
          </cell>
          <cell r="E72">
            <v>63.653066406249991</v>
          </cell>
        </row>
        <row r="73">
          <cell r="A73">
            <v>70</v>
          </cell>
          <cell r="B73">
            <v>53.663564453124998</v>
          </cell>
          <cell r="C73">
            <v>56.111684570312498</v>
          </cell>
          <cell r="D73">
            <v>59.128041992187498</v>
          </cell>
          <cell r="E73">
            <v>64.667287597656241</v>
          </cell>
        </row>
        <row r="74">
          <cell r="A74">
            <v>71</v>
          </cell>
          <cell r="B74">
            <v>54.560048828124998</v>
          </cell>
          <cell r="C74">
            <v>57.030141601562498</v>
          </cell>
          <cell r="D74">
            <v>60.080922851562498</v>
          </cell>
          <cell r="E74">
            <v>65.679799804687491</v>
          </cell>
        </row>
        <row r="75">
          <cell r="A75">
            <v>72</v>
          </cell>
          <cell r="B75">
            <v>55.451406249999998</v>
          </cell>
          <cell r="C75">
            <v>57.956289062499998</v>
          </cell>
          <cell r="D75">
            <v>61.036855468749998</v>
          </cell>
          <cell r="E75">
            <v>66.692617187499991</v>
          </cell>
        </row>
        <row r="76">
          <cell r="A76">
            <v>73</v>
          </cell>
          <cell r="B76">
            <v>56.355092773437498</v>
          </cell>
          <cell r="C76">
            <v>58.876943359374998</v>
          </cell>
          <cell r="D76">
            <v>61.991384277343748</v>
          </cell>
          <cell r="E76">
            <v>67.707875976562491</v>
          </cell>
        </row>
        <row r="77">
          <cell r="A77">
            <v>74</v>
          </cell>
          <cell r="B77">
            <v>57.253408203124991</v>
          </cell>
          <cell r="C77">
            <v>59.800771484374991</v>
          </cell>
          <cell r="D77">
            <v>62.944326171874991</v>
          </cell>
          <cell r="E77">
            <v>68.721059570312491</v>
          </cell>
        </row>
        <row r="78">
          <cell r="A78">
            <v>75</v>
          </cell>
          <cell r="B78">
            <v>58.155141601562491</v>
          </cell>
          <cell r="C78">
            <v>60.727773437499991</v>
          </cell>
          <cell r="D78">
            <v>63.900075683593741</v>
          </cell>
          <cell r="E78">
            <v>69.736562500000005</v>
          </cell>
        </row>
        <row r="79">
          <cell r="A79">
            <v>76</v>
          </cell>
          <cell r="B79">
            <v>59.051015624999991</v>
          </cell>
          <cell r="C79">
            <v>61.653310546874991</v>
          </cell>
          <cell r="D79">
            <v>64.858632812499991</v>
          </cell>
          <cell r="E79">
            <v>70.754384765624991</v>
          </cell>
        </row>
        <row r="80">
          <cell r="A80">
            <v>77</v>
          </cell>
          <cell r="B80">
            <v>59.959462890624991</v>
          </cell>
          <cell r="C80">
            <v>62.581899414062491</v>
          </cell>
          <cell r="D80">
            <v>65.815297851562491</v>
          </cell>
          <cell r="E80">
            <v>71.769826660156241</v>
          </cell>
        </row>
        <row r="81">
          <cell r="A81">
            <v>78</v>
          </cell>
          <cell r="B81">
            <v>60.861806640624991</v>
          </cell>
          <cell r="C81">
            <v>63.508779296874991</v>
          </cell>
          <cell r="D81">
            <v>66.769887695312491</v>
          </cell>
          <cell r="E81">
            <v>72.785085449218741</v>
          </cell>
        </row>
        <row r="82">
          <cell r="A82">
            <v>79</v>
          </cell>
          <cell r="B82">
            <v>61.767324218749991</v>
          </cell>
          <cell r="C82">
            <v>64.433767089843741</v>
          </cell>
          <cell r="D82">
            <v>67.727041015624991</v>
          </cell>
          <cell r="E82">
            <v>73.802480468749991</v>
          </cell>
        </row>
        <row r="83">
          <cell r="A83">
            <v>80</v>
          </cell>
          <cell r="B83">
            <v>62.666249999999998</v>
          </cell>
          <cell r="C83">
            <v>65.361562500000005</v>
          </cell>
          <cell r="D83">
            <v>68.686757812499991</v>
          </cell>
          <cell r="E83">
            <v>74.819570312499991</v>
          </cell>
        </row>
        <row r="84">
          <cell r="A84">
            <v>81</v>
          </cell>
          <cell r="B84">
            <v>63.568105468749991</v>
          </cell>
          <cell r="C84">
            <v>66.292165527343741</v>
          </cell>
          <cell r="D84">
            <v>69.649038085937491</v>
          </cell>
          <cell r="E84">
            <v>75.838735351562491</v>
          </cell>
        </row>
        <row r="85">
          <cell r="A85">
            <v>82</v>
          </cell>
          <cell r="B85">
            <v>64.472890624999991</v>
          </cell>
          <cell r="C85">
            <v>67.225576171874991</v>
          </cell>
          <cell r="D85">
            <v>70.608876953124991</v>
          </cell>
          <cell r="E85">
            <v>76.854970703124991</v>
          </cell>
        </row>
        <row r="86">
          <cell r="A86">
            <v>83</v>
          </cell>
          <cell r="B86">
            <v>65.380605468749991</v>
          </cell>
          <cell r="C86">
            <v>68.156728515624991</v>
          </cell>
          <cell r="D86">
            <v>71.566091308593741</v>
          </cell>
          <cell r="E86">
            <v>77.873159179687491</v>
          </cell>
        </row>
        <row r="87">
          <cell r="A87">
            <v>84</v>
          </cell>
          <cell r="B87">
            <v>66.291250000000005</v>
          </cell>
          <cell r="C87">
            <v>69.080312500000005</v>
          </cell>
          <cell r="D87">
            <v>72.530751953124991</v>
          </cell>
          <cell r="E87">
            <v>78.893300781249991</v>
          </cell>
        </row>
        <row r="88">
          <cell r="A88">
            <v>85</v>
          </cell>
          <cell r="B88">
            <v>67.204824218749991</v>
          </cell>
          <cell r="C88">
            <v>70.016713867187491</v>
          </cell>
          <cell r="D88">
            <v>73.492666015624991</v>
          </cell>
          <cell r="E88">
            <v>79.912801513671866</v>
          </cell>
        </row>
        <row r="89">
          <cell r="A89">
            <v>86</v>
          </cell>
          <cell r="B89">
            <v>68.110830078124991</v>
          </cell>
          <cell r="C89">
            <v>70.945302734374991</v>
          </cell>
          <cell r="D89">
            <v>74.451650390624991</v>
          </cell>
          <cell r="E89">
            <v>80.931569824218741</v>
          </cell>
        </row>
        <row r="90">
          <cell r="A90">
            <v>87</v>
          </cell>
          <cell r="B90">
            <v>69.019521484374991</v>
          </cell>
          <cell r="C90">
            <v>71.881643066406241</v>
          </cell>
          <cell r="D90">
            <v>75.412832031249991</v>
          </cell>
          <cell r="E90">
            <v>81.952169189453116</v>
          </cell>
        </row>
        <row r="91">
          <cell r="A91">
            <v>88</v>
          </cell>
          <cell r="B91" t="e">
            <v>#VALUE!</v>
          </cell>
          <cell r="C91" t="e">
            <v>#VALUE!</v>
          </cell>
          <cell r="D91" t="e">
            <v>#VALUE!</v>
          </cell>
          <cell r="E91" t="e">
            <v>#VALUE!</v>
          </cell>
        </row>
        <row r="92">
          <cell r="A92">
            <v>89</v>
          </cell>
          <cell r="B92" t="e">
            <v>#VALUE!</v>
          </cell>
          <cell r="C92" t="e">
            <v>#VALUE!</v>
          </cell>
          <cell r="D92" t="e">
            <v>#VALUE!</v>
          </cell>
          <cell r="E92" t="e">
            <v>#VALUE!</v>
          </cell>
        </row>
        <row r="93">
          <cell r="A93">
            <v>90</v>
          </cell>
          <cell r="B93" t="e">
            <v>#VALUE!</v>
          </cell>
          <cell r="C93" t="e">
            <v>#VALUE!</v>
          </cell>
          <cell r="D93" t="e">
            <v>#VALUE!</v>
          </cell>
          <cell r="E93" t="e">
            <v>#VALUE!</v>
          </cell>
        </row>
        <row r="94">
          <cell r="A94">
            <v>91</v>
          </cell>
          <cell r="B94" t="e">
            <v>#VALUE!</v>
          </cell>
          <cell r="C94" t="e">
            <v>#VALUE!</v>
          </cell>
          <cell r="D94" t="e">
            <v>#VALUE!</v>
          </cell>
          <cell r="E94" t="e">
            <v>#VALUE!</v>
          </cell>
        </row>
        <row r="95">
          <cell r="A95">
            <v>92</v>
          </cell>
          <cell r="B95" t="e">
            <v>#VALUE!</v>
          </cell>
          <cell r="C95" t="e">
            <v>#VALUE!</v>
          </cell>
          <cell r="D95" t="e">
            <v>#VALUE!</v>
          </cell>
          <cell r="E95" t="e">
            <v>#VALUE!</v>
          </cell>
        </row>
        <row r="96">
          <cell r="A96">
            <v>93</v>
          </cell>
          <cell r="B96" t="e">
            <v>#VALUE!</v>
          </cell>
          <cell r="C96" t="e">
            <v>#VALUE!</v>
          </cell>
          <cell r="D96" t="e">
            <v>#VALUE!</v>
          </cell>
          <cell r="E96" t="e">
            <v>#VALUE!</v>
          </cell>
        </row>
        <row r="97">
          <cell r="A97">
            <v>94</v>
          </cell>
          <cell r="B97" t="e">
            <v>#VALUE!</v>
          </cell>
          <cell r="C97" t="e">
            <v>#VALUE!</v>
          </cell>
          <cell r="D97" t="e">
            <v>#VALUE!</v>
          </cell>
          <cell r="E97" t="e">
            <v>#VALUE!</v>
          </cell>
        </row>
        <row r="98">
          <cell r="A98">
            <v>95</v>
          </cell>
          <cell r="B98" t="e">
            <v>#VALUE!</v>
          </cell>
          <cell r="C98" t="e">
            <v>#VALUE!</v>
          </cell>
          <cell r="D98" t="e">
            <v>#VALUE!</v>
          </cell>
          <cell r="E98" t="e">
            <v>#VALUE!</v>
          </cell>
        </row>
        <row r="99">
          <cell r="A99">
            <v>96</v>
          </cell>
          <cell r="B99" t="e">
            <v>#VALUE!</v>
          </cell>
          <cell r="C99" t="e">
            <v>#VALUE!</v>
          </cell>
          <cell r="D99" t="e">
            <v>#VALUE!</v>
          </cell>
          <cell r="E99" t="e">
            <v>#VALUE!</v>
          </cell>
        </row>
        <row r="100">
          <cell r="A100">
            <v>97</v>
          </cell>
          <cell r="B100" t="e">
            <v>#VALUE!</v>
          </cell>
          <cell r="C100" t="e">
            <v>#VALUE!</v>
          </cell>
          <cell r="D100" t="e">
            <v>#VALUE!</v>
          </cell>
          <cell r="E100" t="e">
            <v>#VALUE!</v>
          </cell>
        </row>
        <row r="101">
          <cell r="A101">
            <v>98</v>
          </cell>
          <cell r="B101" t="e">
            <v>#VALUE!</v>
          </cell>
          <cell r="C101" t="e">
            <v>#VALUE!</v>
          </cell>
          <cell r="D101" t="e">
            <v>#VALUE!</v>
          </cell>
          <cell r="E101" t="e">
            <v>#VALUE!</v>
          </cell>
        </row>
        <row r="102">
          <cell r="A102">
            <v>99</v>
          </cell>
          <cell r="B102" t="e">
            <v>#VALUE!</v>
          </cell>
          <cell r="C102" t="e">
            <v>#VALUE!</v>
          </cell>
          <cell r="D102" t="e">
            <v>#VALUE!</v>
          </cell>
          <cell r="E102" t="e">
            <v>#VALUE!</v>
          </cell>
        </row>
        <row r="103">
          <cell r="A103">
            <v>100</v>
          </cell>
          <cell r="B103" t="e">
            <v>#VALUE!</v>
          </cell>
          <cell r="C103" t="e">
            <v>#VALUE!</v>
          </cell>
          <cell r="D103" t="e">
            <v>#VALUE!</v>
          </cell>
          <cell r="E103" t="e">
            <v>#VALUE!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ite Definition"/>
      <sheetName val="NW Luzon"/>
      <sheetName val="NE Luzon"/>
      <sheetName val="S Luzon"/>
      <sheetName val="Metro Cebu"/>
      <sheetName val="Visayas"/>
      <sheetName val="Metro Davao"/>
      <sheetName val="Mindanao"/>
      <sheetName val="Site_Definition"/>
      <sheetName val="NW_Luzon"/>
      <sheetName val="NE_Luzon"/>
      <sheetName val="S_Luzon"/>
      <sheetName val="Metro_Cebu"/>
      <sheetName val="Metro_Davao"/>
      <sheetName val="ERLANGB"/>
      <sheetName val="PWBGT"/>
      <sheetName val="Site_Definition1"/>
      <sheetName val="NW_Luzon1"/>
      <sheetName val="NE_Luzon1"/>
      <sheetName val="S_Luzon1"/>
      <sheetName val="Metro_Cebu1"/>
      <sheetName val="Metro_Davao1"/>
    </sheetNames>
    <sheetDataSet>
      <sheetData sheetId="0" refreshError="1">
        <row r="6">
          <cell r="R6">
            <v>39.299999999999997</v>
          </cell>
        </row>
        <row r="7">
          <cell r="R7">
            <v>57.795000000000002</v>
          </cell>
        </row>
        <row r="9">
          <cell r="R9">
            <v>14.814</v>
          </cell>
        </row>
        <row r="10">
          <cell r="R10">
            <v>26.2</v>
          </cell>
        </row>
        <row r="11">
          <cell r="R11">
            <v>38.53</v>
          </cell>
        </row>
        <row r="13">
          <cell r="R13">
            <v>7.407</v>
          </cell>
        </row>
        <row r="15">
          <cell r="R15">
            <v>19.265000000000001</v>
          </cell>
        </row>
        <row r="16">
          <cell r="R16">
            <v>76.59</v>
          </cell>
        </row>
        <row r="17">
          <cell r="R17">
            <v>95.73</v>
          </cell>
        </row>
        <row r="18">
          <cell r="R18">
            <v>115.22999999999999</v>
          </cell>
        </row>
        <row r="19">
          <cell r="R19">
            <v>134.79</v>
          </cell>
        </row>
        <row r="20">
          <cell r="R20">
            <v>51.06</v>
          </cell>
        </row>
        <row r="21">
          <cell r="R21">
            <v>63.82</v>
          </cell>
        </row>
        <row r="24">
          <cell r="R24">
            <v>31.91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WBGT"/>
      <sheetName val="traffic"/>
      <sheetName val="Morphotypes"/>
      <sheetName val="Number of sites"/>
      <sheetName val="final Configuration"/>
      <sheetName val="BSC"/>
      <sheetName val="BTS configuration"/>
      <sheetName val="Number_of_sites"/>
      <sheetName val="final_Configuration"/>
      <sheetName val="BTS_configuration"/>
      <sheetName val="Sheet1"/>
      <sheetName val="Number_of_sites1"/>
      <sheetName val="final_Configuration1"/>
      <sheetName val="BTS_configuration1"/>
    </sheetNames>
    <sheetDataSet>
      <sheetData sheetId="0" refreshError="1">
        <row r="4">
          <cell r="C4">
            <v>1800</v>
          </cell>
        </row>
      </sheetData>
      <sheetData sheetId="1"/>
      <sheetData sheetId="2"/>
      <sheetData sheetId="3"/>
      <sheetData sheetId="4"/>
      <sheetData sheetId="5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修改说明"/>
      <sheetName val="板位图"/>
      <sheetName val="备注"/>
      <sheetName val="HLR参数表"/>
      <sheetName val="封面"/>
      <sheetName val="组网图"/>
      <sheetName val="二层表"/>
      <sheetName val="硬件IBM"/>
      <sheetName val="软件"/>
      <sheetName val="费用_技术资料_备件_培训"/>
      <sheetName val="PWBGT"/>
      <sheetName val="NORTH-W_BSC_ALLOC"/>
      <sheetName val="NLZE_ALL_SIT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gend&amp;myth"/>
      <sheetName val="DATA SOURCE-AFR"/>
      <sheetName val="S-CURVE AFR"/>
      <sheetName val="DATA SOURCE-RFS"/>
      <sheetName val="S-CURVE RFS"/>
      <sheetName val="build plan"/>
      <sheetName val="FOC RFS ACTUAL"/>
      <sheetName val="AFR PROJECTED"/>
      <sheetName val="AFR ACTUAL"/>
      <sheetName val="RESILIENCY TRACKING"/>
      <sheetName val="SURVEY STATUS"/>
    </sheetNames>
    <sheetDataSet>
      <sheetData sheetId="0">
        <row r="3">
          <cell r="B3" t="str">
            <v>GT SAQ</v>
          </cell>
          <cell r="E3" t="str">
            <v>SAQ ISSUE</v>
          </cell>
        </row>
        <row r="4">
          <cell r="B4" t="str">
            <v>GT ROW</v>
          </cell>
          <cell r="E4" t="str">
            <v>ROW ISSUE</v>
          </cell>
        </row>
        <row r="5">
          <cell r="B5" t="str">
            <v>GT CNI</v>
          </cell>
          <cell r="E5" t="str">
            <v>ENG'G ISSUE</v>
          </cell>
        </row>
        <row r="6">
          <cell r="B6" t="str">
            <v>GT LAS</v>
          </cell>
          <cell r="E6" t="str">
            <v>IMPL ISSUE</v>
          </cell>
        </row>
        <row r="7">
          <cell r="B7" t="str">
            <v>GT CNE</v>
          </cell>
          <cell r="E7" t="str">
            <v>LAS ISSUE</v>
          </cell>
        </row>
        <row r="8">
          <cell r="B8" t="str">
            <v>C - SAQ</v>
          </cell>
        </row>
        <row r="9">
          <cell r="B9" t="str">
            <v>C - ROW</v>
          </cell>
        </row>
        <row r="10">
          <cell r="B10" t="str">
            <v>C - IMPL</v>
          </cell>
        </row>
        <row r="11">
          <cell r="B11" t="str">
            <v>C - ENGG</v>
          </cell>
        </row>
        <row r="15">
          <cell r="B15" t="str">
            <v>PHILKO</v>
          </cell>
        </row>
        <row r="16">
          <cell r="B16" t="str">
            <v>MIN</v>
          </cell>
        </row>
        <row r="17">
          <cell r="E17" t="str">
            <v>0916-5321426</v>
          </cell>
        </row>
        <row r="18">
          <cell r="E18" t="str">
            <v>0916-5321426</v>
          </cell>
        </row>
      </sheetData>
      <sheetData sheetId="1"/>
      <sheetData sheetId="2" refreshError="1"/>
      <sheetData sheetId="3"/>
      <sheetData sheetId="4" refreshError="1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_TM_OMC_Summary"/>
      <sheetName val="Transmittal"/>
      <sheetName val="Disclaimer"/>
      <sheetName val="Notes"/>
      <sheetName val="ModifiedUnitPlant"/>
      <sheetName val="Unit_Plant"/>
      <sheetName val="Unit_Franchise"/>
      <sheetName val="Summary"/>
      <sheetName val="tb Assumps"/>
      <sheetName val="ntb Assumps"/>
      <sheetName val="Constants"/>
      <sheetName val="Index"/>
      <sheetName val="CL_Unit_Plant"/>
      <sheetName val="CL_Unit"/>
      <sheetName val="_TM_OMC_Consolidated_Annual"/>
      <sheetName val="FS_A"/>
      <sheetName val="FS_Q"/>
      <sheetName val="CL_Con_BS"/>
      <sheetName val="CL_Con_PL"/>
      <sheetName val="_TM_ntb Assumps"/>
      <sheetName val="CL_Unit_Franchise"/>
      <sheetName val="CashFlow_Q"/>
      <sheetName val="CashFlow_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13">
          <cell r="D13">
            <v>100000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P8_ant_dir"/>
      <sheetName val="OVERALL-P8_BASELINE"/>
    </sheetNames>
    <sheetDataSet>
      <sheetData sheetId="0" refreshError="1">
        <row r="2">
          <cell r="A2" t="str">
            <v>P8_San Rafael_Town</v>
          </cell>
          <cell r="B2" t="str">
            <v>MMB</v>
          </cell>
          <cell r="C2">
            <v>120.961805</v>
          </cell>
          <cell r="D2">
            <v>14.963525000000001</v>
          </cell>
        </row>
        <row r="3">
          <cell r="A3" t="str">
            <v>P8_Camilas</v>
          </cell>
          <cell r="B3" t="str">
            <v>NLZE</v>
          </cell>
          <cell r="C3">
            <v>120.714691</v>
          </cell>
          <cell r="D3">
            <v>15.398550999999999</v>
          </cell>
        </row>
        <row r="4">
          <cell r="A4" t="str">
            <v>P8_San_Francisco</v>
          </cell>
          <cell r="B4" t="str">
            <v>NLZE</v>
          </cell>
          <cell r="C4">
            <v>120.838309</v>
          </cell>
          <cell r="D4">
            <v>15.356809999999999</v>
          </cell>
        </row>
        <row r="5">
          <cell r="A5" t="str">
            <v>P8_San_Antonio_NE</v>
          </cell>
          <cell r="B5" t="str">
            <v>NLZE</v>
          </cell>
          <cell r="C5">
            <v>120.85472222222222</v>
          </cell>
          <cell r="D5">
            <v>15.305833333333334</v>
          </cell>
        </row>
        <row r="6">
          <cell r="A6" t="str">
            <v>P8_Dau3</v>
          </cell>
          <cell r="B6" t="str">
            <v>NLZW</v>
          </cell>
          <cell r="C6">
            <v>120.60331499999999</v>
          </cell>
          <cell r="D6">
            <v>15.200279999999999</v>
          </cell>
        </row>
        <row r="7">
          <cell r="A7" t="str">
            <v>P8_Angeles_East</v>
          </cell>
          <cell r="B7" t="str">
            <v>NLZW</v>
          </cell>
          <cell r="C7">
            <v>120.614812</v>
          </cell>
          <cell r="D7">
            <v>15.157724</v>
          </cell>
        </row>
        <row r="8">
          <cell r="A8" t="str">
            <v>P8_Angeles_South</v>
          </cell>
          <cell r="B8" t="str">
            <v>NLZW</v>
          </cell>
          <cell r="C8">
            <v>120.617762</v>
          </cell>
          <cell r="D8">
            <v>15.109778</v>
          </cell>
        </row>
        <row r="9">
          <cell r="A9" t="str">
            <v>P8_San_Fernando_North</v>
          </cell>
          <cell r="B9" t="str">
            <v>NLZW</v>
          </cell>
          <cell r="C9">
            <v>120.664821</v>
          </cell>
          <cell r="D9">
            <v>15.089959</v>
          </cell>
        </row>
        <row r="10">
          <cell r="A10" t="str">
            <v>P8_Mexico</v>
          </cell>
          <cell r="B10" t="str">
            <v>NLZW</v>
          </cell>
          <cell r="C10">
            <v>120.72055</v>
          </cell>
          <cell r="D10">
            <v>15.068243000000001</v>
          </cell>
        </row>
        <row r="11">
          <cell r="A11" t="str">
            <v>P8_San_Fernando_East</v>
          </cell>
          <cell r="B11" t="str">
            <v>NLZW</v>
          </cell>
          <cell r="C11">
            <v>120.719613</v>
          </cell>
          <cell r="D11">
            <v>15.029197</v>
          </cell>
        </row>
        <row r="12">
          <cell r="A12" t="str">
            <v>P8_Apalit</v>
          </cell>
          <cell r="B12" t="str">
            <v>NLZW</v>
          </cell>
          <cell r="C12">
            <v>120.756562</v>
          </cell>
          <cell r="D12">
            <v>14.943713000000001</v>
          </cell>
        </row>
        <row r="13">
          <cell r="A13" t="str">
            <v>P8_Santo_Nino</v>
          </cell>
          <cell r="B13" t="str">
            <v>MMB</v>
          </cell>
          <cell r="C13">
            <v>120.83801099999999</v>
          </cell>
          <cell r="D13">
            <v>14.881784</v>
          </cell>
        </row>
        <row r="14">
          <cell r="A14" t="str">
            <v>P8_Samol</v>
          </cell>
          <cell r="B14" t="str">
            <v>MMB</v>
          </cell>
          <cell r="C14">
            <v>120.905057</v>
          </cell>
          <cell r="D14">
            <v>14.853868</v>
          </cell>
        </row>
        <row r="15">
          <cell r="A15" t="str">
            <v>P8_Marilao_North</v>
          </cell>
          <cell r="B15" t="str">
            <v>MMB</v>
          </cell>
          <cell r="C15">
            <v>120.952386</v>
          </cell>
          <cell r="D15">
            <v>14.785409</v>
          </cell>
        </row>
        <row r="16">
          <cell r="A16" t="str">
            <v>P8_Mecauayan_SE</v>
          </cell>
          <cell r="B16" t="str">
            <v>MMB</v>
          </cell>
          <cell r="C16">
            <v>120.97224900000001</v>
          </cell>
          <cell r="D16">
            <v>14.751936000000001</v>
          </cell>
        </row>
        <row r="17">
          <cell r="A17" t="str">
            <v>P8_Tarlac_West</v>
          </cell>
          <cell r="B17" t="str">
            <v>NLZW</v>
          </cell>
          <cell r="C17">
            <v>120.537486</v>
          </cell>
          <cell r="D17">
            <v>15.531426</v>
          </cell>
        </row>
        <row r="18">
          <cell r="A18" t="str">
            <v>P8_Nambalan</v>
          </cell>
          <cell r="B18" t="str">
            <v>NLZW</v>
          </cell>
          <cell r="C18">
            <v>120.461232</v>
          </cell>
          <cell r="D18">
            <v>15.599572999999999</v>
          </cell>
        </row>
        <row r="19">
          <cell r="A19" t="str">
            <v>P8_Camiling_Town</v>
          </cell>
          <cell r="B19" t="str">
            <v>NLZW</v>
          </cell>
          <cell r="C19">
            <v>120.40495</v>
          </cell>
          <cell r="D19">
            <v>15.692586</v>
          </cell>
        </row>
        <row r="20">
          <cell r="A20" t="str">
            <v>P8_Angular_South</v>
          </cell>
          <cell r="B20" t="str">
            <v>NLZW</v>
          </cell>
          <cell r="C20">
            <v>120.245875</v>
          </cell>
          <cell r="D20">
            <v>15.864219</v>
          </cell>
        </row>
        <row r="21">
          <cell r="A21" t="str">
            <v>P8_Bacaba</v>
          </cell>
          <cell r="B21" t="str">
            <v>NLZW</v>
          </cell>
          <cell r="C21">
            <v>120.21453099999999</v>
          </cell>
          <cell r="D21">
            <v>15.973008999999999</v>
          </cell>
        </row>
        <row r="22">
          <cell r="A22" t="str">
            <v>P8_SFLU_South</v>
          </cell>
          <cell r="B22" t="str">
            <v>NLZW</v>
          </cell>
          <cell r="C22">
            <v>120.31880099999999</v>
          </cell>
          <cell r="D22">
            <v>16.580960999999999</v>
          </cell>
        </row>
        <row r="23">
          <cell r="A23" t="str">
            <v>P8_Santiago_LU</v>
          </cell>
          <cell r="B23" t="str">
            <v>NLZW</v>
          </cell>
          <cell r="C23">
            <v>120.326556</v>
          </cell>
          <cell r="D23">
            <v>16.482396999999999</v>
          </cell>
        </row>
        <row r="24">
          <cell r="A24" t="str">
            <v>P8_Aringay</v>
          </cell>
          <cell r="B24" t="str">
            <v>NLZW</v>
          </cell>
          <cell r="C24">
            <v>120.350627</v>
          </cell>
          <cell r="D24">
            <v>16.388659000000001</v>
          </cell>
        </row>
        <row r="25">
          <cell r="A25" t="str">
            <v>P8_San_Fabian</v>
          </cell>
          <cell r="B25" t="str">
            <v>NLZW</v>
          </cell>
          <cell r="C25">
            <v>120.40473799999999</v>
          </cell>
          <cell r="D25">
            <v>16.127624999999998</v>
          </cell>
        </row>
        <row r="26">
          <cell r="A26" t="str">
            <v>P8_San_Jacinto</v>
          </cell>
          <cell r="B26" t="str">
            <v>NLZW</v>
          </cell>
          <cell r="C26">
            <v>120.43571</v>
          </cell>
          <cell r="D26">
            <v>16.075332</v>
          </cell>
        </row>
        <row r="27">
          <cell r="A27" t="str">
            <v>P8_Subic_South</v>
          </cell>
          <cell r="B27" t="str">
            <v>NLZW</v>
          </cell>
          <cell r="C27">
            <v>120.25611111111111</v>
          </cell>
          <cell r="D27">
            <v>14.855277777777777</v>
          </cell>
        </row>
        <row r="28">
          <cell r="A28" t="str">
            <v>P8_Subic_Town</v>
          </cell>
          <cell r="B28" t="str">
            <v>NLZW</v>
          </cell>
          <cell r="C28">
            <v>120.23111111111112</v>
          </cell>
          <cell r="D28">
            <v>14.882777777777779</v>
          </cell>
        </row>
        <row r="29">
          <cell r="A29" t="str">
            <v>P8_Castillejos</v>
          </cell>
          <cell r="B29" t="str">
            <v>NLZW</v>
          </cell>
          <cell r="C29">
            <v>120.19805555555556</v>
          </cell>
          <cell r="D29">
            <v>14.937222222222223</v>
          </cell>
        </row>
        <row r="30">
          <cell r="A30" t="str">
            <v>P8_San_Antonio</v>
          </cell>
          <cell r="B30" t="str">
            <v>NLZW</v>
          </cell>
          <cell r="C30">
            <v>120.08577777777778</v>
          </cell>
          <cell r="D30">
            <v>14.947722222222222</v>
          </cell>
        </row>
        <row r="31">
          <cell r="A31" t="str">
            <v>P8_San Narciso</v>
          </cell>
          <cell r="B31" t="str">
            <v>NLZW</v>
          </cell>
          <cell r="C31">
            <v>120.07741666666666</v>
          </cell>
          <cell r="D31">
            <v>15.016249999999999</v>
          </cell>
        </row>
        <row r="32">
          <cell r="A32" t="str">
            <v>P8_San_Felipe</v>
          </cell>
          <cell r="B32" t="str">
            <v>NLZW</v>
          </cell>
          <cell r="C32">
            <v>120.06388888888888</v>
          </cell>
          <cell r="D32">
            <v>15.062777777777779</v>
          </cell>
        </row>
        <row r="33">
          <cell r="A33" t="str">
            <v>P8_Buel-Buel</v>
          </cell>
          <cell r="B33" t="str">
            <v>NLZW</v>
          </cell>
          <cell r="C33">
            <v>120.05697222222221</v>
          </cell>
          <cell r="D33">
            <v>15.150555555555556</v>
          </cell>
        </row>
        <row r="34">
          <cell r="A34" t="str">
            <v>P8_Iba</v>
          </cell>
          <cell r="B34" t="str">
            <v>NLZW</v>
          </cell>
          <cell r="C34">
            <v>119.97996999999999</v>
          </cell>
          <cell r="D34">
            <v>15.327855</v>
          </cell>
        </row>
        <row r="35">
          <cell r="A35" t="str">
            <v>P8_Pangolingan</v>
          </cell>
          <cell r="B35" t="str">
            <v>NLZW</v>
          </cell>
          <cell r="C35">
            <v>119.96598899999999</v>
          </cell>
          <cell r="D35">
            <v>15.468355000000001</v>
          </cell>
        </row>
        <row r="36">
          <cell r="A36" t="str">
            <v>P8_Candelaria</v>
          </cell>
          <cell r="B36" t="str">
            <v>NLZW</v>
          </cell>
          <cell r="C36">
            <v>119.930689</v>
          </cell>
          <cell r="D36">
            <v>15.627190000000001</v>
          </cell>
        </row>
        <row r="37">
          <cell r="A37" t="str">
            <v>P8_Santa_Cruz</v>
          </cell>
          <cell r="B37" t="str">
            <v>NLZW</v>
          </cell>
          <cell r="C37">
            <v>119.908771</v>
          </cell>
          <cell r="D37">
            <v>15.766742000000001</v>
          </cell>
        </row>
        <row r="38">
          <cell r="A38" t="str">
            <v>P8_Infanta</v>
          </cell>
          <cell r="B38" t="str">
            <v>NLZW</v>
          </cell>
          <cell r="C38">
            <v>119.90919</v>
          </cell>
          <cell r="D38">
            <v>15.827771</v>
          </cell>
        </row>
        <row r="39">
          <cell r="A39" t="str">
            <v>P8_Eguia</v>
          </cell>
          <cell r="B39" t="str">
            <v>NLZW</v>
          </cell>
          <cell r="C39">
            <v>119.884759</v>
          </cell>
          <cell r="D39">
            <v>15.908417999999999</v>
          </cell>
        </row>
        <row r="40">
          <cell r="A40" t="str">
            <v>P8_Dasol</v>
          </cell>
          <cell r="B40" t="str">
            <v>NLZW</v>
          </cell>
          <cell r="C40">
            <v>119.879144</v>
          </cell>
          <cell r="D40">
            <v>15.991026</v>
          </cell>
        </row>
        <row r="41">
          <cell r="A41" t="str">
            <v>P8_Burgos</v>
          </cell>
          <cell r="B41" t="str">
            <v>NLZW</v>
          </cell>
          <cell r="C41">
            <v>119.86158500000001</v>
          </cell>
          <cell r="D41">
            <v>16.061955999999999</v>
          </cell>
        </row>
        <row r="42">
          <cell r="A42" t="str">
            <v>P8_Nagwaling</v>
          </cell>
          <cell r="B42" t="str">
            <v>NLZW</v>
          </cell>
          <cell r="C42">
            <v>120.52805555555555</v>
          </cell>
          <cell r="D42">
            <v>14.637777777777778</v>
          </cell>
        </row>
        <row r="43">
          <cell r="A43" t="str">
            <v>P8_Kabog_Kabog</v>
          </cell>
          <cell r="B43" t="str">
            <v>NLZW</v>
          </cell>
          <cell r="C43">
            <v>120.46777777777778</v>
          </cell>
          <cell r="D43">
            <v>14.629722222222222</v>
          </cell>
        </row>
        <row r="44">
          <cell r="A44" t="str">
            <v>P8_Binukawan</v>
          </cell>
          <cell r="B44" t="str">
            <v>NLZW</v>
          </cell>
          <cell r="C44">
            <v>120.42944444444444</v>
          </cell>
          <cell r="D44">
            <v>14.636111111111111</v>
          </cell>
        </row>
        <row r="45">
          <cell r="A45" t="str">
            <v>P8_Bagac</v>
          </cell>
          <cell r="B45" t="str">
            <v>NLZW</v>
          </cell>
          <cell r="C45">
            <v>120.3938888888889</v>
          </cell>
          <cell r="D45">
            <v>14.598611111111111</v>
          </cell>
        </row>
        <row r="46">
          <cell r="A46" t="str">
            <v>P8_Molawin</v>
          </cell>
          <cell r="B46" t="str">
            <v>NLZW</v>
          </cell>
          <cell r="C46">
            <v>120.36121900000001</v>
          </cell>
          <cell r="D46">
            <v>14.656473999999999</v>
          </cell>
        </row>
        <row r="47">
          <cell r="A47" t="str">
            <v>P8_Cabigo</v>
          </cell>
          <cell r="B47" t="str">
            <v>NLZW</v>
          </cell>
          <cell r="C47">
            <v>120.315517</v>
          </cell>
          <cell r="D47">
            <v>14.636812000000001</v>
          </cell>
        </row>
        <row r="48">
          <cell r="A48" t="str">
            <v>P8_Morong_B</v>
          </cell>
          <cell r="B48" t="str">
            <v>NLZW</v>
          </cell>
          <cell r="C48">
            <v>120.26666666666667</v>
          </cell>
          <cell r="D48">
            <v>14.678888888888888</v>
          </cell>
        </row>
        <row r="49">
          <cell r="A49" t="str">
            <v>P8_Bacarra</v>
          </cell>
          <cell r="B49" t="str">
            <v>NLZW</v>
          </cell>
          <cell r="C49">
            <v>120.60083333333333</v>
          </cell>
          <cell r="D49">
            <v>18.261388888888888</v>
          </cell>
        </row>
        <row r="50">
          <cell r="A50" t="str">
            <v>P8_Pasuquin</v>
          </cell>
          <cell r="B50" t="str">
            <v>NLZW</v>
          </cell>
          <cell r="C50">
            <v>120.60944444444443</v>
          </cell>
          <cell r="D50">
            <v>18.337777777777777</v>
          </cell>
        </row>
        <row r="51">
          <cell r="A51" t="str">
            <v>P8_Bago</v>
          </cell>
          <cell r="B51" t="str">
            <v>NLZW</v>
          </cell>
          <cell r="C51">
            <v>120.59527777777777</v>
          </cell>
          <cell r="D51">
            <v>18.403611111111111</v>
          </cell>
        </row>
        <row r="52">
          <cell r="A52" t="str">
            <v>P8_Davila</v>
          </cell>
          <cell r="B52" t="str">
            <v>NLZW</v>
          </cell>
          <cell r="C52">
            <v>120.57250000000001</v>
          </cell>
          <cell r="D52">
            <v>18.475000000000001</v>
          </cell>
        </row>
        <row r="53">
          <cell r="A53" t="str">
            <v>P8_Bojeador</v>
          </cell>
          <cell r="B53" t="str">
            <v>NLZW</v>
          </cell>
          <cell r="C53">
            <v>120.59133333333332</v>
          </cell>
          <cell r="D53">
            <v>18.516444444444446</v>
          </cell>
        </row>
        <row r="54">
          <cell r="A54" t="str">
            <v>P8_Burgos_IN</v>
          </cell>
          <cell r="B54" t="str">
            <v>NLZW</v>
          </cell>
          <cell r="C54">
            <v>120.63194444444444</v>
          </cell>
          <cell r="D54">
            <v>18.51722222222222</v>
          </cell>
        </row>
        <row r="55">
          <cell r="A55" t="str">
            <v>P8_Diwalay</v>
          </cell>
          <cell r="B55" t="str">
            <v>NLZW</v>
          </cell>
          <cell r="C55">
            <v>120.71666666666667</v>
          </cell>
          <cell r="D55">
            <v>18.515000000000001</v>
          </cell>
        </row>
        <row r="56">
          <cell r="A56" t="str">
            <v>P8_Bangui</v>
          </cell>
          <cell r="B56" t="str">
            <v>NLZW</v>
          </cell>
          <cell r="C56">
            <v>120.76555555555555</v>
          </cell>
          <cell r="D56">
            <v>18.541388888888889</v>
          </cell>
        </row>
        <row r="57">
          <cell r="A57" t="str">
            <v>P8_Digdid</v>
          </cell>
          <cell r="B57" t="str">
            <v>NLZE</v>
          </cell>
          <cell r="C57">
            <v>121.00398888888888</v>
          </cell>
          <cell r="D57">
            <v>15.901925</v>
          </cell>
        </row>
        <row r="58">
          <cell r="A58" t="str">
            <v>P8_Anabat</v>
          </cell>
          <cell r="B58" t="str">
            <v>NLZE</v>
          </cell>
          <cell r="C58">
            <v>120.95986388888889</v>
          </cell>
          <cell r="D58">
            <v>16.023499999999999</v>
          </cell>
        </row>
        <row r="59">
          <cell r="A59" t="str">
            <v>P8_Ingeron</v>
          </cell>
          <cell r="B59" t="str">
            <v>NLZE</v>
          </cell>
          <cell r="C59">
            <v>120.94663611111112</v>
          </cell>
          <cell r="D59">
            <v>16.213916666666666</v>
          </cell>
        </row>
        <row r="60">
          <cell r="A60" t="str">
            <v>P8_Bangot_Rpt (Bambang)</v>
          </cell>
          <cell r="B60" t="str">
            <v>NLZE</v>
          </cell>
          <cell r="C60">
            <v>121.11397222222222</v>
          </cell>
          <cell r="D60">
            <v>16.376247222222222</v>
          </cell>
        </row>
        <row r="61">
          <cell r="A61" t="str">
            <v>P8_Solano</v>
          </cell>
          <cell r="B61" t="str">
            <v>NLZE</v>
          </cell>
          <cell r="C61">
            <v>121.17854166666667</v>
          </cell>
          <cell r="D61">
            <v>16.518877777777778</v>
          </cell>
        </row>
        <row r="62">
          <cell r="A62" t="str">
            <v>P8_Orioug</v>
          </cell>
          <cell r="B62" t="str">
            <v>NLZE</v>
          </cell>
          <cell r="C62">
            <v>121.34630555555555</v>
          </cell>
          <cell r="D62">
            <v>16.619686111111111</v>
          </cell>
        </row>
        <row r="63">
          <cell r="A63" t="str">
            <v>P8_San_Luis</v>
          </cell>
          <cell r="B63" t="str">
            <v>NLZE</v>
          </cell>
          <cell r="C63">
            <v>121.38258333333333</v>
          </cell>
          <cell r="D63">
            <v>16.651666666666664</v>
          </cell>
        </row>
        <row r="64">
          <cell r="A64" t="str">
            <v>P8_Cardon</v>
          </cell>
          <cell r="B64" t="str">
            <v>NLZE</v>
          </cell>
          <cell r="C64">
            <v>121.45923333333333</v>
          </cell>
          <cell r="D64">
            <v>16.67838888888889</v>
          </cell>
        </row>
        <row r="65">
          <cell r="A65" t="str">
            <v>P8_Echague</v>
          </cell>
          <cell r="B65" t="str">
            <v>NLZE</v>
          </cell>
          <cell r="C65">
            <v>121.65785000000001</v>
          </cell>
          <cell r="D65">
            <v>16.701466666666665</v>
          </cell>
        </row>
        <row r="66">
          <cell r="A66" t="str">
            <v>P8_Ingud</v>
          </cell>
          <cell r="B66" t="str">
            <v>NLZE</v>
          </cell>
          <cell r="C66">
            <v>121.75066666666666</v>
          </cell>
          <cell r="D66">
            <v>16.84847222222222</v>
          </cell>
        </row>
        <row r="67">
          <cell r="A67" t="str">
            <v>P8_Naguilian</v>
          </cell>
          <cell r="B67" t="str">
            <v>NLZE</v>
          </cell>
          <cell r="C67">
            <v>121.82471944444444</v>
          </cell>
          <cell r="D67">
            <v>17.009444444444444</v>
          </cell>
        </row>
        <row r="68">
          <cell r="A68" t="str">
            <v>P8_Tamauini</v>
          </cell>
          <cell r="B68" t="str">
            <v>NLZE</v>
          </cell>
          <cell r="C68">
            <v>121.80708055555556</v>
          </cell>
          <cell r="D68">
            <v>17.276305555555556</v>
          </cell>
        </row>
        <row r="69">
          <cell r="A69" t="str">
            <v>P8_Namabbalan</v>
          </cell>
          <cell r="B69" t="str">
            <v>NLZE</v>
          </cell>
          <cell r="C69">
            <v>121.79216111111111</v>
          </cell>
          <cell r="D69">
            <v>17.542852777777778</v>
          </cell>
        </row>
        <row r="70">
          <cell r="A70" t="str">
            <v>P8_Capintalan (Buffer 1)</v>
          </cell>
          <cell r="B70" t="str">
            <v>NLZE</v>
          </cell>
          <cell r="C70">
            <v>120.93300000000001</v>
          </cell>
          <cell r="D70">
            <v>16.086494444444444</v>
          </cell>
        </row>
        <row r="71">
          <cell r="A71" t="str">
            <v>P8_Alicia (Buffer 2)</v>
          </cell>
          <cell r="B71" t="str">
            <v>NLZE</v>
          </cell>
          <cell r="C71">
            <v>121.69670000000001</v>
          </cell>
          <cell r="D71">
            <v>16.780349999999999</v>
          </cell>
        </row>
        <row r="72">
          <cell r="A72" t="str">
            <v>P8_Pilar (Buffer 3)</v>
          </cell>
          <cell r="B72" t="str">
            <v>NLZE</v>
          </cell>
          <cell r="C72">
            <v>121.85615277777777</v>
          </cell>
          <cell r="D72">
            <v>17.097647222222221</v>
          </cell>
        </row>
        <row r="73">
          <cell r="A73" t="str">
            <v>P8_Divisoria (Buffer 4)</v>
          </cell>
          <cell r="B73" t="str">
            <v>NLZE</v>
          </cell>
          <cell r="C73">
            <v>121.8694861111111</v>
          </cell>
          <cell r="D73">
            <v>17.223355555555553</v>
          </cell>
        </row>
        <row r="74">
          <cell r="A74" t="str">
            <v>P8_Magassi (Buffer 5)</v>
          </cell>
          <cell r="B74" t="str">
            <v>NLZE</v>
          </cell>
          <cell r="C74">
            <v>121.81591388888889</v>
          </cell>
          <cell r="D74">
            <v>17.365850000000002</v>
          </cell>
        </row>
        <row r="75">
          <cell r="A75" t="str">
            <v>P8_Pinagpanaan</v>
          </cell>
          <cell r="B75" t="str">
            <v>NLZE</v>
          </cell>
          <cell r="C75">
            <v>120.92632222222223</v>
          </cell>
          <cell r="D75">
            <v>15.550594444444446</v>
          </cell>
        </row>
        <row r="76">
          <cell r="A76" t="str">
            <v>P8_Mallig</v>
          </cell>
          <cell r="B76" t="str">
            <v>NLZE</v>
          </cell>
          <cell r="C76">
            <v>121.60833333333333</v>
          </cell>
          <cell r="D76">
            <v>17.210555555555555</v>
          </cell>
        </row>
        <row r="77">
          <cell r="A77" t="str">
            <v>P8_Roxas</v>
          </cell>
          <cell r="B77" t="str">
            <v>NLZE</v>
          </cell>
          <cell r="C77">
            <v>121.61834399999999</v>
          </cell>
          <cell r="D77">
            <v>17.121794000000001</v>
          </cell>
        </row>
        <row r="78">
          <cell r="A78" t="str">
            <v>P8_Centro (Cabatuan)</v>
          </cell>
          <cell r="B78" t="str">
            <v>NLZE</v>
          </cell>
          <cell r="C78">
            <v>121.66833333333334</v>
          </cell>
          <cell r="D78">
            <v>16.9575</v>
          </cell>
        </row>
        <row r="79">
          <cell r="A79" t="str">
            <v>P8_Bambang_Town</v>
          </cell>
          <cell r="B79" t="str">
            <v>NLZE</v>
          </cell>
          <cell r="C79">
            <v>121.10527499999999</v>
          </cell>
          <cell r="D79">
            <v>16.388888888888889</v>
          </cell>
        </row>
        <row r="80">
          <cell r="A80" t="str">
            <v>P8_Bayombong_Town</v>
          </cell>
          <cell r="B80" t="str">
            <v>NLZE</v>
          </cell>
          <cell r="C80">
            <v>121.14722222222223</v>
          </cell>
          <cell r="D80">
            <v>16.489722222222223</v>
          </cell>
        </row>
        <row r="81">
          <cell r="A81" t="str">
            <v>P8_Tuguegarao_Town</v>
          </cell>
          <cell r="B81" t="str">
            <v>NLZE</v>
          </cell>
          <cell r="C81">
            <v>121.73722222222223</v>
          </cell>
          <cell r="D81">
            <v>17.630833333333335</v>
          </cell>
        </row>
        <row r="82">
          <cell r="A82" t="str">
            <v>Malapit,NE</v>
          </cell>
          <cell r="B82" t="str">
            <v>NLZE</v>
          </cell>
          <cell r="C82">
            <v>0</v>
          </cell>
          <cell r="D82">
            <v>0</v>
          </cell>
        </row>
        <row r="83">
          <cell r="A83" t="str">
            <v>La_Paz, TLC</v>
          </cell>
          <cell r="B83" t="str">
            <v>NLZE</v>
          </cell>
          <cell r="C83">
            <v>0</v>
          </cell>
          <cell r="D83">
            <v>0</v>
          </cell>
        </row>
        <row r="84">
          <cell r="A84" t="str">
            <v xml:space="preserve">Santiago_North </v>
          </cell>
          <cell r="B84" t="str">
            <v>NLZE</v>
          </cell>
          <cell r="C84">
            <v>0</v>
          </cell>
          <cell r="D84">
            <v>0</v>
          </cell>
        </row>
        <row r="85">
          <cell r="A85" t="str">
            <v>P8_Darmotis</v>
          </cell>
          <cell r="B85" t="str">
            <v>NLZW</v>
          </cell>
          <cell r="C85">
            <v>120.40333333333334</v>
          </cell>
          <cell r="D85">
            <v>16.241666666666667</v>
          </cell>
        </row>
        <row r="86">
          <cell r="A86" t="str">
            <v>P8_Tayug</v>
          </cell>
          <cell r="B86" t="str">
            <v>NLZW</v>
          </cell>
          <cell r="C86">
            <v>120.74277777777777</v>
          </cell>
          <cell r="D86">
            <v>16.029166666666665</v>
          </cell>
        </row>
        <row r="87">
          <cell r="A87" t="str">
            <v>P8_Batac</v>
          </cell>
          <cell r="B87" t="str">
            <v>NLZW</v>
          </cell>
          <cell r="C87">
            <v>120.56222222222222</v>
          </cell>
          <cell r="D87">
            <v>18.059722222222224</v>
          </cell>
        </row>
        <row r="88">
          <cell r="A88" t="str">
            <v>P8_Gerona</v>
          </cell>
          <cell r="B88" t="str">
            <v>NLZW</v>
          </cell>
          <cell r="C88">
            <v>120.5975</v>
          </cell>
          <cell r="D88">
            <v>15.608611111111111</v>
          </cell>
        </row>
        <row r="89">
          <cell r="A89" t="str">
            <v>P8_Candon2</v>
          </cell>
          <cell r="B89" t="str">
            <v>NLZW</v>
          </cell>
          <cell r="C89">
            <v>120.44499999999999</v>
          </cell>
          <cell r="D89">
            <v>17.188611111111111</v>
          </cell>
        </row>
        <row r="90">
          <cell r="A90" t="str">
            <v>P8_Malasique</v>
          </cell>
          <cell r="B90" t="str">
            <v>NLZW</v>
          </cell>
          <cell r="C90">
            <v>120.41222222222223</v>
          </cell>
          <cell r="D90">
            <v>15.921666666666667</v>
          </cell>
        </row>
        <row r="91">
          <cell r="A91" t="str">
            <v>P8_HAPPY HOMES</v>
          </cell>
          <cell r="B91" t="str">
            <v>NLZW</v>
          </cell>
          <cell r="C91">
            <v>120.59422222222221</v>
          </cell>
          <cell r="D91">
            <v>16.430555555555557</v>
          </cell>
        </row>
        <row r="92">
          <cell r="A92" t="str">
            <v>P8_T.ALONSO</v>
          </cell>
          <cell r="B92" t="str">
            <v>NLZW</v>
          </cell>
          <cell r="C92">
            <v>120.5961111111111</v>
          </cell>
          <cell r="D92">
            <v>16.421666666666667</v>
          </cell>
        </row>
        <row r="93">
          <cell r="A93" t="str">
            <v>P8_KISAD HOTEL</v>
          </cell>
          <cell r="B93" t="str">
            <v>NLZW</v>
          </cell>
          <cell r="C93">
            <v>120.5925</v>
          </cell>
          <cell r="D93">
            <v>16.41</v>
          </cell>
        </row>
        <row r="94">
          <cell r="A94" t="str">
            <v>P8_MACROVILLE</v>
          </cell>
          <cell r="B94" t="str">
            <v>NLZW</v>
          </cell>
          <cell r="C94">
            <v>120.60222222222221</v>
          </cell>
          <cell r="D94">
            <v>16.40722222222222</v>
          </cell>
        </row>
        <row r="95">
          <cell r="A95" t="str">
            <v>P8_AURORAHILL</v>
          </cell>
          <cell r="B95" t="str">
            <v>NLZW</v>
          </cell>
          <cell r="C95">
            <v>120.60444444444444</v>
          </cell>
          <cell r="D95">
            <v>16.425833333333333</v>
          </cell>
        </row>
        <row r="96">
          <cell r="A96" t="str">
            <v>P8_UNIV.BAGUIO</v>
          </cell>
          <cell r="B96" t="str">
            <v>NLZW</v>
          </cell>
          <cell r="C96">
            <v>120.59455555555554</v>
          </cell>
          <cell r="D96">
            <v>16.417777777777779</v>
          </cell>
        </row>
        <row r="97">
          <cell r="A97" t="str">
            <v>P8_LATRINIDAD2</v>
          </cell>
          <cell r="B97" t="str">
            <v>NLZW</v>
          </cell>
          <cell r="C97">
            <v>120.58894444444444</v>
          </cell>
          <cell r="D97">
            <v>16.449722222222224</v>
          </cell>
        </row>
        <row r="98">
          <cell r="A98" t="str">
            <v>P8_VACATION HOTEL</v>
          </cell>
          <cell r="B98" t="str">
            <v>NLZW</v>
          </cell>
          <cell r="C98">
            <v>120.61166666666666</v>
          </cell>
          <cell r="D98">
            <v>16.417333333333335</v>
          </cell>
        </row>
        <row r="99">
          <cell r="A99" t="str">
            <v>P8_ANGELES_MARKET</v>
          </cell>
          <cell r="B99" t="str">
            <v>NLZW</v>
          </cell>
          <cell r="C99">
            <v>120.58833333333332</v>
          </cell>
          <cell r="D99">
            <v>15.15</v>
          </cell>
        </row>
        <row r="100">
          <cell r="A100" t="str">
            <v>P8_SANTOL_ANGELES</v>
          </cell>
          <cell r="B100" t="str">
            <v>NLZW</v>
          </cell>
          <cell r="C100">
            <v>120.56305555555555</v>
          </cell>
          <cell r="D100">
            <v>15.169444444444444</v>
          </cell>
        </row>
        <row r="101">
          <cell r="A101" t="str">
            <v>P8_DAU4</v>
          </cell>
          <cell r="B101" t="str">
            <v>NLZW</v>
          </cell>
          <cell r="C101">
            <v>120.58833333333332</v>
          </cell>
          <cell r="D101">
            <v>15.170833333333333</v>
          </cell>
        </row>
        <row r="102">
          <cell r="A102" t="str">
            <v>P8_CLARK2</v>
          </cell>
          <cell r="B102" t="str">
            <v>NLZW</v>
          </cell>
          <cell r="C102">
            <v>120.54944444444445</v>
          </cell>
          <cell r="D102">
            <v>15.209444444444443</v>
          </cell>
        </row>
        <row r="103">
          <cell r="A103" t="str">
            <v>P8_STA.RITA</v>
          </cell>
          <cell r="B103" t="str">
            <v>NLZW</v>
          </cell>
          <cell r="C103">
            <v>120.28844444444444</v>
          </cell>
          <cell r="D103">
            <v>14.857388888888888</v>
          </cell>
        </row>
        <row r="104">
          <cell r="A104" t="str">
            <v>P8_KABABAE</v>
          </cell>
          <cell r="B104" t="str">
            <v>NLZW</v>
          </cell>
          <cell r="C104">
            <v>120.27711111111111</v>
          </cell>
          <cell r="D104">
            <v>14.83238888888889</v>
          </cell>
        </row>
        <row r="105">
          <cell r="A105" t="str">
            <v>P8_RAYMUNDO</v>
          </cell>
          <cell r="B105" t="str">
            <v>NLZW</v>
          </cell>
          <cell r="C105">
            <v>120.28194444444445</v>
          </cell>
          <cell r="D105">
            <v>14.8215</v>
          </cell>
        </row>
        <row r="106">
          <cell r="A106" t="str">
            <v>P8_NAVALDEPOT</v>
          </cell>
          <cell r="B106" t="str">
            <v>NLZW</v>
          </cell>
          <cell r="C106">
            <v>120.29205555555555</v>
          </cell>
          <cell r="D106">
            <v>14.823888888888888</v>
          </cell>
        </row>
        <row r="107">
          <cell r="A107" t="str">
            <v>P8_PUBLICMARKET</v>
          </cell>
          <cell r="B107" t="str">
            <v>NLZW</v>
          </cell>
          <cell r="C107">
            <v>120.28594444444444</v>
          </cell>
          <cell r="D107">
            <v>14.831222222222221</v>
          </cell>
        </row>
        <row r="108">
          <cell r="A108" t="str">
            <v>P8_MANILA_AVENUE</v>
          </cell>
          <cell r="B108" t="str">
            <v>NLZW</v>
          </cell>
          <cell r="C108">
            <v>120.27422222222222</v>
          </cell>
          <cell r="D108">
            <v>14.823888888888888</v>
          </cell>
        </row>
        <row r="109">
          <cell r="A109" t="str">
            <v>P8_OLONGAPOAIRPORT</v>
          </cell>
          <cell r="B109" t="str">
            <v>NLZW</v>
          </cell>
          <cell r="C109">
            <v>120.2786111111111</v>
          </cell>
          <cell r="D109">
            <v>14.79111111111111</v>
          </cell>
        </row>
        <row r="110">
          <cell r="A110" t="str">
            <v>P8_OLONGAPOBAY</v>
          </cell>
          <cell r="B110" t="str">
            <v>NLZW</v>
          </cell>
          <cell r="C110">
            <v>120.29388888888889</v>
          </cell>
          <cell r="D110">
            <v>14.799722222222222</v>
          </cell>
        </row>
        <row r="111">
          <cell r="A111" t="str">
            <v>P8_MALAWAAN</v>
          </cell>
          <cell r="B111" t="str">
            <v>NLZW</v>
          </cell>
          <cell r="C111">
            <v>120.31444444444445</v>
          </cell>
          <cell r="D111">
            <v>14.810833333333335</v>
          </cell>
        </row>
        <row r="112">
          <cell r="A112" t="str">
            <v>P8_NAPOCOR</v>
          </cell>
          <cell r="B112" t="str">
            <v>NLZW</v>
          </cell>
          <cell r="C112">
            <v>120.27061111111111</v>
          </cell>
          <cell r="D112">
            <v>14.839277777777779</v>
          </cell>
        </row>
      </sheetData>
      <sheetData sheetId="1" refreshError="1"/>
      <sheetData sheetId="2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RTH-W BSC ALLOC"/>
      <sheetName val="NLZE ALL SITES"/>
      <sheetName val="Sheet1"/>
      <sheetName val="SOUTH LUZON-P8"/>
      <sheetName val="NORTH LUZON DB"/>
      <sheetName val="BSC-DETAILS"/>
      <sheetName val="NORTH_W BSC ALLOC"/>
      <sheetName val="SOUTH_LUZON-P8"/>
      <sheetName val="NORTH_LUZON_DB"/>
      <sheetName val="NORTH-W_BSC_ALLOC"/>
      <sheetName val="NLZE_ALL_SITES"/>
      <sheetName val="NORTH_W_BSC_ALLOC"/>
      <sheetName val="P8_DATABASE"/>
      <sheetName val="SOUTH_LUZON-P81"/>
      <sheetName val="NORTH_LUZON_DB1"/>
      <sheetName val="NORTH-W_BSC_ALLOC1"/>
      <sheetName val="NLZE_ALL_SITES1"/>
      <sheetName val="NORTH_W_BSC_ALLOC1"/>
    </sheetNames>
    <sheetDataSet>
      <sheetData sheetId="0" refreshError="1">
        <row r="4">
          <cell r="A4" t="str">
            <v>AGOO</v>
          </cell>
          <cell r="B4" t="str">
            <v>URDANETA1</v>
          </cell>
          <cell r="C4" t="str">
            <v>ILOCOS</v>
          </cell>
        </row>
        <row r="5">
          <cell r="A5" t="str">
            <v>ALAMINOS</v>
          </cell>
          <cell r="B5" t="str">
            <v>URDANETA2</v>
          </cell>
          <cell r="C5" t="str">
            <v>PANGASINAN</v>
          </cell>
        </row>
        <row r="6">
          <cell r="A6" t="str">
            <v>ALASASIN</v>
          </cell>
          <cell r="B6" t="str">
            <v>BACOOR</v>
          </cell>
          <cell r="C6" t="str">
            <v>BATAAN/ZAMBALES</v>
          </cell>
        </row>
        <row r="7">
          <cell r="A7" t="str">
            <v>AMUNGAN</v>
          </cell>
          <cell r="B7" t="str">
            <v>MALOLOS4</v>
          </cell>
          <cell r="C7" t="str">
            <v>BATAAN/ZAMBALES</v>
          </cell>
        </row>
        <row r="8">
          <cell r="A8" t="str">
            <v>CAMILING</v>
          </cell>
          <cell r="B8" t="str">
            <v>TARLAC1</v>
          </cell>
          <cell r="C8" t="str">
            <v>TARLAC</v>
          </cell>
        </row>
        <row r="9">
          <cell r="A9" t="str">
            <v>CAMILINGX</v>
          </cell>
          <cell r="B9" t="str">
            <v>TARLAC1</v>
          </cell>
          <cell r="C9" t="str">
            <v>TARLAC</v>
          </cell>
        </row>
        <row r="10">
          <cell r="A10" t="str">
            <v>ASINGAN</v>
          </cell>
          <cell r="B10" t="str">
            <v>TARLAC3</v>
          </cell>
          <cell r="C10" t="str">
            <v>PANGASINAN</v>
          </cell>
        </row>
        <row r="11">
          <cell r="A11" t="str">
            <v>ASINGANX</v>
          </cell>
          <cell r="B11" t="str">
            <v>TARLAC3</v>
          </cell>
          <cell r="C11" t="str">
            <v>PANGASINAN</v>
          </cell>
        </row>
        <row r="12">
          <cell r="A12" t="str">
            <v>BAAY</v>
          </cell>
          <cell r="B12" t="str">
            <v>SFLU1</v>
          </cell>
          <cell r="C12" t="str">
            <v>ILOCOS</v>
          </cell>
        </row>
        <row r="13">
          <cell r="A13" t="str">
            <v>BACANI</v>
          </cell>
          <cell r="B13" t="str">
            <v>URDANETA1</v>
          </cell>
          <cell r="C13" t="str">
            <v>ILOCOS</v>
          </cell>
        </row>
        <row r="14">
          <cell r="A14" t="str">
            <v>BACNOTAN</v>
          </cell>
          <cell r="B14" t="str">
            <v>SFLU2</v>
          </cell>
          <cell r="C14" t="str">
            <v>ILOCOS</v>
          </cell>
        </row>
        <row r="15">
          <cell r="A15" t="str">
            <v>BACNOTANX</v>
          </cell>
          <cell r="B15" t="str">
            <v>SFLU2</v>
          </cell>
          <cell r="C15" t="str">
            <v>ILOCOS</v>
          </cell>
        </row>
        <row r="16">
          <cell r="A16" t="str">
            <v>BADOC</v>
          </cell>
          <cell r="B16" t="str">
            <v>SFLU1</v>
          </cell>
          <cell r="C16" t="str">
            <v>ILOCOS</v>
          </cell>
        </row>
        <row r="17">
          <cell r="A17" t="str">
            <v>BAGUIO</v>
          </cell>
          <cell r="B17" t="str">
            <v>URDANETA1</v>
          </cell>
          <cell r="C17" t="str">
            <v>ILOCOS</v>
          </cell>
        </row>
        <row r="18">
          <cell r="A18" t="str">
            <v>BAGUIO2</v>
          </cell>
          <cell r="B18" t="str">
            <v>URDANETA1</v>
          </cell>
          <cell r="C18" t="str">
            <v>ILOCOS</v>
          </cell>
        </row>
        <row r="19">
          <cell r="A19" t="str">
            <v>BAGUIOCC</v>
          </cell>
          <cell r="B19" t="str">
            <v>URDANETA1</v>
          </cell>
          <cell r="C19" t="str">
            <v>ILOCOS</v>
          </cell>
        </row>
        <row r="20">
          <cell r="A20" t="str">
            <v>BAGUIOCC</v>
          </cell>
          <cell r="B20" t="str">
            <v>URDANETA1</v>
          </cell>
          <cell r="C20" t="str">
            <v>ILOCOS</v>
          </cell>
        </row>
        <row r="21">
          <cell r="A21" t="str">
            <v>BAGUIOMAL</v>
          </cell>
          <cell r="B21" t="str">
            <v>URDANETA1</v>
          </cell>
          <cell r="C21" t="str">
            <v>ILOCOS</v>
          </cell>
        </row>
        <row r="22">
          <cell r="A22" t="str">
            <v>BAGUIOX</v>
          </cell>
          <cell r="B22" t="str">
            <v>URDANETA1</v>
          </cell>
          <cell r="C22" t="str">
            <v>ILOCOS</v>
          </cell>
        </row>
        <row r="23">
          <cell r="A23" t="str">
            <v>BALANGA</v>
          </cell>
          <cell r="B23" t="str">
            <v>DAU</v>
          </cell>
          <cell r="C23" t="str">
            <v>BATAAN/ZAMBALES</v>
          </cell>
        </row>
        <row r="24">
          <cell r="A24" t="str">
            <v>BALANGAX</v>
          </cell>
          <cell r="B24" t="str">
            <v>DAU</v>
          </cell>
          <cell r="C24" t="str">
            <v>BATAAN/ZAMBALES</v>
          </cell>
        </row>
        <row r="25">
          <cell r="A25" t="str">
            <v>CAPAS</v>
          </cell>
          <cell r="B25" t="str">
            <v>TARLAC1</v>
          </cell>
          <cell r="C25" t="str">
            <v>TARLAC</v>
          </cell>
        </row>
        <row r="26">
          <cell r="A26" t="str">
            <v>CAPASX</v>
          </cell>
          <cell r="B26" t="str">
            <v>TARLAC1</v>
          </cell>
          <cell r="C26" t="str">
            <v>TARLAC</v>
          </cell>
        </row>
        <row r="27">
          <cell r="A27" t="str">
            <v>BANGAR</v>
          </cell>
          <cell r="B27" t="str">
            <v>SFLU2</v>
          </cell>
          <cell r="C27" t="str">
            <v>ILOCOS</v>
          </cell>
        </row>
        <row r="28">
          <cell r="A28" t="str">
            <v>BANGUED</v>
          </cell>
          <cell r="B28" t="str">
            <v>SFLU1</v>
          </cell>
          <cell r="C28" t="str">
            <v>ILOCOS</v>
          </cell>
        </row>
        <row r="29">
          <cell r="A29" t="str">
            <v>BANGUEDX</v>
          </cell>
          <cell r="B29" t="str">
            <v>SFLU1</v>
          </cell>
          <cell r="C29" t="str">
            <v>ILOCOS</v>
          </cell>
        </row>
        <row r="30">
          <cell r="A30" t="str">
            <v>Batac,IN</v>
          </cell>
          <cell r="B30" t="str">
            <v>SFLU1</v>
          </cell>
          <cell r="C30" t="str">
            <v>ILOCOS</v>
          </cell>
        </row>
        <row r="31">
          <cell r="A31" t="str">
            <v>Batac,INX</v>
          </cell>
          <cell r="B31" t="str">
            <v>SFLU1</v>
          </cell>
          <cell r="C31" t="str">
            <v>ILOCOS</v>
          </cell>
        </row>
        <row r="32">
          <cell r="A32" t="str">
            <v>BAUANG</v>
          </cell>
          <cell r="B32" t="str">
            <v>SFLU2</v>
          </cell>
          <cell r="C32" t="str">
            <v>ILOCOS</v>
          </cell>
        </row>
        <row r="33">
          <cell r="A33" t="str">
            <v>BAYAMBANG</v>
          </cell>
          <cell r="B33" t="str">
            <v>TARLAC3</v>
          </cell>
          <cell r="C33" t="str">
            <v>PANGASINAN</v>
          </cell>
        </row>
        <row r="34">
          <cell r="A34" t="str">
            <v>BAYAMBANGX</v>
          </cell>
          <cell r="B34" t="str">
            <v>TARLAC3</v>
          </cell>
          <cell r="C34" t="str">
            <v>PANGASINAN</v>
          </cell>
        </row>
        <row r="35">
          <cell r="A35" t="str">
            <v>BINALONAN</v>
          </cell>
          <cell r="B35" t="str">
            <v>TARLAC3</v>
          </cell>
          <cell r="C35" t="str">
            <v>PANGASINAN</v>
          </cell>
        </row>
        <row r="36">
          <cell r="A36" t="str">
            <v>BOLINAO</v>
          </cell>
          <cell r="B36" t="str">
            <v>URDANETA2</v>
          </cell>
          <cell r="C36" t="str">
            <v>PANGASINAN</v>
          </cell>
        </row>
        <row r="37">
          <cell r="A37" t="str">
            <v>BOTOLAN</v>
          </cell>
          <cell r="B37" t="str">
            <v>MALOLOS4</v>
          </cell>
          <cell r="C37" t="str">
            <v>BATAAN/ZAMBALES</v>
          </cell>
        </row>
        <row r="38">
          <cell r="A38" t="str">
            <v>BPI_SESSION</v>
          </cell>
          <cell r="B38" t="str">
            <v>URDANETA1</v>
          </cell>
          <cell r="C38" t="str">
            <v>ILOCOS</v>
          </cell>
        </row>
        <row r="39">
          <cell r="A39" t="str">
            <v>BUGALLON</v>
          </cell>
          <cell r="B39" t="str">
            <v>URDANETA2</v>
          </cell>
          <cell r="C39" t="str">
            <v>PANGASINAN</v>
          </cell>
        </row>
        <row r="40">
          <cell r="A40" t="str">
            <v>BUGALLONX</v>
          </cell>
          <cell r="B40" t="str">
            <v>URDANETA2</v>
          </cell>
          <cell r="C40" t="str">
            <v>PANGASINAN</v>
          </cell>
        </row>
        <row r="41">
          <cell r="A41" t="str">
            <v>CABA</v>
          </cell>
          <cell r="B41" t="str">
            <v>SFLU2</v>
          </cell>
          <cell r="C41" t="str">
            <v>ILOCOS</v>
          </cell>
        </row>
        <row r="42">
          <cell r="A42" t="str">
            <v>CABAX</v>
          </cell>
          <cell r="B42" t="str">
            <v>SFLU2</v>
          </cell>
          <cell r="C42" t="str">
            <v>ILOCOS</v>
          </cell>
        </row>
        <row r="43">
          <cell r="A43" t="str">
            <v>CABUGAO</v>
          </cell>
          <cell r="B43" t="str">
            <v>SFLU1</v>
          </cell>
          <cell r="C43" t="str">
            <v>ILOCOS</v>
          </cell>
        </row>
        <row r="44">
          <cell r="A44" t="str">
            <v>CABUGAOX</v>
          </cell>
          <cell r="B44" t="str">
            <v>SFLU1</v>
          </cell>
          <cell r="C44" t="str">
            <v>ILOCOS</v>
          </cell>
        </row>
        <row r="45">
          <cell r="A45" t="str">
            <v>CALASIAO</v>
          </cell>
          <cell r="B45" t="str">
            <v>URDANETA2</v>
          </cell>
          <cell r="C45" t="str">
            <v>PANGASINAN</v>
          </cell>
        </row>
        <row r="46">
          <cell r="A46" t="str">
            <v>CALASIAOX</v>
          </cell>
          <cell r="B46" t="str">
            <v>URDANETA2</v>
          </cell>
          <cell r="C46" t="str">
            <v>PANGASINAN</v>
          </cell>
        </row>
        <row r="47">
          <cell r="A47" t="str">
            <v xml:space="preserve">CORREGIDOR </v>
          </cell>
          <cell r="B47" t="str">
            <v>BACOOR</v>
          </cell>
          <cell r="C47" t="str">
            <v>BATAAN/ZAMBALES</v>
          </cell>
        </row>
        <row r="48">
          <cell r="A48" t="str">
            <v>DINALUPIHAN</v>
          </cell>
          <cell r="B48" t="str">
            <v>DAU</v>
          </cell>
          <cell r="C48" t="str">
            <v>BATAAN/ZAMBALES</v>
          </cell>
        </row>
        <row r="49">
          <cell r="A49" t="str">
            <v>CANDON</v>
          </cell>
          <cell r="B49" t="str">
            <v>SFLU2</v>
          </cell>
          <cell r="C49" t="str">
            <v>ILOCOS</v>
          </cell>
        </row>
        <row r="50">
          <cell r="A50" t="str">
            <v>Candon2, IS</v>
          </cell>
          <cell r="B50" t="str">
            <v>SFLU2</v>
          </cell>
          <cell r="C50" t="str">
            <v>ILOCOS</v>
          </cell>
        </row>
        <row r="51">
          <cell r="A51" t="str">
            <v>Candon2, ISX</v>
          </cell>
          <cell r="B51" t="str">
            <v>SFLU2</v>
          </cell>
          <cell r="C51" t="str">
            <v>ILOCOS</v>
          </cell>
        </row>
        <row r="52">
          <cell r="A52" t="str">
            <v>CANDONX</v>
          </cell>
          <cell r="B52" t="str">
            <v>SFLU2</v>
          </cell>
          <cell r="C52" t="str">
            <v>ILOCOS</v>
          </cell>
        </row>
        <row r="53">
          <cell r="A53" t="str">
            <v>DINALUPIHANX</v>
          </cell>
          <cell r="B53" t="str">
            <v>DAU</v>
          </cell>
          <cell r="C53" t="str">
            <v>BATAAN/ZAMBALES</v>
          </cell>
        </row>
        <row r="54">
          <cell r="A54" t="str">
            <v>FLORIDABLANCA</v>
          </cell>
          <cell r="B54" t="str">
            <v>DAU</v>
          </cell>
          <cell r="C54" t="str">
            <v>PAMPANGA</v>
          </cell>
        </row>
        <row r="55">
          <cell r="A55" t="str">
            <v>CARMENHILL</v>
          </cell>
          <cell r="B55" t="str">
            <v>MALOLOS4</v>
          </cell>
          <cell r="C55" t="str">
            <v>BATAAN/ZAMBALES</v>
          </cell>
        </row>
        <row r="56">
          <cell r="A56" t="str">
            <v>Gerona,TLC</v>
          </cell>
          <cell r="B56" t="str">
            <v>TARLAC1</v>
          </cell>
          <cell r="C56" t="str">
            <v>TARLAC</v>
          </cell>
        </row>
        <row r="57">
          <cell r="A57" t="str">
            <v>FLORIDABLANCAX</v>
          </cell>
          <cell r="B57" t="str">
            <v>DAU</v>
          </cell>
          <cell r="C57" t="str">
            <v>PAMPANGA</v>
          </cell>
        </row>
        <row r="58">
          <cell r="A58" t="str">
            <v>CUBI</v>
          </cell>
          <cell r="B58" t="str">
            <v>MALOLOS2</v>
          </cell>
          <cell r="C58" t="str">
            <v>BATAAN/ZAMBALES</v>
          </cell>
        </row>
        <row r="59">
          <cell r="A59" t="str">
            <v>CUBIX</v>
          </cell>
          <cell r="B59" t="str">
            <v>MALOLOS2</v>
          </cell>
          <cell r="C59" t="str">
            <v>BATAAN/ZAMBALES</v>
          </cell>
        </row>
        <row r="60">
          <cell r="A60" t="str">
            <v>LIMAY</v>
          </cell>
          <cell r="B60" t="str">
            <v>DAU</v>
          </cell>
          <cell r="C60" t="str">
            <v>BATAAN/ZAMBALES</v>
          </cell>
        </row>
        <row r="61">
          <cell r="A61" t="str">
            <v>DAGUPAN</v>
          </cell>
          <cell r="B61" t="str">
            <v>URDANETA2</v>
          </cell>
          <cell r="C61" t="str">
            <v>PANGASINAN</v>
          </cell>
        </row>
        <row r="62">
          <cell r="A62" t="str">
            <v>DAGUPAN2</v>
          </cell>
          <cell r="B62" t="str">
            <v>URDANETA2</v>
          </cell>
          <cell r="C62" t="str">
            <v>PANGASINAN</v>
          </cell>
        </row>
        <row r="63">
          <cell r="A63" t="str">
            <v>DAGUPANX</v>
          </cell>
          <cell r="B63" t="str">
            <v>URDANETA2</v>
          </cell>
          <cell r="C63" t="str">
            <v>PANGASINAN</v>
          </cell>
        </row>
        <row r="64">
          <cell r="A64" t="str">
            <v>DAGUPANX2</v>
          </cell>
          <cell r="B64" t="str">
            <v>URDANETA2</v>
          </cell>
          <cell r="C64" t="str">
            <v>PANGASINAN</v>
          </cell>
        </row>
        <row r="65">
          <cell r="A65" t="str">
            <v>LUBAO</v>
          </cell>
          <cell r="B65" t="str">
            <v>DAU</v>
          </cell>
          <cell r="C65" t="str">
            <v>PAMPANGA</v>
          </cell>
        </row>
        <row r="66">
          <cell r="A66" t="str">
            <v>LUBAOX</v>
          </cell>
          <cell r="B66" t="str">
            <v>DAU</v>
          </cell>
          <cell r="C66" t="str">
            <v>PAMPANGA</v>
          </cell>
        </row>
        <row r="67">
          <cell r="A67" t="str">
            <v>DOMINICAN_HILL</v>
          </cell>
          <cell r="B67" t="str">
            <v>URDANETA1</v>
          </cell>
          <cell r="C67" t="str">
            <v>ILOCOS</v>
          </cell>
        </row>
        <row r="68">
          <cell r="A68" t="str">
            <v>DOMINICAN_HILLX</v>
          </cell>
          <cell r="B68" t="str">
            <v>URDANETA1</v>
          </cell>
          <cell r="C68" t="str">
            <v>ILOCOS</v>
          </cell>
        </row>
        <row r="69">
          <cell r="A69" t="str">
            <v>MARIVELES</v>
          </cell>
          <cell r="B69" t="str">
            <v>BACOOR</v>
          </cell>
          <cell r="C69" t="str">
            <v>BATAAN/ZAMBALES</v>
          </cell>
        </row>
        <row r="70">
          <cell r="A70" t="str">
            <v>MARIVELESX</v>
          </cell>
          <cell r="B70" t="str">
            <v>BACOOR</v>
          </cell>
          <cell r="C70" t="str">
            <v>BATAAN/ZAMBALES</v>
          </cell>
        </row>
        <row r="71">
          <cell r="A71" t="str">
            <v>ORANI</v>
          </cell>
          <cell r="B71" t="str">
            <v>DAU</v>
          </cell>
          <cell r="C71" t="str">
            <v>BATAAN/ZAMBALES</v>
          </cell>
        </row>
        <row r="72">
          <cell r="A72" t="str">
            <v>ORANIX</v>
          </cell>
          <cell r="B72" t="str">
            <v>DAU</v>
          </cell>
          <cell r="C72" t="str">
            <v>BATAAN/ZAMBALES</v>
          </cell>
        </row>
        <row r="73">
          <cell r="A73" t="str">
            <v>SAMAL</v>
          </cell>
          <cell r="B73" t="str">
            <v>DAU</v>
          </cell>
          <cell r="C73" t="str">
            <v>BATAAN/ZAMBALES</v>
          </cell>
        </row>
        <row r="74">
          <cell r="A74" t="str">
            <v>SANSIMON</v>
          </cell>
          <cell r="B74" t="str">
            <v>DAU</v>
          </cell>
          <cell r="C74" t="str">
            <v>PAMPANGA</v>
          </cell>
        </row>
        <row r="75">
          <cell r="A75" t="str">
            <v>KALAYAANH1</v>
          </cell>
          <cell r="B75" t="str">
            <v>MALOLOS2</v>
          </cell>
          <cell r="C75" t="str">
            <v>BATAAN/ZAMBALES</v>
          </cell>
        </row>
        <row r="76">
          <cell r="A76" t="str">
            <v>LAOAG</v>
          </cell>
          <cell r="B76" t="str">
            <v>SFLU1</v>
          </cell>
          <cell r="C76" t="str">
            <v>ILOCOS</v>
          </cell>
        </row>
        <row r="77">
          <cell r="A77" t="str">
            <v>LAOAGX</v>
          </cell>
          <cell r="B77" t="str">
            <v>SFLU1</v>
          </cell>
          <cell r="C77" t="str">
            <v>ILOCOS</v>
          </cell>
        </row>
        <row r="78">
          <cell r="A78" t="str">
            <v>LATRINIDAD</v>
          </cell>
          <cell r="B78" t="str">
            <v>URDANETA1</v>
          </cell>
          <cell r="C78" t="str">
            <v>ILOCOS</v>
          </cell>
        </row>
        <row r="79">
          <cell r="A79" t="str">
            <v>SANSIMON2</v>
          </cell>
          <cell r="B79" t="str">
            <v>DAU</v>
          </cell>
          <cell r="C79" t="str">
            <v>PAMPANGA</v>
          </cell>
        </row>
        <row r="80">
          <cell r="A80" t="str">
            <v>LINGAYEN</v>
          </cell>
          <cell r="B80" t="str">
            <v>URDANETA2</v>
          </cell>
          <cell r="C80" t="str">
            <v>PANGASINAN</v>
          </cell>
        </row>
        <row r="81">
          <cell r="A81" t="str">
            <v>LINGAYENX</v>
          </cell>
          <cell r="B81" t="str">
            <v>URDANETA2</v>
          </cell>
          <cell r="C81" t="str">
            <v>PANGASINAN</v>
          </cell>
        </row>
        <row r="82">
          <cell r="A82" t="str">
            <v>SANSIMONX</v>
          </cell>
          <cell r="B82" t="str">
            <v>DAU</v>
          </cell>
          <cell r="C82" t="str">
            <v>PAMPANGA</v>
          </cell>
        </row>
        <row r="83">
          <cell r="A83" t="str">
            <v>SANSIMONX2</v>
          </cell>
          <cell r="B83" t="str">
            <v>DAU</v>
          </cell>
          <cell r="C83" t="str">
            <v>PAMPANGA</v>
          </cell>
        </row>
        <row r="84">
          <cell r="A84" t="str">
            <v>Gerona,TLCX</v>
          </cell>
          <cell r="B84" t="str">
            <v>TARLAC1</v>
          </cell>
          <cell r="C84" t="str">
            <v>TARLAC</v>
          </cell>
        </row>
        <row r="85">
          <cell r="A85" t="str">
            <v>HLUISITA</v>
          </cell>
          <cell r="B85" t="str">
            <v>TARLAC1</v>
          </cell>
          <cell r="C85" t="str">
            <v>TARLAC</v>
          </cell>
        </row>
        <row r="86">
          <cell r="A86" t="str">
            <v>HLUISITAX</v>
          </cell>
          <cell r="B86" t="str">
            <v>TARLAC1</v>
          </cell>
          <cell r="C86" t="str">
            <v>TARLAC</v>
          </cell>
        </row>
        <row r="87">
          <cell r="A87" t="str">
            <v>MONCADA</v>
          </cell>
          <cell r="B87" t="str">
            <v>TARLAC3</v>
          </cell>
          <cell r="C87" t="str">
            <v>TARLAC</v>
          </cell>
        </row>
        <row r="88">
          <cell r="A88" t="str">
            <v>Malasique, PGSN</v>
          </cell>
          <cell r="B88" t="str">
            <v>TARLAC3</v>
          </cell>
          <cell r="C88" t="str">
            <v>PANGASINAN</v>
          </cell>
        </row>
        <row r="89">
          <cell r="A89" t="str">
            <v>Malasique, PGSNX</v>
          </cell>
          <cell r="B89" t="str">
            <v>TARLAC3</v>
          </cell>
          <cell r="C89" t="str">
            <v>PANGASINAN</v>
          </cell>
        </row>
        <row r="90">
          <cell r="A90" t="str">
            <v>MANAOAG</v>
          </cell>
          <cell r="B90" t="str">
            <v>TARLAC3</v>
          </cell>
          <cell r="C90" t="str">
            <v>PANGASINAN</v>
          </cell>
        </row>
        <row r="91">
          <cell r="A91" t="str">
            <v>MANAOAGX</v>
          </cell>
          <cell r="B91" t="str">
            <v>TARLAC3</v>
          </cell>
          <cell r="C91" t="str">
            <v>PANGASINAN</v>
          </cell>
        </row>
        <row r="92">
          <cell r="A92" t="str">
            <v>MANGALDAN</v>
          </cell>
          <cell r="B92" t="str">
            <v>TARLAC3</v>
          </cell>
          <cell r="C92" t="str">
            <v>PANGASINAN</v>
          </cell>
        </row>
        <row r="93">
          <cell r="A93" t="str">
            <v>MANGALDANX</v>
          </cell>
          <cell r="B93" t="str">
            <v>TARLAC3</v>
          </cell>
          <cell r="C93" t="str">
            <v>PANGASINAN</v>
          </cell>
        </row>
        <row r="94">
          <cell r="A94" t="str">
            <v>MANGATAREM</v>
          </cell>
          <cell r="B94" t="str">
            <v>URDANETA2</v>
          </cell>
          <cell r="C94" t="str">
            <v>PANGASINAN</v>
          </cell>
        </row>
        <row r="95">
          <cell r="A95" t="str">
            <v>MANGATAREMX</v>
          </cell>
          <cell r="B95" t="str">
            <v>URDANETA2</v>
          </cell>
          <cell r="C95" t="str">
            <v>PANGASINAN</v>
          </cell>
        </row>
        <row r="96">
          <cell r="A96" t="str">
            <v>SISIMAN</v>
          </cell>
          <cell r="B96" t="str">
            <v>DAU</v>
          </cell>
          <cell r="C96" t="str">
            <v>BATAAN/ZAMBALES</v>
          </cell>
        </row>
        <row r="97">
          <cell r="A97" t="str">
            <v>SM SAN FERNANDO</v>
          </cell>
          <cell r="B97" t="str">
            <v>DAU</v>
          </cell>
          <cell r="C97" t="str">
            <v>PAMPANGA</v>
          </cell>
        </row>
        <row r="98">
          <cell r="A98" t="str">
            <v>MASINLOC</v>
          </cell>
          <cell r="B98" t="str">
            <v>MALOLOS4</v>
          </cell>
          <cell r="C98" t="str">
            <v>BATAAN/ZAMBALES</v>
          </cell>
        </row>
        <row r="99">
          <cell r="A99" t="str">
            <v>SNFERNANDO</v>
          </cell>
          <cell r="B99" t="str">
            <v>DAU</v>
          </cell>
          <cell r="C99" t="str">
            <v>PAMPANGA</v>
          </cell>
        </row>
        <row r="100">
          <cell r="A100" t="str">
            <v>SNFERNANDOX</v>
          </cell>
          <cell r="B100" t="str">
            <v>DAU</v>
          </cell>
          <cell r="C100" t="str">
            <v>PAMPANGA</v>
          </cell>
        </row>
        <row r="101">
          <cell r="A101" t="str">
            <v>MORONGBA</v>
          </cell>
          <cell r="B101" t="str">
            <v>MALOLOS2</v>
          </cell>
          <cell r="C101" t="str">
            <v>BATAAN/ZAMBALES</v>
          </cell>
        </row>
        <row r="102">
          <cell r="A102" t="str">
            <v>MTCABALAN</v>
          </cell>
          <cell r="B102" t="str">
            <v>MALOLOS2</v>
          </cell>
          <cell r="C102" t="str">
            <v>BATAAN/ZAMBALES</v>
          </cell>
        </row>
        <row r="103">
          <cell r="A103" t="str">
            <v>MTCANIAO</v>
          </cell>
          <cell r="B103" t="str">
            <v>SFLU1</v>
          </cell>
          <cell r="C103" t="str">
            <v>ILOCOS</v>
          </cell>
        </row>
        <row r="104">
          <cell r="A104" t="str">
            <v>MTCANIAOX</v>
          </cell>
          <cell r="B104" t="str">
            <v>SFLU1</v>
          </cell>
          <cell r="C104" t="str">
            <v>ILOCOS</v>
          </cell>
        </row>
        <row r="105">
          <cell r="A105" t="str">
            <v>MTRITA</v>
          </cell>
          <cell r="B105" t="str">
            <v>MALOLOS2</v>
          </cell>
          <cell r="C105" t="str">
            <v>BATAAN/ZAMBALES</v>
          </cell>
        </row>
        <row r="106">
          <cell r="A106" t="str">
            <v>NW_S14 Tayug, PGSN</v>
          </cell>
          <cell r="B106" t="str">
            <v>TARLAC3</v>
          </cell>
          <cell r="C106" t="str">
            <v>PANGASINAN</v>
          </cell>
        </row>
        <row r="107">
          <cell r="A107" t="str">
            <v>NW_S14 Tayug, PGSNX</v>
          </cell>
          <cell r="B107" t="str">
            <v>TARLAC3</v>
          </cell>
          <cell r="C107" t="str">
            <v>PANGASINAN</v>
          </cell>
        </row>
        <row r="108">
          <cell r="A108" t="str">
            <v>NW_S9 Darmotis, LU</v>
          </cell>
          <cell r="B108" t="str">
            <v>URDANETA1</v>
          </cell>
          <cell r="C108" t="str">
            <v>ILOCOS</v>
          </cell>
        </row>
        <row r="109">
          <cell r="A109" t="str">
            <v>NW_S9 Darmotis, LUX</v>
          </cell>
          <cell r="B109" t="str">
            <v>URDANETA1</v>
          </cell>
          <cell r="C109" t="str">
            <v>ILOCOS</v>
          </cell>
        </row>
        <row r="110">
          <cell r="A110" t="str">
            <v>OLONGAPO</v>
          </cell>
          <cell r="B110" t="str">
            <v>MALOLOS2</v>
          </cell>
          <cell r="C110" t="str">
            <v>BATAAN/ZAMBALES</v>
          </cell>
        </row>
        <row r="111">
          <cell r="A111" t="str">
            <v>OLONGAPOX</v>
          </cell>
          <cell r="B111" t="str">
            <v>MALOLOS2</v>
          </cell>
          <cell r="C111" t="str">
            <v>BATAAN/ZAMBALES</v>
          </cell>
        </row>
        <row r="112">
          <cell r="A112" t="str">
            <v>TOBANG</v>
          </cell>
          <cell r="B112" t="str">
            <v>DAU</v>
          </cell>
          <cell r="C112" t="str">
            <v>BATAAN/ZAMBALES</v>
          </cell>
        </row>
        <row r="113">
          <cell r="A113" t="str">
            <v>MONCADAX</v>
          </cell>
          <cell r="B113" t="str">
            <v>TARLAC3</v>
          </cell>
          <cell r="C113" t="str">
            <v>TARLAC</v>
          </cell>
        </row>
        <row r="114">
          <cell r="A114" t="str">
            <v>P8_AIRPORTOLONGAPO</v>
          </cell>
          <cell r="B114" t="str">
            <v>MALOLOS2</v>
          </cell>
          <cell r="C114" t="str">
            <v>BATAAN/ZAMBALES</v>
          </cell>
        </row>
        <row r="115">
          <cell r="A115" t="str">
            <v>P8_AIRPORTOLONGAPOX</v>
          </cell>
          <cell r="B115" t="str">
            <v>MALOLOS2</v>
          </cell>
          <cell r="C115" t="str">
            <v>BATAAN/ZAMBALES</v>
          </cell>
        </row>
        <row r="116">
          <cell r="A116" t="str">
            <v>P8_Camiling_Town</v>
          </cell>
          <cell r="B116" t="str">
            <v>URDANETA2</v>
          </cell>
          <cell r="C116" t="str">
            <v>TARLAC</v>
          </cell>
        </row>
        <row r="117">
          <cell r="A117" t="str">
            <v>P8_Camiling_TownX</v>
          </cell>
          <cell r="B117" t="str">
            <v>URDANETA2</v>
          </cell>
          <cell r="C117" t="str">
            <v>TARLAC</v>
          </cell>
        </row>
        <row r="118">
          <cell r="A118" t="str">
            <v>P8_Nambalan</v>
          </cell>
          <cell r="B118" t="str">
            <v>TARLAC1</v>
          </cell>
          <cell r="C118" t="str">
            <v>TARLAC</v>
          </cell>
        </row>
        <row r="119">
          <cell r="A119" t="str">
            <v>P8_NambalanX</v>
          </cell>
          <cell r="B119" t="str">
            <v>TARLAC1</v>
          </cell>
          <cell r="C119" t="str">
            <v>TARLAC</v>
          </cell>
        </row>
        <row r="120">
          <cell r="A120" t="str">
            <v>P8_Angular_South</v>
          </cell>
          <cell r="B120" t="str">
            <v>URDANETA2</v>
          </cell>
          <cell r="C120" t="str">
            <v>PANGASINAN</v>
          </cell>
        </row>
        <row r="121">
          <cell r="A121" t="str">
            <v>P8_Angular_SouthX</v>
          </cell>
          <cell r="B121" t="str">
            <v>URDANETA2</v>
          </cell>
          <cell r="C121" t="str">
            <v>PANGASINAN</v>
          </cell>
        </row>
        <row r="122">
          <cell r="A122" t="str">
            <v>P8_Aringay</v>
          </cell>
          <cell r="B122" t="str">
            <v>SFLU2</v>
          </cell>
          <cell r="C122" t="str">
            <v>ILOCOS</v>
          </cell>
        </row>
        <row r="123">
          <cell r="A123" t="str">
            <v>P8_AringayX</v>
          </cell>
          <cell r="B123" t="str">
            <v>SFLU2</v>
          </cell>
          <cell r="C123" t="str">
            <v>ILOCOS</v>
          </cell>
        </row>
        <row r="124">
          <cell r="A124" t="str">
            <v>P8_AURORAHILL</v>
          </cell>
          <cell r="B124" t="str">
            <v>URDANETA1</v>
          </cell>
          <cell r="C124" t="str">
            <v>ILOCOS</v>
          </cell>
        </row>
        <row r="125">
          <cell r="A125" t="str">
            <v>P8_AURORAHILLX</v>
          </cell>
          <cell r="B125" t="str">
            <v>URDANETA1</v>
          </cell>
          <cell r="C125" t="str">
            <v>ILOCOS</v>
          </cell>
        </row>
        <row r="126">
          <cell r="A126" t="str">
            <v>P8_Bacaba</v>
          </cell>
          <cell r="B126" t="str">
            <v>URDANETA2</v>
          </cell>
          <cell r="C126" t="str">
            <v>PANGASINAN</v>
          </cell>
        </row>
        <row r="127">
          <cell r="A127" t="str">
            <v>P8_BacabaX</v>
          </cell>
          <cell r="B127" t="str">
            <v>URDANETA2</v>
          </cell>
          <cell r="C127" t="str">
            <v>PANGASINAN</v>
          </cell>
        </row>
        <row r="128">
          <cell r="A128" t="str">
            <v>P8_Bacarra</v>
          </cell>
          <cell r="B128" t="str">
            <v>SFLU1</v>
          </cell>
          <cell r="C128" t="str">
            <v>ILOCOS</v>
          </cell>
        </row>
        <row r="129">
          <cell r="A129" t="str">
            <v>P8_BacarraX</v>
          </cell>
          <cell r="B129" t="str">
            <v>SFLU1</v>
          </cell>
          <cell r="C129" t="str">
            <v>ILOCOS</v>
          </cell>
        </row>
        <row r="130">
          <cell r="A130" t="str">
            <v>P8_Bagac</v>
          </cell>
          <cell r="B130" t="str">
            <v>MALOLOS2</v>
          </cell>
          <cell r="C130" t="str">
            <v>BATAAN/ZAMBALES</v>
          </cell>
        </row>
        <row r="131">
          <cell r="A131" t="str">
            <v>P8_BagacX</v>
          </cell>
          <cell r="B131" t="str">
            <v>MALOLOS2</v>
          </cell>
          <cell r="C131" t="str">
            <v>BATAAN/ZAMBALES</v>
          </cell>
        </row>
        <row r="132">
          <cell r="A132" t="str">
            <v>P8_Bago</v>
          </cell>
          <cell r="B132" t="str">
            <v>SFLU1</v>
          </cell>
          <cell r="C132" t="str">
            <v>ILOCOS</v>
          </cell>
        </row>
        <row r="133">
          <cell r="A133" t="str">
            <v>P8_BagoX</v>
          </cell>
          <cell r="B133" t="str">
            <v>SFLU1</v>
          </cell>
          <cell r="C133" t="str">
            <v>ILOCOS</v>
          </cell>
        </row>
        <row r="134">
          <cell r="A134" t="str">
            <v>P8_Bangui</v>
          </cell>
          <cell r="B134" t="str">
            <v>SFLU1</v>
          </cell>
          <cell r="C134" t="str">
            <v>ILOCOS</v>
          </cell>
        </row>
        <row r="135">
          <cell r="A135" t="str">
            <v>P8_BanguiX</v>
          </cell>
          <cell r="B135" t="str">
            <v>SFLU1</v>
          </cell>
          <cell r="C135" t="str">
            <v>ILOCOS</v>
          </cell>
        </row>
        <row r="136">
          <cell r="A136" t="str">
            <v>P8_Binukawan</v>
          </cell>
          <cell r="B136" t="str">
            <v>MALOLOS2</v>
          </cell>
          <cell r="C136" t="str">
            <v>BATAAN/ZAMBALES</v>
          </cell>
        </row>
        <row r="137">
          <cell r="A137" t="str">
            <v>P8_BinukawanX</v>
          </cell>
          <cell r="B137" t="str">
            <v>MALOLOS2</v>
          </cell>
          <cell r="C137" t="str">
            <v>BATAAN/ZAMBALES</v>
          </cell>
        </row>
        <row r="138">
          <cell r="A138" t="str">
            <v>P8_Bojeador</v>
          </cell>
          <cell r="B138" t="str">
            <v>SFLU1</v>
          </cell>
          <cell r="C138" t="str">
            <v>ILOCOS</v>
          </cell>
        </row>
        <row r="139">
          <cell r="A139" t="str">
            <v>P8_BojeadorX</v>
          </cell>
          <cell r="B139" t="str">
            <v>SFLU1</v>
          </cell>
          <cell r="C139" t="str">
            <v>ILOCOS</v>
          </cell>
        </row>
        <row r="140">
          <cell r="A140" t="str">
            <v>P8_BPI_SESSIONX</v>
          </cell>
          <cell r="B140" t="str">
            <v>URDANETA1</v>
          </cell>
          <cell r="C140" t="str">
            <v>ILOCOS</v>
          </cell>
        </row>
        <row r="141">
          <cell r="A141" t="str">
            <v>P8_Buel-Buel</v>
          </cell>
          <cell r="B141" t="str">
            <v>MALOLOS4</v>
          </cell>
          <cell r="C141" t="str">
            <v>BATAAN/ZAMBALES</v>
          </cell>
        </row>
        <row r="142">
          <cell r="A142" t="str">
            <v>P8_Buel-BuelX</v>
          </cell>
          <cell r="B142" t="str">
            <v>MALOLOS4</v>
          </cell>
          <cell r="C142" t="str">
            <v>BATAAN/ZAMBALES</v>
          </cell>
        </row>
        <row r="143">
          <cell r="A143" t="str">
            <v>P8_Burgos</v>
          </cell>
          <cell r="B143" t="str">
            <v>URDANETA2</v>
          </cell>
          <cell r="C143" t="str">
            <v>PANGASINAN</v>
          </cell>
        </row>
        <row r="144">
          <cell r="A144" t="str">
            <v>P8_Burgos_IN</v>
          </cell>
          <cell r="B144" t="str">
            <v>SFLU1</v>
          </cell>
          <cell r="C144" t="str">
            <v>ILOCOS</v>
          </cell>
        </row>
        <row r="145">
          <cell r="A145" t="str">
            <v>P8_Burgos_INX</v>
          </cell>
          <cell r="B145" t="str">
            <v>SFLU1</v>
          </cell>
          <cell r="C145" t="str">
            <v>ILOCOS</v>
          </cell>
        </row>
        <row r="146">
          <cell r="A146" t="str">
            <v>P8_BurgosX</v>
          </cell>
          <cell r="B146" t="str">
            <v>URDANETA2</v>
          </cell>
          <cell r="C146" t="str">
            <v>PANGASINAN</v>
          </cell>
        </row>
        <row r="147">
          <cell r="A147" t="str">
            <v>P8_Cabigo</v>
          </cell>
          <cell r="B147" t="str">
            <v>MALOLOS2</v>
          </cell>
          <cell r="C147" t="str">
            <v>BATAAN/ZAMBALES</v>
          </cell>
        </row>
        <row r="148">
          <cell r="A148" t="str">
            <v>P8_CabigoX</v>
          </cell>
          <cell r="B148" t="str">
            <v>MALOLOS2</v>
          </cell>
          <cell r="C148" t="str">
            <v>BATAAN/ZAMBALES</v>
          </cell>
        </row>
        <row r="149">
          <cell r="A149" t="str">
            <v>P8_Tarlac_West</v>
          </cell>
          <cell r="B149" t="str">
            <v>TARLAC1</v>
          </cell>
          <cell r="C149" t="str">
            <v>TARLAC</v>
          </cell>
        </row>
        <row r="150">
          <cell r="A150" t="str">
            <v>P8_Tarlac_WestX</v>
          </cell>
          <cell r="B150" t="str">
            <v>TARLAC1</v>
          </cell>
          <cell r="C150" t="str">
            <v>TARLAC</v>
          </cell>
        </row>
        <row r="151">
          <cell r="A151" t="str">
            <v>P8_Candelaria</v>
          </cell>
          <cell r="B151" t="str">
            <v>MALOLOS4</v>
          </cell>
          <cell r="C151" t="str">
            <v>BATAAN/ZAMBALES</v>
          </cell>
        </row>
        <row r="152">
          <cell r="A152" t="str">
            <v>P8_CandelariaX</v>
          </cell>
          <cell r="B152" t="str">
            <v>MALOLOS4</v>
          </cell>
          <cell r="C152" t="str">
            <v>BATAAN/ZAMBALES</v>
          </cell>
        </row>
        <row r="153">
          <cell r="A153" t="str">
            <v>P8_Castillejos</v>
          </cell>
          <cell r="B153" t="str">
            <v>MALOLOS4</v>
          </cell>
          <cell r="C153" t="str">
            <v>BATAAN/ZAMBALES</v>
          </cell>
        </row>
        <row r="154">
          <cell r="A154" t="str">
            <v>P8_CastillejosX</v>
          </cell>
          <cell r="B154" t="str">
            <v>MALOLOS4</v>
          </cell>
          <cell r="C154" t="str">
            <v>BATAAN/ZAMBALES</v>
          </cell>
        </row>
        <row r="155">
          <cell r="A155" t="str">
            <v>P8_Dasol</v>
          </cell>
          <cell r="B155" t="str">
            <v>URDANETA2</v>
          </cell>
          <cell r="C155" t="str">
            <v>PANGASINAN</v>
          </cell>
        </row>
        <row r="156">
          <cell r="A156" t="str">
            <v>P8_DasolX</v>
          </cell>
          <cell r="B156" t="str">
            <v>URDANETA2</v>
          </cell>
          <cell r="C156" t="str">
            <v>PANGASINAN</v>
          </cell>
        </row>
        <row r="157">
          <cell r="A157" t="str">
            <v>PANIQUI</v>
          </cell>
          <cell r="B157" t="str">
            <v>TARLAC1</v>
          </cell>
          <cell r="C157" t="str">
            <v>TARLAC</v>
          </cell>
        </row>
        <row r="158">
          <cell r="A158" t="str">
            <v>PANIQUIX</v>
          </cell>
          <cell r="B158" t="str">
            <v>TARLAC1</v>
          </cell>
          <cell r="C158" t="str">
            <v>TARLAC</v>
          </cell>
        </row>
        <row r="159">
          <cell r="A159" t="str">
            <v>P8_Davila</v>
          </cell>
          <cell r="B159" t="str">
            <v>SFLU1</v>
          </cell>
          <cell r="C159" t="str">
            <v>ILOCOS</v>
          </cell>
        </row>
        <row r="160">
          <cell r="A160" t="str">
            <v>P8_DavilaX</v>
          </cell>
          <cell r="B160" t="str">
            <v>SFLU1</v>
          </cell>
          <cell r="C160" t="str">
            <v>ILOCOS</v>
          </cell>
        </row>
        <row r="161">
          <cell r="A161" t="str">
            <v>P8_Diwalay</v>
          </cell>
          <cell r="B161" t="str">
            <v>SFLU1</v>
          </cell>
          <cell r="C161" t="str">
            <v>ILOCOS</v>
          </cell>
        </row>
        <row r="162">
          <cell r="A162" t="str">
            <v>P8_DiwalayX</v>
          </cell>
          <cell r="B162" t="str">
            <v>SFLU1</v>
          </cell>
          <cell r="C162" t="str">
            <v>ILOCOS</v>
          </cell>
        </row>
        <row r="163">
          <cell r="A163" t="str">
            <v>P8_Eguia</v>
          </cell>
          <cell r="B163" t="str">
            <v>URDANETA2</v>
          </cell>
          <cell r="C163" t="str">
            <v>PANGASINAN</v>
          </cell>
        </row>
        <row r="164">
          <cell r="A164" t="str">
            <v>P8_EguiaX</v>
          </cell>
          <cell r="B164" t="str">
            <v>URDANETA2</v>
          </cell>
          <cell r="C164" t="str">
            <v>PANGASINAN</v>
          </cell>
        </row>
        <row r="165">
          <cell r="A165" t="str">
            <v>P8_HAPPY HOMES</v>
          </cell>
          <cell r="B165" t="str">
            <v>URDANETA1</v>
          </cell>
          <cell r="C165" t="str">
            <v>ILOCOS</v>
          </cell>
        </row>
        <row r="166">
          <cell r="A166" t="str">
            <v>P8_HAPPY HOMESX</v>
          </cell>
          <cell r="B166" t="str">
            <v>URDANETA1</v>
          </cell>
          <cell r="C166" t="str">
            <v>ILOCOS</v>
          </cell>
        </row>
        <row r="167">
          <cell r="A167" t="str">
            <v>P8_Iba</v>
          </cell>
          <cell r="B167" t="str">
            <v>MALOLOS4</v>
          </cell>
          <cell r="C167" t="str">
            <v>BATAAN/ZAMBALES</v>
          </cell>
        </row>
        <row r="168">
          <cell r="A168" t="str">
            <v>P8_IbaX</v>
          </cell>
          <cell r="B168" t="str">
            <v>MALOLOS4</v>
          </cell>
          <cell r="C168" t="str">
            <v>BATAAN/ZAMBALES</v>
          </cell>
        </row>
        <row r="169">
          <cell r="A169" t="str">
            <v>P8_Infanta</v>
          </cell>
          <cell r="B169" t="str">
            <v>URDANETA2</v>
          </cell>
          <cell r="C169" t="str">
            <v>PANGASINAN</v>
          </cell>
        </row>
        <row r="170">
          <cell r="A170" t="str">
            <v>P8_InfantaX</v>
          </cell>
          <cell r="B170" t="str">
            <v>URDANETA2</v>
          </cell>
          <cell r="C170" t="str">
            <v>PANGASINAN</v>
          </cell>
        </row>
        <row r="171">
          <cell r="A171" t="str">
            <v>P8_KABABAE</v>
          </cell>
          <cell r="B171" t="str">
            <v>MALOLOS2</v>
          </cell>
          <cell r="C171" t="str">
            <v>BATAAN/ZAMBALES</v>
          </cell>
        </row>
        <row r="172">
          <cell r="A172" t="str">
            <v>P8_KABABAEX</v>
          </cell>
          <cell r="B172" t="str">
            <v>MALOLOS2</v>
          </cell>
          <cell r="C172" t="str">
            <v>BATAAN/ZAMBALES</v>
          </cell>
        </row>
        <row r="173">
          <cell r="A173" t="str">
            <v>P8_Kabog_Kabog</v>
          </cell>
          <cell r="B173" t="str">
            <v>MALOLOS2</v>
          </cell>
          <cell r="C173" t="str">
            <v>BATAAN/ZAMBALES</v>
          </cell>
        </row>
        <row r="174">
          <cell r="A174" t="str">
            <v>P8_Kabog_KabogX</v>
          </cell>
          <cell r="B174" t="str">
            <v>MALOLOS2</v>
          </cell>
          <cell r="C174" t="str">
            <v>BATAAN/ZAMBALES</v>
          </cell>
        </row>
        <row r="175">
          <cell r="A175" t="str">
            <v>P8_KISAD HOTEL</v>
          </cell>
          <cell r="B175" t="str">
            <v>URDANETA1</v>
          </cell>
          <cell r="C175" t="str">
            <v>ILOCOS</v>
          </cell>
        </row>
        <row r="176">
          <cell r="A176" t="str">
            <v>P8_KISAD HOTELX</v>
          </cell>
          <cell r="B176" t="str">
            <v>URDANETA1</v>
          </cell>
          <cell r="C176" t="str">
            <v>ILOCOS</v>
          </cell>
        </row>
        <row r="177">
          <cell r="A177" t="str">
            <v>P8_LATRINIDAD2</v>
          </cell>
          <cell r="B177" t="str">
            <v>URDANETA1</v>
          </cell>
          <cell r="C177" t="str">
            <v>ILOCOS</v>
          </cell>
        </row>
        <row r="178">
          <cell r="A178" t="str">
            <v>P8_MACROVILLE</v>
          </cell>
          <cell r="B178" t="str">
            <v>URDANETA1</v>
          </cell>
          <cell r="C178" t="str">
            <v>ILOCOS</v>
          </cell>
        </row>
        <row r="179">
          <cell r="A179" t="str">
            <v>P8_MACROVILLEX</v>
          </cell>
          <cell r="B179" t="str">
            <v>URDANETA1</v>
          </cell>
          <cell r="C179" t="str">
            <v>ILOCOS</v>
          </cell>
        </row>
        <row r="180">
          <cell r="A180" t="str">
            <v>P8_MALAWAAN</v>
          </cell>
          <cell r="B180" t="str">
            <v>MALOLOS2</v>
          </cell>
          <cell r="C180" t="str">
            <v>BATAAN/ZAMBALES</v>
          </cell>
        </row>
        <row r="181">
          <cell r="A181" t="str">
            <v>P8_MALAWAANX</v>
          </cell>
          <cell r="B181" t="str">
            <v>MALOLOS2</v>
          </cell>
          <cell r="C181" t="str">
            <v>BATAAN/ZAMBALES</v>
          </cell>
        </row>
        <row r="182">
          <cell r="A182" t="str">
            <v>P8_MANILA_AVENUE</v>
          </cell>
          <cell r="B182" t="str">
            <v>MALOLOS2</v>
          </cell>
          <cell r="C182" t="str">
            <v>BATAAN/ZAMBALES</v>
          </cell>
        </row>
        <row r="183">
          <cell r="A183" t="str">
            <v>P8_MANILA_AVENUEX</v>
          </cell>
          <cell r="B183" t="str">
            <v>MALOLOS2</v>
          </cell>
          <cell r="C183" t="str">
            <v>BATAAN/ZAMBALES</v>
          </cell>
        </row>
        <row r="184">
          <cell r="A184" t="str">
            <v>SAN_MANUEL</v>
          </cell>
          <cell r="B184" t="str">
            <v>TARLAC3</v>
          </cell>
          <cell r="C184" t="str">
            <v>TARLAC</v>
          </cell>
        </row>
        <row r="185">
          <cell r="A185" t="str">
            <v>TARLAC</v>
          </cell>
          <cell r="B185" t="str">
            <v>TARLAC1</v>
          </cell>
          <cell r="C185" t="str">
            <v>TARLAC</v>
          </cell>
        </row>
        <row r="186">
          <cell r="A186" t="str">
            <v>P8_Molawin</v>
          </cell>
          <cell r="B186" t="str">
            <v>MALOLOS2</v>
          </cell>
          <cell r="C186" t="str">
            <v>BATAAN/ZAMBALES</v>
          </cell>
        </row>
        <row r="187">
          <cell r="A187" t="str">
            <v>P8_MolawinX</v>
          </cell>
          <cell r="B187" t="str">
            <v>MALOLOS2</v>
          </cell>
          <cell r="C187" t="str">
            <v>BATAAN/ZAMBALES</v>
          </cell>
        </row>
        <row r="188">
          <cell r="A188" t="str">
            <v>P8_Morong</v>
          </cell>
          <cell r="B188" t="str">
            <v>MALOLOS2</v>
          </cell>
          <cell r="C188" t="str">
            <v>BATAAN/ZAMBALES</v>
          </cell>
        </row>
        <row r="189">
          <cell r="A189" t="str">
            <v>P8_MorongX</v>
          </cell>
          <cell r="B189" t="str">
            <v>MALOLOS2</v>
          </cell>
          <cell r="C189" t="str">
            <v>BATAAN/ZAMBALES</v>
          </cell>
        </row>
        <row r="190">
          <cell r="A190" t="str">
            <v>P8_Nagwaling</v>
          </cell>
          <cell r="B190" t="str">
            <v>MALOLOS2</v>
          </cell>
          <cell r="C190" t="str">
            <v>BATAAN/ZAMBALES</v>
          </cell>
        </row>
        <row r="191">
          <cell r="A191" t="str">
            <v>P8_NagwalingX</v>
          </cell>
          <cell r="B191" t="str">
            <v>MALOLOS2</v>
          </cell>
          <cell r="C191" t="str">
            <v>BATAAN/ZAMBALES</v>
          </cell>
        </row>
        <row r="192">
          <cell r="A192" t="str">
            <v>TARLAC2</v>
          </cell>
          <cell r="B192" t="str">
            <v>TARLAC1</v>
          </cell>
          <cell r="C192" t="str">
            <v>TARLAC</v>
          </cell>
        </row>
        <row r="193">
          <cell r="A193" t="str">
            <v>TARLAC2X</v>
          </cell>
          <cell r="B193" t="str">
            <v>TARLAC1</v>
          </cell>
          <cell r="C193" t="str">
            <v>TARLAC</v>
          </cell>
        </row>
        <row r="194">
          <cell r="A194" t="str">
            <v>P8_NAPOCOR</v>
          </cell>
          <cell r="B194" t="str">
            <v>MALOLOS4</v>
          </cell>
          <cell r="C194" t="str">
            <v>BATAAN/ZAMBALES</v>
          </cell>
        </row>
        <row r="195">
          <cell r="A195" t="str">
            <v>P8_NAPOCORX</v>
          </cell>
          <cell r="B195" t="str">
            <v>MALOLOS4</v>
          </cell>
          <cell r="C195" t="str">
            <v>BATAAN/ZAMBALES</v>
          </cell>
        </row>
        <row r="196">
          <cell r="A196" t="str">
            <v>P8_NAVALDEPOT</v>
          </cell>
          <cell r="B196" t="str">
            <v>MALOLOS2</v>
          </cell>
          <cell r="C196" t="str">
            <v>BATAAN/ZAMBALES</v>
          </cell>
        </row>
        <row r="197">
          <cell r="A197" t="str">
            <v>P8_NAVALDEPOTX</v>
          </cell>
          <cell r="B197" t="str">
            <v>MALOLOS2</v>
          </cell>
          <cell r="C197" t="str">
            <v>BATAAN/ZAMBALES</v>
          </cell>
        </row>
        <row r="198">
          <cell r="A198" t="str">
            <v>P8_OLONGAPOBAY</v>
          </cell>
          <cell r="B198" t="str">
            <v>MALOLOS2</v>
          </cell>
          <cell r="C198" t="str">
            <v>BATAAN/ZAMBALES</v>
          </cell>
        </row>
        <row r="199">
          <cell r="A199" t="str">
            <v>P8_OLONGAPOBAYX</v>
          </cell>
          <cell r="B199" t="str">
            <v>MALOLOS2</v>
          </cell>
          <cell r="C199" t="str">
            <v>BATAAN/ZAMBALES</v>
          </cell>
        </row>
        <row r="200">
          <cell r="A200" t="str">
            <v>P8_Pangolingan</v>
          </cell>
          <cell r="B200" t="str">
            <v>MALOLOS4</v>
          </cell>
          <cell r="C200" t="str">
            <v>BATAAN/ZAMBALES</v>
          </cell>
        </row>
        <row r="201">
          <cell r="A201" t="str">
            <v>P8_PangolinganX</v>
          </cell>
          <cell r="B201" t="str">
            <v>MALOLOS4</v>
          </cell>
          <cell r="C201" t="str">
            <v>BATAAN/ZAMBALES</v>
          </cell>
        </row>
        <row r="202">
          <cell r="A202" t="str">
            <v>P8_Pasuquin</v>
          </cell>
          <cell r="B202" t="str">
            <v>SFLU1</v>
          </cell>
          <cell r="C202" t="str">
            <v>ILOCOS</v>
          </cell>
        </row>
        <row r="203">
          <cell r="A203" t="str">
            <v>P8_PasuquinX</v>
          </cell>
          <cell r="B203" t="str">
            <v>SFLU1</v>
          </cell>
          <cell r="C203" t="str">
            <v>ILOCOS</v>
          </cell>
        </row>
        <row r="204">
          <cell r="A204" t="str">
            <v>P8_PUBLICMARKET</v>
          </cell>
          <cell r="B204" t="str">
            <v>MALOLOS2</v>
          </cell>
          <cell r="C204" t="str">
            <v>BATAAN/ZAMBALES</v>
          </cell>
        </row>
        <row r="205">
          <cell r="A205" t="str">
            <v>P8_PUBLICMARKETX</v>
          </cell>
          <cell r="B205" t="str">
            <v>MALOLOS2</v>
          </cell>
          <cell r="C205" t="str">
            <v>BATAAN/ZAMBALES</v>
          </cell>
        </row>
        <row r="206">
          <cell r="A206" t="str">
            <v>P8_RAYMUNDO</v>
          </cell>
          <cell r="B206" t="str">
            <v>MALOLOS2</v>
          </cell>
          <cell r="C206" t="str">
            <v>BATAAN/ZAMBALES</v>
          </cell>
        </row>
        <row r="207">
          <cell r="A207" t="str">
            <v>P8_RAYMUNDOX</v>
          </cell>
          <cell r="B207" t="str">
            <v>MALOLOS2</v>
          </cell>
          <cell r="C207" t="str">
            <v>BATAAN/ZAMBALES</v>
          </cell>
        </row>
        <row r="208">
          <cell r="A208" t="str">
            <v>P8_San Narciso</v>
          </cell>
          <cell r="B208" t="str">
            <v>MALOLOS4</v>
          </cell>
          <cell r="C208" t="str">
            <v>BATAAN/ZAMBALES</v>
          </cell>
        </row>
        <row r="209">
          <cell r="A209" t="str">
            <v>P8_San NarcisoX</v>
          </cell>
          <cell r="B209" t="str">
            <v>MALOLOS4</v>
          </cell>
          <cell r="C209" t="str">
            <v>BATAAN/ZAMBALES</v>
          </cell>
        </row>
        <row r="210">
          <cell r="A210" t="str">
            <v>P8_San_Antonio</v>
          </cell>
          <cell r="B210" t="str">
            <v>MALOLOS4</v>
          </cell>
          <cell r="C210" t="str">
            <v>BATAAN/ZAMBALES</v>
          </cell>
        </row>
        <row r="211">
          <cell r="A211" t="str">
            <v>P8_San_AntonioX</v>
          </cell>
          <cell r="B211" t="str">
            <v>MALOLOS4</v>
          </cell>
          <cell r="C211" t="str">
            <v>BATAAN/ZAMBALES</v>
          </cell>
        </row>
        <row r="212">
          <cell r="A212" t="str">
            <v>P8_San_Fabian</v>
          </cell>
          <cell r="B212" t="str">
            <v>TARLAC3</v>
          </cell>
          <cell r="C212" t="str">
            <v>PANGASINAN</v>
          </cell>
        </row>
        <row r="213">
          <cell r="A213" t="str">
            <v>P8_San_FabianX</v>
          </cell>
          <cell r="B213" t="str">
            <v>TARLAC3</v>
          </cell>
          <cell r="C213" t="str">
            <v>PANGASINAN</v>
          </cell>
        </row>
        <row r="214">
          <cell r="A214" t="str">
            <v>P8_San_Felipe</v>
          </cell>
          <cell r="B214" t="str">
            <v>MALOLOS4</v>
          </cell>
          <cell r="C214" t="str">
            <v>BATAAN/ZAMBALES</v>
          </cell>
        </row>
        <row r="215">
          <cell r="A215" t="str">
            <v>P8_San_FelipeX</v>
          </cell>
          <cell r="B215" t="str">
            <v>MALOLOS4</v>
          </cell>
          <cell r="C215" t="str">
            <v>BATAAN/ZAMBALES</v>
          </cell>
        </row>
        <row r="216">
          <cell r="A216" t="str">
            <v>TARLAC3</v>
          </cell>
          <cell r="B216" t="str">
            <v>TARLAC1</v>
          </cell>
          <cell r="C216" t="str">
            <v>TARLAC</v>
          </cell>
        </row>
        <row r="217">
          <cell r="A217" t="str">
            <v>TARLAC3X</v>
          </cell>
          <cell r="B217" t="str">
            <v>TARLAC1</v>
          </cell>
          <cell r="C217" t="str">
            <v>TARLAC</v>
          </cell>
        </row>
        <row r="218">
          <cell r="A218" t="str">
            <v>VICTORIA</v>
          </cell>
          <cell r="B218" t="str">
            <v>TARLAC3</v>
          </cell>
          <cell r="C218" t="str">
            <v>TARLAC</v>
          </cell>
        </row>
        <row r="219">
          <cell r="A219" t="str">
            <v>ARAYAT</v>
          </cell>
          <cell r="B219" t="str">
            <v>TARLAC4</v>
          </cell>
          <cell r="C219" t="str">
            <v>PAMPANGA</v>
          </cell>
        </row>
        <row r="220">
          <cell r="A220" t="str">
            <v>P8_San_Jecinto</v>
          </cell>
          <cell r="B220" t="str">
            <v>TARLAC3</v>
          </cell>
          <cell r="C220" t="str">
            <v>PANGASINAN</v>
          </cell>
        </row>
        <row r="221">
          <cell r="A221" t="str">
            <v>P8_San_JecintoX</v>
          </cell>
          <cell r="B221" t="str">
            <v>TARLAC3</v>
          </cell>
          <cell r="C221" t="str">
            <v>PANGASINAN</v>
          </cell>
        </row>
        <row r="222">
          <cell r="A222" t="str">
            <v>P8_Santa_Cruz</v>
          </cell>
          <cell r="B222" t="str">
            <v>MALOLOS4</v>
          </cell>
          <cell r="C222" t="str">
            <v>BATAAN/ZAMBALES</v>
          </cell>
        </row>
        <row r="223">
          <cell r="A223" t="str">
            <v>P8_Santa_CruzX</v>
          </cell>
          <cell r="B223" t="str">
            <v>MALOLOS4</v>
          </cell>
          <cell r="C223" t="str">
            <v>BATAAN/ZAMBALES</v>
          </cell>
        </row>
        <row r="224">
          <cell r="A224" t="str">
            <v>P8_Santiago</v>
          </cell>
          <cell r="B224" t="str">
            <v>SFLU2</v>
          </cell>
          <cell r="C224" t="str">
            <v>ILOCOS</v>
          </cell>
        </row>
        <row r="225">
          <cell r="A225" t="str">
            <v>P8_SantiagoX</v>
          </cell>
          <cell r="B225" t="str">
            <v>SFLU2</v>
          </cell>
          <cell r="C225" t="str">
            <v>ILOCOS</v>
          </cell>
        </row>
        <row r="226">
          <cell r="A226" t="str">
            <v>P8_SFLU_South</v>
          </cell>
          <cell r="B226" t="str">
            <v>SFLU2</v>
          </cell>
          <cell r="C226" t="str">
            <v>ILOCOS</v>
          </cell>
        </row>
        <row r="227">
          <cell r="A227" t="str">
            <v>P8_SFLU_SouthX</v>
          </cell>
          <cell r="B227" t="str">
            <v>SFLU2</v>
          </cell>
          <cell r="C227" t="str">
            <v>ILOCOS</v>
          </cell>
        </row>
        <row r="228">
          <cell r="A228" t="str">
            <v>P8_STA.RITA</v>
          </cell>
          <cell r="B228" t="str">
            <v>MALOLOS2</v>
          </cell>
          <cell r="C228" t="str">
            <v>BATAAN/ZAMBALES</v>
          </cell>
        </row>
        <row r="229">
          <cell r="A229" t="str">
            <v>P8_STA.RITAX</v>
          </cell>
          <cell r="B229" t="str">
            <v>MALOLOS2</v>
          </cell>
          <cell r="C229" t="str">
            <v>BATAAN/ZAMBALES</v>
          </cell>
        </row>
        <row r="230">
          <cell r="A230" t="str">
            <v>P8_Subic_South</v>
          </cell>
          <cell r="B230" t="str">
            <v>MALOLOS4</v>
          </cell>
          <cell r="C230" t="str">
            <v>BATAAN/ZAMBALES</v>
          </cell>
        </row>
        <row r="231">
          <cell r="A231" t="str">
            <v>P8_Subic_SouthX</v>
          </cell>
          <cell r="B231" t="str">
            <v>MALOLOS4</v>
          </cell>
          <cell r="C231" t="str">
            <v>BATAAN/ZAMBALES</v>
          </cell>
        </row>
        <row r="232">
          <cell r="A232" t="str">
            <v>P8_Subic_Town</v>
          </cell>
          <cell r="B232" t="str">
            <v>MALOLOS4</v>
          </cell>
          <cell r="C232" t="str">
            <v>BATAAN/ZAMBALES</v>
          </cell>
        </row>
        <row r="233">
          <cell r="A233" t="str">
            <v>P8_Subic_TownX</v>
          </cell>
          <cell r="B233" t="str">
            <v>MALOLOS4</v>
          </cell>
          <cell r="C233" t="str">
            <v>BATAAN/ZAMBALES</v>
          </cell>
        </row>
        <row r="234">
          <cell r="A234" t="str">
            <v>P8_T.ALONSO</v>
          </cell>
          <cell r="B234" t="str">
            <v>URDANETA1</v>
          </cell>
          <cell r="C234" t="str">
            <v>ILOCOS</v>
          </cell>
        </row>
        <row r="235">
          <cell r="A235" t="str">
            <v>P8_T.ALONSOX</v>
          </cell>
          <cell r="B235" t="str">
            <v>URDANETA1</v>
          </cell>
          <cell r="C235" t="str">
            <v>ILOCOS</v>
          </cell>
        </row>
        <row r="236">
          <cell r="A236" t="str">
            <v>ARAYATX</v>
          </cell>
          <cell r="B236" t="str">
            <v>TARLAC4</v>
          </cell>
          <cell r="C236" t="str">
            <v>PAMPANGA</v>
          </cell>
        </row>
        <row r="237">
          <cell r="A237" t="str">
            <v>BAMBAN</v>
          </cell>
          <cell r="B237" t="str">
            <v>TARLAC1</v>
          </cell>
          <cell r="C237" t="str">
            <v>PAMPANGA</v>
          </cell>
        </row>
        <row r="238">
          <cell r="A238" t="str">
            <v>P8_UNIV.BAGUIO</v>
          </cell>
          <cell r="B238" t="str">
            <v>URDANETA1</v>
          </cell>
          <cell r="C238" t="str">
            <v>ILOCOS</v>
          </cell>
        </row>
        <row r="239">
          <cell r="A239" t="str">
            <v>P8_UNIV.BAGUIOX</v>
          </cell>
          <cell r="B239" t="str">
            <v>URDANETA1</v>
          </cell>
          <cell r="C239" t="str">
            <v>ILOCOS</v>
          </cell>
        </row>
        <row r="240">
          <cell r="A240" t="str">
            <v>P8_VACATION HOTEL</v>
          </cell>
          <cell r="B240" t="str">
            <v>URDANETA1</v>
          </cell>
          <cell r="C240" t="str">
            <v>ILOCOS</v>
          </cell>
        </row>
        <row r="241">
          <cell r="A241" t="str">
            <v>PALAUIG</v>
          </cell>
          <cell r="B241" t="str">
            <v>MALOLOS4</v>
          </cell>
          <cell r="C241" t="str">
            <v>BATAAN/ZAMBALES</v>
          </cell>
        </row>
        <row r="242">
          <cell r="A242" t="str">
            <v>BAMBANX</v>
          </cell>
          <cell r="B242" t="str">
            <v>TARLAC1</v>
          </cell>
          <cell r="C242" t="str">
            <v>PAMPANGA</v>
          </cell>
        </row>
        <row r="243">
          <cell r="A243" t="str">
            <v>CONCEPCION</v>
          </cell>
          <cell r="B243" t="str">
            <v>TARLAC1</v>
          </cell>
          <cell r="C243" t="str">
            <v>TARLAC</v>
          </cell>
        </row>
        <row r="244">
          <cell r="A244" t="str">
            <v>PAOAY</v>
          </cell>
          <cell r="B244" t="str">
            <v>SFLU1</v>
          </cell>
          <cell r="C244" t="str">
            <v>ILOCOS</v>
          </cell>
        </row>
        <row r="245">
          <cell r="A245" t="str">
            <v>PAOAYX</v>
          </cell>
          <cell r="B245" t="str">
            <v>SFLU1</v>
          </cell>
          <cell r="C245" t="str">
            <v>ILOCOS</v>
          </cell>
        </row>
        <row r="246">
          <cell r="A246" t="str">
            <v>PMA</v>
          </cell>
          <cell r="B246" t="str">
            <v>URDANETA1</v>
          </cell>
          <cell r="C246" t="str">
            <v>ILOCOS</v>
          </cell>
        </row>
        <row r="247">
          <cell r="A247" t="str">
            <v>POZZORUB</v>
          </cell>
          <cell r="B247" t="str">
            <v>TARLAC3</v>
          </cell>
          <cell r="C247" t="str">
            <v>PANGASINAN</v>
          </cell>
        </row>
        <row r="248">
          <cell r="A248" t="str">
            <v>POZZORUBX</v>
          </cell>
          <cell r="B248" t="str">
            <v>TARLAC3</v>
          </cell>
          <cell r="C248" t="str">
            <v>PANGASINAN</v>
          </cell>
        </row>
        <row r="249">
          <cell r="A249" t="str">
            <v>PUGO</v>
          </cell>
          <cell r="B249" t="str">
            <v>URDANETA1</v>
          </cell>
          <cell r="C249" t="str">
            <v>ILOCOS</v>
          </cell>
        </row>
        <row r="250">
          <cell r="A250" t="str">
            <v>ROSARIO</v>
          </cell>
          <cell r="B250" t="str">
            <v>URDANETA1</v>
          </cell>
          <cell r="C250" t="str">
            <v>ILOCOS</v>
          </cell>
        </row>
        <row r="251">
          <cell r="A251" t="str">
            <v>CONCEPCIONX</v>
          </cell>
          <cell r="B251" t="str">
            <v>TARLAC1</v>
          </cell>
          <cell r="C251" t="str">
            <v>TARLAC</v>
          </cell>
        </row>
        <row r="252">
          <cell r="A252" t="str">
            <v>MABALACAT</v>
          </cell>
          <cell r="B252" t="str">
            <v>TARLAC1</v>
          </cell>
          <cell r="C252" t="str">
            <v>PAMPANGA</v>
          </cell>
        </row>
        <row r="253">
          <cell r="A253" t="str">
            <v>SANCARLOS</v>
          </cell>
          <cell r="B253" t="str">
            <v>URDANETA2</v>
          </cell>
          <cell r="C253" t="str">
            <v>PANGASINAN</v>
          </cell>
        </row>
        <row r="254">
          <cell r="A254" t="str">
            <v>SANCARLOSX</v>
          </cell>
          <cell r="B254" t="str">
            <v>URDANETA2</v>
          </cell>
          <cell r="C254" t="str">
            <v>PANGASINAN</v>
          </cell>
        </row>
        <row r="255">
          <cell r="A255" t="str">
            <v xml:space="preserve">SANESTEBAN </v>
          </cell>
          <cell r="B255" t="str">
            <v>SFLU2</v>
          </cell>
          <cell r="C255" t="str">
            <v>ILOCOS</v>
          </cell>
        </row>
        <row r="256">
          <cell r="A256" t="str">
            <v>MABALACATX</v>
          </cell>
          <cell r="B256" t="str">
            <v>TARLAC1</v>
          </cell>
          <cell r="C256" t="str">
            <v>PAMPANGA</v>
          </cell>
        </row>
        <row r="257">
          <cell r="A257" t="str">
            <v>MAGALANG</v>
          </cell>
          <cell r="B257" t="str">
            <v>TARLAC4</v>
          </cell>
          <cell r="C257" t="str">
            <v>PAMPANGA</v>
          </cell>
        </row>
        <row r="258">
          <cell r="A258" t="str">
            <v>SANJUANIS</v>
          </cell>
          <cell r="B258" t="str">
            <v>SFLU1</v>
          </cell>
          <cell r="C258" t="str">
            <v>ILOCOS</v>
          </cell>
        </row>
        <row r="259">
          <cell r="A259" t="str">
            <v>SANJUANISX</v>
          </cell>
          <cell r="B259" t="str">
            <v>SFLU1</v>
          </cell>
          <cell r="C259" t="str">
            <v>ILOCOS</v>
          </cell>
        </row>
        <row r="260">
          <cell r="A260" t="str">
            <v>SANMARCELINO</v>
          </cell>
          <cell r="B260" t="str">
            <v>MALOLOS4</v>
          </cell>
          <cell r="C260" t="str">
            <v>BATAAN/ZAMBALES</v>
          </cell>
        </row>
        <row r="261">
          <cell r="A261" t="str">
            <v>MAGALANGX</v>
          </cell>
          <cell r="B261" t="str">
            <v>TARLAC4</v>
          </cell>
          <cell r="C261" t="str">
            <v>PAMPANGA</v>
          </cell>
        </row>
        <row r="262">
          <cell r="A262" t="str">
            <v>P8_Angeles_East</v>
          </cell>
          <cell r="B262" t="str">
            <v>TARLAC4</v>
          </cell>
          <cell r="C262" t="str">
            <v>PAMPANGA</v>
          </cell>
        </row>
        <row r="263">
          <cell r="A263" t="str">
            <v>P8_Angeles_EastX</v>
          </cell>
          <cell r="B263" t="str">
            <v>TARLAC4</v>
          </cell>
          <cell r="C263" t="str">
            <v>PAMPANGA</v>
          </cell>
        </row>
        <row r="264">
          <cell r="A264" t="str">
            <v>P8_Angeles_South</v>
          </cell>
          <cell r="B264" t="str">
            <v>TARLAC4</v>
          </cell>
          <cell r="C264" t="str">
            <v>PAMPANGA</v>
          </cell>
        </row>
        <row r="265">
          <cell r="A265" t="str">
            <v>SANTA</v>
          </cell>
          <cell r="B265" t="str">
            <v>SFLU2</v>
          </cell>
          <cell r="C265" t="str">
            <v>ILOCOS</v>
          </cell>
        </row>
        <row r="266">
          <cell r="A266" t="str">
            <v>SFLU</v>
          </cell>
          <cell r="B266" t="str">
            <v>SFLU2</v>
          </cell>
          <cell r="C266" t="str">
            <v>ILOCOS</v>
          </cell>
        </row>
        <row r="267">
          <cell r="A267" t="str">
            <v>SFLUX</v>
          </cell>
          <cell r="B267" t="str">
            <v>SFLU2</v>
          </cell>
          <cell r="C267" t="str">
            <v>ILOCOS</v>
          </cell>
        </row>
        <row r="268">
          <cell r="A268" t="str">
            <v>SINAIT</v>
          </cell>
          <cell r="B268" t="str">
            <v>SFLU1</v>
          </cell>
          <cell r="C268" t="str">
            <v>ILOCOS</v>
          </cell>
        </row>
        <row r="269">
          <cell r="A269" t="str">
            <v>P8_Angeles_SouthX</v>
          </cell>
          <cell r="B269" t="str">
            <v>TARLAC4</v>
          </cell>
          <cell r="C269" t="str">
            <v>PAMPANGA</v>
          </cell>
        </row>
        <row r="270">
          <cell r="A270" t="str">
            <v>P8_Dau3</v>
          </cell>
          <cell r="B270" t="str">
            <v>TARLAC4</v>
          </cell>
          <cell r="C270" t="str">
            <v>PAMPANGA</v>
          </cell>
        </row>
        <row r="271">
          <cell r="A271" t="str">
            <v>P8_Dau3X</v>
          </cell>
          <cell r="B271" t="str">
            <v>TARLAC4</v>
          </cell>
          <cell r="C271" t="str">
            <v>PAMPANGA</v>
          </cell>
        </row>
        <row r="272">
          <cell r="A272" t="str">
            <v>P8_Mexico</v>
          </cell>
          <cell r="B272" t="str">
            <v>DAU</v>
          </cell>
          <cell r="C272" t="str">
            <v>PAMPANGA</v>
          </cell>
        </row>
        <row r="273">
          <cell r="A273" t="str">
            <v>SNGABRIEL</v>
          </cell>
          <cell r="B273" t="str">
            <v>SFLU2</v>
          </cell>
          <cell r="C273" t="str">
            <v>ILOCOS</v>
          </cell>
        </row>
        <row r="274">
          <cell r="A274" t="str">
            <v>SNGABRIELX</v>
          </cell>
          <cell r="B274" t="str">
            <v>SFLU2</v>
          </cell>
          <cell r="C274" t="str">
            <v>ILOCOS</v>
          </cell>
        </row>
        <row r="275">
          <cell r="A275" t="str">
            <v>P8_MexicoX</v>
          </cell>
          <cell r="B275" t="str">
            <v>DAU</v>
          </cell>
          <cell r="C275" t="str">
            <v>PAMPANGA</v>
          </cell>
        </row>
        <row r="276">
          <cell r="A276" t="str">
            <v>P8_San_Fernando_East</v>
          </cell>
          <cell r="B276" t="str">
            <v>DAU</v>
          </cell>
          <cell r="C276" t="str">
            <v>PAMPANGA</v>
          </cell>
        </row>
        <row r="277">
          <cell r="A277" t="str">
            <v>STABARBARA</v>
          </cell>
          <cell r="B277" t="str">
            <v>TARLAC3</v>
          </cell>
          <cell r="C277" t="str">
            <v>PANGASINAN</v>
          </cell>
        </row>
        <row r="278">
          <cell r="A278" t="str">
            <v>STABARBARAX</v>
          </cell>
          <cell r="B278" t="str">
            <v>TARLAC3</v>
          </cell>
          <cell r="C278" t="str">
            <v>PANGASINAN</v>
          </cell>
        </row>
        <row r="279">
          <cell r="A279" t="str">
            <v>STALUCIAIS</v>
          </cell>
          <cell r="B279" t="str">
            <v>SFLU2</v>
          </cell>
          <cell r="C279" t="str">
            <v>ILOCOS</v>
          </cell>
        </row>
        <row r="280">
          <cell r="A280" t="str">
            <v>STALUCIAISX</v>
          </cell>
          <cell r="B280" t="str">
            <v>SFLU2</v>
          </cell>
          <cell r="C280" t="str">
            <v>ILOCOS</v>
          </cell>
        </row>
        <row r="281">
          <cell r="A281" t="str">
            <v>STAMARIAIS</v>
          </cell>
          <cell r="B281" t="str">
            <v>SFLU2</v>
          </cell>
          <cell r="C281" t="str">
            <v>ILOCOS</v>
          </cell>
        </row>
        <row r="282">
          <cell r="A282" t="str">
            <v>STAMARIAISX</v>
          </cell>
          <cell r="B282" t="str">
            <v>SFLU2</v>
          </cell>
          <cell r="C282" t="str">
            <v>ILOCOS</v>
          </cell>
        </row>
        <row r="283">
          <cell r="A283" t="str">
            <v>STOTOMAS</v>
          </cell>
          <cell r="B283" t="str">
            <v>URDANETA1</v>
          </cell>
          <cell r="C283" t="str">
            <v>ILOCOS</v>
          </cell>
        </row>
        <row r="284">
          <cell r="A284" t="str">
            <v>SULVEC</v>
          </cell>
          <cell r="B284" t="str">
            <v>SFLU2</v>
          </cell>
          <cell r="C284" t="str">
            <v>ILOCOS</v>
          </cell>
        </row>
        <row r="285">
          <cell r="A285" t="str">
            <v>TAGUDIN</v>
          </cell>
          <cell r="B285" t="str">
            <v>SFLU2</v>
          </cell>
          <cell r="C285" t="str">
            <v>ILOCOS</v>
          </cell>
        </row>
        <row r="286">
          <cell r="A286" t="str">
            <v>P8_San_Fernando_EastX</v>
          </cell>
          <cell r="B286" t="str">
            <v>DAU</v>
          </cell>
          <cell r="C286" t="str">
            <v>PAMPANGA</v>
          </cell>
        </row>
        <row r="287">
          <cell r="A287" t="str">
            <v>P8_San_Fernando_North</v>
          </cell>
          <cell r="B287" t="str">
            <v>DAU</v>
          </cell>
          <cell r="C287" t="str">
            <v>PAMPANGA</v>
          </cell>
        </row>
        <row r="288">
          <cell r="A288" t="str">
            <v>P8_San_Fernando_NorthX</v>
          </cell>
          <cell r="B288" t="str">
            <v>DAU</v>
          </cell>
          <cell r="C288" t="str">
            <v>PAMPANGA</v>
          </cell>
        </row>
        <row r="289">
          <cell r="A289" t="str">
            <v>SANFERNANDO2</v>
          </cell>
          <cell r="B289" t="str">
            <v>DAU</v>
          </cell>
          <cell r="C289" t="str">
            <v>PAMPANGA</v>
          </cell>
        </row>
        <row r="290">
          <cell r="A290" t="str">
            <v>SANFERNANDOX2</v>
          </cell>
          <cell r="B290" t="str">
            <v>DAU</v>
          </cell>
          <cell r="C290" t="str">
            <v>PAMPANGA</v>
          </cell>
        </row>
        <row r="291">
          <cell r="A291" t="str">
            <v>TEXAS INSTRUMENT</v>
          </cell>
          <cell r="B291" t="str">
            <v>URDANETA1</v>
          </cell>
          <cell r="C291" t="str">
            <v>PAMPANGA</v>
          </cell>
        </row>
        <row r="292">
          <cell r="A292" t="str">
            <v>STAANAPAM</v>
          </cell>
          <cell r="B292" t="str">
            <v>TARLAC4</v>
          </cell>
          <cell r="C292" t="str">
            <v>PAMPANGA</v>
          </cell>
        </row>
        <row r="293">
          <cell r="A293" t="str">
            <v>URDANETA</v>
          </cell>
          <cell r="B293" t="str">
            <v>TARLAC3</v>
          </cell>
          <cell r="C293" t="str">
            <v>PANGASINAN</v>
          </cell>
        </row>
        <row r="294">
          <cell r="A294" t="str">
            <v>URDANETAX</v>
          </cell>
          <cell r="B294" t="str">
            <v>TARLAC3</v>
          </cell>
          <cell r="C294" t="str">
            <v>PANGASINAN</v>
          </cell>
        </row>
        <row r="295">
          <cell r="A295" t="str">
            <v>STAANAPAMX</v>
          </cell>
          <cell r="B295" t="str">
            <v>TARLAC4</v>
          </cell>
          <cell r="C295" t="str">
            <v>PAMPANGA</v>
          </cell>
        </row>
        <row r="296">
          <cell r="A296" t="str">
            <v>VIGAN</v>
          </cell>
          <cell r="B296" t="str">
            <v>SFLU1</v>
          </cell>
          <cell r="C296" t="str">
            <v>ILOCOS</v>
          </cell>
        </row>
        <row r="297">
          <cell r="A297" t="str">
            <v>VIGANX</v>
          </cell>
          <cell r="B297" t="str">
            <v>SFLU1</v>
          </cell>
          <cell r="C297" t="str">
            <v>ILOCOS</v>
          </cell>
        </row>
        <row r="298">
          <cell r="A298" t="str">
            <v>VILLASIS</v>
          </cell>
          <cell r="B298" t="str">
            <v>TARLAC1</v>
          </cell>
          <cell r="C298" t="str">
            <v>PANGASINAN</v>
          </cell>
        </row>
        <row r="299">
          <cell r="A299" t="str">
            <v>VILLASISX</v>
          </cell>
          <cell r="B299" t="str">
            <v>TARLAC1</v>
          </cell>
          <cell r="C299" t="str">
            <v>PANGASINAN</v>
          </cell>
        </row>
        <row r="300">
          <cell r="A300" t="str">
            <v>ANGELES</v>
          </cell>
          <cell r="B300" t="str">
            <v>TARLAC4</v>
          </cell>
          <cell r="C300" t="str">
            <v>PAMPANGA</v>
          </cell>
        </row>
        <row r="301">
          <cell r="A301" t="str">
            <v>ANGELES2</v>
          </cell>
          <cell r="B301" t="str">
            <v>TARLAC4</v>
          </cell>
          <cell r="C301" t="str">
            <v>PAMPANGA</v>
          </cell>
        </row>
        <row r="302">
          <cell r="A302" t="str">
            <v>ANGELES2X</v>
          </cell>
          <cell r="B302" t="str">
            <v>TARLAC4</v>
          </cell>
          <cell r="C302" t="str">
            <v>PAMPANGA</v>
          </cell>
        </row>
        <row r="303">
          <cell r="A303" t="str">
            <v>ANGELESX</v>
          </cell>
          <cell r="B303" t="str">
            <v>TARLAC4</v>
          </cell>
          <cell r="C303" t="str">
            <v>PAMPANGA</v>
          </cell>
        </row>
        <row r="304">
          <cell r="A304" t="str">
            <v>CLARK</v>
          </cell>
          <cell r="B304" t="str">
            <v>TARLAC4</v>
          </cell>
          <cell r="C304" t="str">
            <v>PAMPANGA</v>
          </cell>
        </row>
        <row r="305">
          <cell r="A305" t="str">
            <v>DAU1</v>
          </cell>
          <cell r="B305" t="str">
            <v>TARLAC4</v>
          </cell>
          <cell r="C305" t="str">
            <v>PAMPANGA</v>
          </cell>
        </row>
        <row r="306">
          <cell r="A306" t="str">
            <v>DAU2</v>
          </cell>
          <cell r="B306" t="str">
            <v>TARLAC4</v>
          </cell>
          <cell r="C306" t="str">
            <v>PAMPANGA</v>
          </cell>
        </row>
        <row r="307">
          <cell r="A307" t="str">
            <v>DAU2X</v>
          </cell>
          <cell r="B307" t="str">
            <v>TARLAC4</v>
          </cell>
          <cell r="C307" t="str">
            <v>PAMPANGA</v>
          </cell>
        </row>
        <row r="308">
          <cell r="A308" t="str">
            <v>FONTANA</v>
          </cell>
          <cell r="B308" t="str">
            <v>TARLAC4</v>
          </cell>
          <cell r="C308" t="str">
            <v>PAMPANGA</v>
          </cell>
        </row>
        <row r="309">
          <cell r="A309" t="str">
            <v>HOLIDAYMIMOSA</v>
          </cell>
          <cell r="B309" t="str">
            <v>TARLAC4</v>
          </cell>
          <cell r="C309" t="str">
            <v>PAMPANGA</v>
          </cell>
        </row>
        <row r="310">
          <cell r="A310" t="str">
            <v>MIMOSA</v>
          </cell>
          <cell r="B310" t="str">
            <v>TARLAC4</v>
          </cell>
          <cell r="C310" t="str">
            <v>PAMPANGA</v>
          </cell>
        </row>
        <row r="311">
          <cell r="A311" t="str">
            <v>P_DAU4</v>
          </cell>
          <cell r="B311" t="str">
            <v>TARLAC4</v>
          </cell>
          <cell r="C311" t="str">
            <v>PAMPANGA</v>
          </cell>
        </row>
        <row r="312">
          <cell r="A312" t="str">
            <v>P_DAU4X</v>
          </cell>
          <cell r="B312" t="str">
            <v>TARLAC4</v>
          </cell>
          <cell r="C312" t="str">
            <v>PAMPANGA</v>
          </cell>
        </row>
        <row r="313">
          <cell r="A313" t="str">
            <v>P8_ANGELES_MARKET</v>
          </cell>
          <cell r="B313" t="str">
            <v>TARLAC4</v>
          </cell>
          <cell r="C313" t="str">
            <v>PAMPANGA</v>
          </cell>
        </row>
        <row r="314">
          <cell r="A314" t="str">
            <v>P8_ANGELES_MARKETX</v>
          </cell>
          <cell r="B314" t="str">
            <v>TARLAC4</v>
          </cell>
          <cell r="C314" t="str">
            <v>PAMPANGA</v>
          </cell>
        </row>
        <row r="315">
          <cell r="A315" t="str">
            <v>P8_CLARK2</v>
          </cell>
          <cell r="B315" t="str">
            <v>TARLAC4</v>
          </cell>
          <cell r="C315" t="str">
            <v>PAMPANGA</v>
          </cell>
        </row>
        <row r="316">
          <cell r="A316" t="str">
            <v>P8_CLARK2X</v>
          </cell>
          <cell r="B316" t="str">
            <v>TARLAC4</v>
          </cell>
          <cell r="C316" t="str">
            <v>PAMPANGA</v>
          </cell>
        </row>
        <row r="317">
          <cell r="A317" t="str">
            <v>P8_SANTOL_ANGELES</v>
          </cell>
          <cell r="B317" t="str">
            <v>TARLAC4</v>
          </cell>
          <cell r="C317" t="str">
            <v>PAMPANGA</v>
          </cell>
        </row>
        <row r="318">
          <cell r="A318" t="str">
            <v>P8_SANTOL_ANGELESX</v>
          </cell>
          <cell r="B318" t="str">
            <v>TARLAC4</v>
          </cell>
          <cell r="C318" t="str">
            <v>PAMPANGA</v>
          </cell>
        </row>
      </sheetData>
      <sheetData sheetId="1" refreshError="1">
        <row r="7">
          <cell r="C7" t="str">
            <v>ALCALA</v>
          </cell>
          <cell r="D7" t="str">
            <v>CAGAYAN</v>
          </cell>
          <cell r="E7" t="str">
            <v>CAUAYAN1</v>
          </cell>
        </row>
        <row r="8">
          <cell r="C8" t="str">
            <v>APARRI</v>
          </cell>
          <cell r="D8" t="str">
            <v>CAGAYAN</v>
          </cell>
          <cell r="E8" t="str">
            <v>CAUAYAN1</v>
          </cell>
        </row>
        <row r="9">
          <cell r="C9" t="str">
            <v>ARITAO</v>
          </cell>
          <cell r="D9" t="str">
            <v>NEUVA VISCAYA</v>
          </cell>
          <cell r="E9" t="str">
            <v>TARLAC5</v>
          </cell>
        </row>
        <row r="10">
          <cell r="C10" t="str">
            <v>BAGABAG</v>
          </cell>
          <cell r="D10" t="str">
            <v>NEUVA VISCAYA</v>
          </cell>
          <cell r="E10" t="str">
            <v>CAUAYAN2</v>
          </cell>
        </row>
        <row r="11">
          <cell r="C11" t="str">
            <v>BAYOMBONG</v>
          </cell>
          <cell r="D11" t="str">
            <v>NEUVA VISCAYA</v>
          </cell>
          <cell r="E11" t="str">
            <v>TARLAC5</v>
          </cell>
        </row>
        <row r="12">
          <cell r="C12" t="str">
            <v>CABAGAN</v>
          </cell>
          <cell r="D12" t="str">
            <v>ISABELA</v>
          </cell>
          <cell r="E12" t="str">
            <v>CAUAYAN1</v>
          </cell>
        </row>
        <row r="13">
          <cell r="C13" t="str">
            <v>CABANATUAN</v>
          </cell>
          <cell r="D13" t="str">
            <v>NEUVA ECIJA</v>
          </cell>
          <cell r="E13" t="str">
            <v>TARLAC2</v>
          </cell>
        </row>
        <row r="14">
          <cell r="C14" t="str">
            <v>CABANATUAN2</v>
          </cell>
          <cell r="D14" t="str">
            <v>NEUVA ECIJA</v>
          </cell>
          <cell r="E14" t="str">
            <v>TARLAC2</v>
          </cell>
        </row>
        <row r="15">
          <cell r="C15" t="str">
            <v>CABBAROQUIS</v>
          </cell>
          <cell r="D15" t="str">
            <v>ISABELA</v>
          </cell>
          <cell r="E15" t="str">
            <v>CAUAYAN2</v>
          </cell>
        </row>
        <row r="16">
          <cell r="C16" t="str">
            <v>CABANATUAN2X</v>
          </cell>
          <cell r="D16" t="str">
            <v>NEUVA ECIJA</v>
          </cell>
          <cell r="E16" t="str">
            <v>TARLAC2</v>
          </cell>
        </row>
        <row r="17">
          <cell r="C17" t="str">
            <v>CAUAYAN</v>
          </cell>
          <cell r="D17" t="str">
            <v>ISABELA</v>
          </cell>
          <cell r="E17" t="str">
            <v>CAUAYAN2</v>
          </cell>
        </row>
        <row r="18">
          <cell r="C18" t="str">
            <v>DALTONPASS</v>
          </cell>
          <cell r="D18" t="str">
            <v>NEUVA ECIJA</v>
          </cell>
          <cell r="E18" t="str">
            <v>TARLAC5</v>
          </cell>
        </row>
        <row r="19">
          <cell r="C19" t="str">
            <v>CABANATUANX</v>
          </cell>
          <cell r="D19" t="str">
            <v>NEUVA ECIJA</v>
          </cell>
          <cell r="E19" t="str">
            <v>TARLAC2</v>
          </cell>
        </row>
        <row r="20">
          <cell r="C20" t="str">
            <v>GATTARAN</v>
          </cell>
          <cell r="D20" t="str">
            <v>CAGAYAN</v>
          </cell>
          <cell r="E20" t="str">
            <v>CAUAYAN1</v>
          </cell>
        </row>
        <row r="21">
          <cell r="C21" t="str">
            <v>GONZAGA</v>
          </cell>
          <cell r="D21" t="str">
            <v>CAGAYAN</v>
          </cell>
          <cell r="E21" t="str">
            <v>CAUAYAN1</v>
          </cell>
        </row>
        <row r="22">
          <cell r="C22" t="str">
            <v>CABIAO</v>
          </cell>
          <cell r="D22" t="str">
            <v>NEUVA ECIJA</v>
          </cell>
          <cell r="E22" t="str">
            <v>TARLAC2</v>
          </cell>
        </row>
        <row r="23">
          <cell r="C23" t="str">
            <v>ILAGAN</v>
          </cell>
          <cell r="D23" t="str">
            <v>ISABELA</v>
          </cell>
          <cell r="E23" t="str">
            <v>CAUAYAN2</v>
          </cell>
        </row>
        <row r="24">
          <cell r="C24" t="str">
            <v>LAGAWE</v>
          </cell>
          <cell r="D24" t="str">
            <v>NEUVA VISCAYA</v>
          </cell>
          <cell r="E24" t="str">
            <v>CAUAYAN2</v>
          </cell>
        </row>
        <row r="25">
          <cell r="C25" t="str">
            <v>MUNOZ</v>
          </cell>
          <cell r="D25" t="str">
            <v>NEUVA ECIJA</v>
          </cell>
          <cell r="E25" t="str">
            <v>TARLAC5</v>
          </cell>
        </row>
        <row r="26">
          <cell r="C26" t="str">
            <v>CABIAOX</v>
          </cell>
          <cell r="D26" t="str">
            <v>NEUVA ECIJA</v>
          </cell>
          <cell r="E26" t="str">
            <v>TARLAC2</v>
          </cell>
        </row>
        <row r="27">
          <cell r="C27" t="str">
            <v>GAPAN</v>
          </cell>
          <cell r="D27" t="str">
            <v>NEUVA ECIJA</v>
          </cell>
          <cell r="E27" t="str">
            <v>TARLAC2</v>
          </cell>
        </row>
        <row r="28">
          <cell r="C28" t="str">
            <v>SANJOSENE2</v>
          </cell>
          <cell r="D28" t="str">
            <v>NEUVA ECIJA</v>
          </cell>
          <cell r="E28" t="str">
            <v>TARLAC5</v>
          </cell>
        </row>
        <row r="29">
          <cell r="C29" t="str">
            <v>SANTIAGO</v>
          </cell>
          <cell r="D29" t="str">
            <v>ISABELA</v>
          </cell>
          <cell r="E29" t="str">
            <v>CAUAYAN2</v>
          </cell>
        </row>
        <row r="30">
          <cell r="C30" t="str">
            <v>SNJOSENE</v>
          </cell>
          <cell r="D30" t="str">
            <v>NEUVA ECIJA</v>
          </cell>
          <cell r="E30" t="str">
            <v>TARLAC5</v>
          </cell>
        </row>
        <row r="31">
          <cell r="C31" t="str">
            <v>STA ANA</v>
          </cell>
          <cell r="D31" t="str">
            <v>CAGAYAN</v>
          </cell>
          <cell r="E31" t="str">
            <v>CAUAYAN1</v>
          </cell>
        </row>
        <row r="32">
          <cell r="C32" t="str">
            <v>GAPANX</v>
          </cell>
          <cell r="D32" t="str">
            <v>NEUVA ECIJA</v>
          </cell>
          <cell r="E32" t="str">
            <v>TARLAC2</v>
          </cell>
        </row>
        <row r="33">
          <cell r="C33" t="str">
            <v>TABUK</v>
          </cell>
          <cell r="D33" t="str">
            <v>CAGAYAN</v>
          </cell>
          <cell r="E33" t="str">
            <v>CAUAYAN1</v>
          </cell>
        </row>
        <row r="34">
          <cell r="C34" t="str">
            <v>GUIMBA</v>
          </cell>
          <cell r="D34" t="str">
            <v>NEUVA ECIJA</v>
          </cell>
          <cell r="E34" t="str">
            <v>TARLAC2</v>
          </cell>
        </row>
        <row r="35">
          <cell r="C35" t="str">
            <v>TUGUEGARAO</v>
          </cell>
          <cell r="D35" t="str">
            <v>CAGAYAN</v>
          </cell>
          <cell r="E35" t="str">
            <v>CAUAYAN1</v>
          </cell>
        </row>
        <row r="36">
          <cell r="C36" t="str">
            <v>GUIMBAX</v>
          </cell>
          <cell r="D36" t="str">
            <v>NEUVA ECIJA</v>
          </cell>
          <cell r="E36" t="str">
            <v>TARLAC2</v>
          </cell>
        </row>
        <row r="37">
          <cell r="C37" t="str">
            <v>P8_Camilas</v>
          </cell>
          <cell r="D37" t="str">
            <v>NEUVA ECIJA</v>
          </cell>
          <cell r="E37" t="str">
            <v>TARLAC2</v>
          </cell>
        </row>
        <row r="38">
          <cell r="C38" t="str">
            <v>P8_Digdid</v>
          </cell>
          <cell r="D38" t="str">
            <v>NEUVA ECIJA</v>
          </cell>
          <cell r="E38" t="str">
            <v>TARLAC5</v>
          </cell>
        </row>
        <row r="39">
          <cell r="C39" t="str">
            <v>P8_Anabat</v>
          </cell>
          <cell r="D39" t="str">
            <v>NEUVA ECIJA</v>
          </cell>
          <cell r="E39" t="str">
            <v>TARLAC5</v>
          </cell>
        </row>
        <row r="40">
          <cell r="C40" t="str">
            <v>P8_Ingeron</v>
          </cell>
          <cell r="D40" t="str">
            <v>NEUVA VISCAYA</v>
          </cell>
          <cell r="E40" t="str">
            <v>TARLAC5</v>
          </cell>
        </row>
        <row r="41">
          <cell r="C41" t="str">
            <v>P8_Bangot Rptr. (Bambang)</v>
          </cell>
          <cell r="D41" t="str">
            <v>NEUVA VISCAYA</v>
          </cell>
          <cell r="E41" t="str">
            <v>TARLAC5</v>
          </cell>
        </row>
        <row r="42">
          <cell r="C42" t="str">
            <v>P8_Solano</v>
          </cell>
          <cell r="D42" t="str">
            <v>NEUVA VISCAYA</v>
          </cell>
          <cell r="E42" t="str">
            <v>TARLAC5</v>
          </cell>
        </row>
        <row r="43">
          <cell r="C43" t="str">
            <v>P8_Orioug</v>
          </cell>
          <cell r="D43" t="str">
            <v>NEUVA VISCAYA</v>
          </cell>
          <cell r="E43" t="str">
            <v>CAUAYAN2</v>
          </cell>
        </row>
        <row r="44">
          <cell r="C44" t="str">
            <v>P8_San_Luis</v>
          </cell>
          <cell r="D44" t="str">
            <v>NEUVA VISCAYA</v>
          </cell>
          <cell r="E44" t="str">
            <v>CAUAYAN2</v>
          </cell>
        </row>
        <row r="45">
          <cell r="C45" t="str">
            <v>P8_Cardon</v>
          </cell>
          <cell r="D45" t="str">
            <v>ISABELA</v>
          </cell>
          <cell r="E45" t="str">
            <v>CAUAYAN2</v>
          </cell>
        </row>
        <row r="46">
          <cell r="C46" t="str">
            <v>P8_Echague</v>
          </cell>
          <cell r="D46" t="str">
            <v>ISABELA</v>
          </cell>
          <cell r="E46" t="str">
            <v>CAUAYAN2</v>
          </cell>
        </row>
        <row r="47">
          <cell r="C47" t="str">
            <v>P8_Ingud</v>
          </cell>
          <cell r="D47" t="str">
            <v>ISABELA</v>
          </cell>
          <cell r="E47" t="str">
            <v>CAUAYAN2</v>
          </cell>
        </row>
        <row r="48">
          <cell r="C48" t="str">
            <v>P8_Naguilian</v>
          </cell>
          <cell r="D48" t="str">
            <v>ISABELA</v>
          </cell>
          <cell r="E48" t="str">
            <v>CAUAYAN2</v>
          </cell>
        </row>
        <row r="49">
          <cell r="C49" t="str">
            <v>P8_Tamauini</v>
          </cell>
          <cell r="D49" t="str">
            <v>ISABELA</v>
          </cell>
          <cell r="E49" t="str">
            <v>CAUAYAN1</v>
          </cell>
        </row>
        <row r="50">
          <cell r="C50" t="str">
            <v>P8_Namabbalan</v>
          </cell>
          <cell r="D50" t="str">
            <v>C</v>
          </cell>
          <cell r="E50" t="str">
            <v>CAUAYAN1</v>
          </cell>
        </row>
        <row r="51">
          <cell r="C51" t="str">
            <v>CUYAPO</v>
          </cell>
          <cell r="D51" t="str">
            <v>NUEVA ECIJA</v>
          </cell>
          <cell r="E51" t="str">
            <v>TARLAC2</v>
          </cell>
        </row>
        <row r="52">
          <cell r="C52" t="str">
            <v>P8_Capintalan</v>
          </cell>
          <cell r="D52" t="str">
            <v>NEUVA ECIJA</v>
          </cell>
          <cell r="E52" t="str">
            <v>TARLAC5</v>
          </cell>
        </row>
        <row r="53">
          <cell r="C53" t="str">
            <v>P8_Alicia</v>
          </cell>
          <cell r="D53" t="str">
            <v>ISABELA</v>
          </cell>
          <cell r="E53" t="str">
            <v>CAUAYAN2</v>
          </cell>
        </row>
        <row r="54">
          <cell r="C54" t="str">
            <v>P8_Pilar</v>
          </cell>
          <cell r="D54" t="str">
            <v>ISABELA</v>
          </cell>
          <cell r="E54" t="str">
            <v>CAUAYAN2</v>
          </cell>
        </row>
        <row r="55">
          <cell r="C55" t="str">
            <v>P8_Divisoria</v>
          </cell>
          <cell r="D55" t="str">
            <v>ISABELA</v>
          </cell>
          <cell r="E55" t="str">
            <v>CAUAYAN1</v>
          </cell>
        </row>
        <row r="56">
          <cell r="C56" t="str">
            <v>P8_Magasi</v>
          </cell>
          <cell r="D56" t="str">
            <v>ISABELA</v>
          </cell>
          <cell r="E56" t="str">
            <v>CAUAYAN1</v>
          </cell>
        </row>
        <row r="57">
          <cell r="C57" t="str">
            <v>P8_CamilasX</v>
          </cell>
          <cell r="D57" t="str">
            <v>NEUVA ECIJA</v>
          </cell>
          <cell r="E57" t="str">
            <v>TARLAC2</v>
          </cell>
        </row>
        <row r="58">
          <cell r="C58" t="str">
            <v>P8_Molig</v>
          </cell>
          <cell r="D58" t="str">
            <v>ISABELA</v>
          </cell>
          <cell r="E58" t="str">
            <v>CAUAYAN1</v>
          </cell>
        </row>
        <row r="59">
          <cell r="C59" t="str">
            <v>P8_Roxas</v>
          </cell>
          <cell r="D59" t="str">
            <v>ISABELA</v>
          </cell>
          <cell r="E59" t="str">
            <v>CAUAYAN1</v>
          </cell>
        </row>
        <row r="60">
          <cell r="C60" t="str">
            <v>P8_Centro</v>
          </cell>
          <cell r="D60" t="str">
            <v>ISABELA</v>
          </cell>
          <cell r="E60" t="str">
            <v>CAUAYAN2</v>
          </cell>
        </row>
        <row r="61">
          <cell r="C61" t="str">
            <v>P8_Panagpanaan</v>
          </cell>
          <cell r="D61" t="str">
            <v>NEUVA ECIJA</v>
          </cell>
          <cell r="E61" t="str">
            <v>TARLAC2</v>
          </cell>
        </row>
        <row r="62">
          <cell r="C62" t="str">
            <v>P8_Bambang_Town</v>
          </cell>
          <cell r="D62" t="str">
            <v>NEUVA VISCAYA</v>
          </cell>
          <cell r="E62" t="str">
            <v>TARLAC5</v>
          </cell>
        </row>
        <row r="63">
          <cell r="C63" t="str">
            <v>P8_Bayombong_Town</v>
          </cell>
          <cell r="D63" t="str">
            <v>NEUVA VISCAYA</v>
          </cell>
          <cell r="E63" t="str">
            <v>TARLAC5</v>
          </cell>
        </row>
        <row r="64">
          <cell r="C64" t="str">
            <v>P8_Tuguegarao_Town</v>
          </cell>
          <cell r="D64" t="str">
            <v>CAGAYAN</v>
          </cell>
          <cell r="E64" t="str">
            <v>CAUAYAN1</v>
          </cell>
        </row>
        <row r="65">
          <cell r="C65" t="str">
            <v>BAYOMBONGX</v>
          </cell>
          <cell r="D65" t="str">
            <v>NEUVA VISCAYA</v>
          </cell>
          <cell r="E65" t="str">
            <v>TARLAC5</v>
          </cell>
        </row>
        <row r="66">
          <cell r="C66" t="str">
            <v>P8_PanagpanaanX</v>
          </cell>
          <cell r="D66" t="str">
            <v>NEUVA ECIJA</v>
          </cell>
          <cell r="E66" t="str">
            <v>TARLAC2</v>
          </cell>
        </row>
        <row r="67">
          <cell r="C67" t="str">
            <v>TUGUEGARAOX</v>
          </cell>
          <cell r="D67" t="str">
            <v>CAGAYAN</v>
          </cell>
          <cell r="E67" t="str">
            <v>CAUAYAN1</v>
          </cell>
        </row>
        <row r="68">
          <cell r="C68" t="str">
            <v>ALCALAX</v>
          </cell>
          <cell r="D68" t="str">
            <v>CAGAYAN</v>
          </cell>
          <cell r="E68" t="str">
            <v>CAUAYAN1</v>
          </cell>
        </row>
        <row r="69">
          <cell r="C69" t="str">
            <v>APARRIX</v>
          </cell>
          <cell r="D69" t="str">
            <v>CAGAYAN</v>
          </cell>
          <cell r="E69" t="str">
            <v>CAUAYAN1</v>
          </cell>
        </row>
        <row r="70">
          <cell r="C70" t="str">
            <v>ARITAOX</v>
          </cell>
          <cell r="D70" t="str">
            <v>NEUVA VISCAYA</v>
          </cell>
          <cell r="E70" t="str">
            <v>TARLAC5</v>
          </cell>
        </row>
        <row r="71">
          <cell r="C71" t="str">
            <v>BAGABAGX</v>
          </cell>
          <cell r="D71" t="str">
            <v>NEUVA VISCAYA</v>
          </cell>
          <cell r="E71" t="str">
            <v>CAUAYAN2</v>
          </cell>
        </row>
        <row r="72">
          <cell r="C72" t="str">
            <v>CABAGANX</v>
          </cell>
          <cell r="D72" t="str">
            <v>ISABELA</v>
          </cell>
          <cell r="E72" t="str">
            <v>CAUAYAN1</v>
          </cell>
        </row>
        <row r="73">
          <cell r="C73" t="str">
            <v>P8_San_Antonio (NE)X</v>
          </cell>
          <cell r="D73" t="str">
            <v>NEUVA ECIJA</v>
          </cell>
          <cell r="E73" t="str">
            <v>TARLAC2</v>
          </cell>
        </row>
        <row r="74">
          <cell r="C74" t="str">
            <v>P8_San_Francisco</v>
          </cell>
          <cell r="D74" t="str">
            <v>NEUVA ECIJA</v>
          </cell>
          <cell r="E74" t="str">
            <v>TARLAC2</v>
          </cell>
        </row>
        <row r="75">
          <cell r="C75" t="str">
            <v>CAUAYANX</v>
          </cell>
          <cell r="D75" t="str">
            <v>ISABELA</v>
          </cell>
          <cell r="E75" t="str">
            <v>CAUAYAN2</v>
          </cell>
        </row>
        <row r="76">
          <cell r="C76" t="str">
            <v>DALTONPASSX</v>
          </cell>
          <cell r="D76" t="str">
            <v>NEUVA ECIJA</v>
          </cell>
          <cell r="E76" t="str">
            <v>TARLAC5</v>
          </cell>
        </row>
        <row r="77">
          <cell r="C77" t="str">
            <v>P8_San_FranciscoX</v>
          </cell>
          <cell r="D77" t="str">
            <v>NEUVA ECIJA</v>
          </cell>
          <cell r="E77" t="str">
            <v>TARLAC2</v>
          </cell>
        </row>
        <row r="78">
          <cell r="C78" t="str">
            <v>GONZAGAX</v>
          </cell>
          <cell r="D78" t="str">
            <v>CAGAYAN</v>
          </cell>
          <cell r="E78" t="str">
            <v>CAUAYAN1</v>
          </cell>
        </row>
        <row r="79">
          <cell r="C79" t="str">
            <v>P8_SanAntonio(NE)</v>
          </cell>
          <cell r="D79" t="str">
            <v>NEUVA ECIJA</v>
          </cell>
          <cell r="E79" t="str">
            <v>TARLAC2</v>
          </cell>
        </row>
        <row r="80">
          <cell r="C80" t="str">
            <v>ILAGANX</v>
          </cell>
          <cell r="D80" t="str">
            <v>ISABELA</v>
          </cell>
          <cell r="E80" t="str">
            <v>CAUAYAN2</v>
          </cell>
        </row>
        <row r="81">
          <cell r="C81" t="str">
            <v>MUNOZX</v>
          </cell>
          <cell r="D81" t="str">
            <v>NEUVA ECIJA</v>
          </cell>
          <cell r="E81" t="str">
            <v>TARLAC5</v>
          </cell>
        </row>
        <row r="82">
          <cell r="C82" t="str">
            <v>PALAYAN</v>
          </cell>
          <cell r="D82" t="str">
            <v>NEUVA ECIJA</v>
          </cell>
          <cell r="E82" t="str">
            <v>TARLAC2</v>
          </cell>
        </row>
        <row r="83">
          <cell r="C83" t="str">
            <v>PALAYANX</v>
          </cell>
          <cell r="D83" t="str">
            <v>NEUVA ECIJA</v>
          </cell>
          <cell r="E83" t="str">
            <v>TARLAC2</v>
          </cell>
        </row>
        <row r="84">
          <cell r="C84" t="str">
            <v>SANJOSENE2X</v>
          </cell>
          <cell r="D84" t="str">
            <v>NEUVA ECIJA</v>
          </cell>
          <cell r="E84" t="str">
            <v>TARLAC5</v>
          </cell>
        </row>
        <row r="85">
          <cell r="C85" t="str">
            <v>SANTIAGOX</v>
          </cell>
          <cell r="D85" t="str">
            <v>ISABELA</v>
          </cell>
          <cell r="E85" t="str">
            <v>CAUAYAN2</v>
          </cell>
        </row>
        <row r="86">
          <cell r="C86" t="str">
            <v>SNJOSENEX</v>
          </cell>
          <cell r="D86" t="str">
            <v>NEUVA ECIJA</v>
          </cell>
          <cell r="E86" t="str">
            <v>TARLAC5</v>
          </cell>
        </row>
        <row r="87">
          <cell r="C87" t="str">
            <v>STA ANAX</v>
          </cell>
          <cell r="D87" t="str">
            <v>CAGAYAN</v>
          </cell>
          <cell r="E87" t="str">
            <v>CAUAYAN1</v>
          </cell>
        </row>
        <row r="88">
          <cell r="C88" t="str">
            <v>SANISIDRONE</v>
          </cell>
          <cell r="D88" t="str">
            <v>NEUVA ECIJA</v>
          </cell>
          <cell r="E88" t="str">
            <v>TARLAC2</v>
          </cell>
        </row>
        <row r="89">
          <cell r="C89" t="str">
            <v>SANISIDRONEX</v>
          </cell>
          <cell r="D89" t="str">
            <v>NEUVA ECIJA</v>
          </cell>
          <cell r="E89" t="str">
            <v>TARLAC2</v>
          </cell>
        </row>
        <row r="90">
          <cell r="C90" t="str">
            <v>STAROSANE</v>
          </cell>
          <cell r="D90" t="str">
            <v>NEUVA ECIJA</v>
          </cell>
          <cell r="E90" t="str">
            <v>TARLAC2</v>
          </cell>
        </row>
        <row r="91">
          <cell r="C91" t="str">
            <v>STAROSANEX</v>
          </cell>
          <cell r="D91" t="str">
            <v>NEUVA ECIJA</v>
          </cell>
          <cell r="E91" t="str">
            <v>TARLAC2</v>
          </cell>
        </row>
        <row r="92">
          <cell r="C92" t="str">
            <v>P8_DigdidX</v>
          </cell>
          <cell r="D92" t="str">
            <v>NEUVA ECIJA</v>
          </cell>
          <cell r="E92" t="str">
            <v>TARLAC5</v>
          </cell>
        </row>
        <row r="93">
          <cell r="C93" t="str">
            <v>P8_AnabatX</v>
          </cell>
          <cell r="D93" t="str">
            <v>NEUVA ECIJA</v>
          </cell>
          <cell r="E93" t="str">
            <v>TARLAC5</v>
          </cell>
        </row>
        <row r="94">
          <cell r="C94" t="str">
            <v>P8_IngeronX</v>
          </cell>
          <cell r="D94" t="str">
            <v>NEUVA VISCAYA</v>
          </cell>
          <cell r="E94" t="str">
            <v>TARLAC5</v>
          </cell>
        </row>
        <row r="95">
          <cell r="C95" t="str">
            <v>P8_BambangX</v>
          </cell>
          <cell r="D95" t="str">
            <v>NEUVA VISCAYA</v>
          </cell>
          <cell r="E95" t="str">
            <v>TARLAC5</v>
          </cell>
        </row>
        <row r="96">
          <cell r="C96" t="str">
            <v>P8_SolanoX</v>
          </cell>
          <cell r="D96" t="str">
            <v>NEUVA VISCAYA</v>
          </cell>
          <cell r="E96" t="str">
            <v>TARLAC5</v>
          </cell>
        </row>
        <row r="97">
          <cell r="C97" t="str">
            <v>P8_OriougX</v>
          </cell>
          <cell r="D97" t="str">
            <v>NEUVA VISCAYA</v>
          </cell>
          <cell r="E97" t="str">
            <v>CAUAYAN2</v>
          </cell>
        </row>
        <row r="98">
          <cell r="C98" t="str">
            <v>P8_San_LuisX</v>
          </cell>
          <cell r="D98" t="str">
            <v>NEUVA VISCAYA</v>
          </cell>
          <cell r="E98" t="str">
            <v>CAUAYAN2</v>
          </cell>
        </row>
        <row r="99">
          <cell r="C99" t="str">
            <v>P8_CardonX</v>
          </cell>
          <cell r="D99" t="str">
            <v>ISABELA</v>
          </cell>
          <cell r="E99" t="str">
            <v>CAUAYAN2</v>
          </cell>
        </row>
        <row r="100">
          <cell r="C100" t="str">
            <v>P8_EchagueX</v>
          </cell>
          <cell r="D100" t="str">
            <v>ISABELA</v>
          </cell>
          <cell r="E100" t="str">
            <v>CAUAYAN2</v>
          </cell>
        </row>
        <row r="101">
          <cell r="C101" t="str">
            <v>P8_TamauiniX</v>
          </cell>
          <cell r="D101" t="str">
            <v>ISABELA</v>
          </cell>
          <cell r="E101" t="str">
            <v>CAUAYAN1</v>
          </cell>
        </row>
        <row r="102">
          <cell r="C102" t="str">
            <v>TALAVERA</v>
          </cell>
          <cell r="D102" t="str">
            <v>NEUVA ECIJA</v>
          </cell>
          <cell r="E102" t="str">
            <v>TARLAC2</v>
          </cell>
        </row>
        <row r="103">
          <cell r="C103" t="str">
            <v>P8_MoligX</v>
          </cell>
          <cell r="D103" t="str">
            <v>ISABELA</v>
          </cell>
          <cell r="E103" t="str">
            <v>CAUAYAN1</v>
          </cell>
        </row>
        <row r="104">
          <cell r="C104" t="str">
            <v>P8_RoxasX</v>
          </cell>
          <cell r="D104" t="str">
            <v>ISABELA</v>
          </cell>
          <cell r="E104" t="str">
            <v>CAUAYAN1</v>
          </cell>
        </row>
        <row r="105">
          <cell r="C105" t="str">
            <v>P8_CentroX</v>
          </cell>
          <cell r="D105" t="str">
            <v>ISABELA</v>
          </cell>
          <cell r="E105" t="str">
            <v>CAUAYAN2</v>
          </cell>
        </row>
        <row r="106">
          <cell r="C106" t="str">
            <v>TALAVERAX</v>
          </cell>
          <cell r="D106" t="str">
            <v>NEUVA ECIJA</v>
          </cell>
          <cell r="E106" t="str">
            <v>TARLAC2</v>
          </cell>
        </row>
        <row r="107">
          <cell r="C107" t="str">
            <v>P8_Bambang_TownX</v>
          </cell>
          <cell r="D107" t="str">
            <v>NEUVA VISCAYA</v>
          </cell>
          <cell r="E107" t="str">
            <v>TARLAC5</v>
          </cell>
        </row>
        <row r="108">
          <cell r="C108" t="str">
            <v>P8_Bayombong_TownX</v>
          </cell>
          <cell r="D108" t="str">
            <v>NEUVA VISCAYA</v>
          </cell>
          <cell r="E108" t="str">
            <v>TARLAC5</v>
          </cell>
        </row>
        <row r="109">
          <cell r="C109" t="str">
            <v>P8_Taugegarao_TownX</v>
          </cell>
          <cell r="D109" t="str">
            <v>CAGAYAN</v>
          </cell>
          <cell r="E109" t="str">
            <v>CAUAYAN1</v>
          </cell>
        </row>
        <row r="110">
          <cell r="C110" t="str">
            <v>BALAGTAS</v>
          </cell>
          <cell r="D110" t="str">
            <v>BULACAN</v>
          </cell>
          <cell r="E110" t="str">
            <v>MALOLOS3</v>
          </cell>
        </row>
        <row r="111">
          <cell r="C111" t="str">
            <v>BALIWAG</v>
          </cell>
          <cell r="D111" t="str">
            <v>BULACAN</v>
          </cell>
          <cell r="E111" t="str">
            <v>MALOLOS1</v>
          </cell>
        </row>
        <row r="112">
          <cell r="C112" t="str">
            <v>BOCAUE</v>
          </cell>
          <cell r="D112" t="str">
            <v>BULACAN</v>
          </cell>
          <cell r="E112" t="str">
            <v>MALOLOS3</v>
          </cell>
        </row>
        <row r="113">
          <cell r="C113" t="str">
            <v>BULACAN</v>
          </cell>
          <cell r="D113" t="str">
            <v>BULACAN</v>
          </cell>
          <cell r="E113" t="str">
            <v>MALOLOS3</v>
          </cell>
        </row>
        <row r="114">
          <cell r="C114" t="str">
            <v>BUSTOS</v>
          </cell>
          <cell r="D114" t="str">
            <v>BULACAN</v>
          </cell>
          <cell r="E114" t="str">
            <v>MALOLOS1</v>
          </cell>
        </row>
        <row r="115">
          <cell r="C115" t="str">
            <v>CALUMPIT</v>
          </cell>
          <cell r="D115" t="str">
            <v>BULACAN</v>
          </cell>
          <cell r="E115" t="str">
            <v>MALOLOS1</v>
          </cell>
        </row>
        <row r="116">
          <cell r="C116" t="str">
            <v>GUIGUINTO</v>
          </cell>
          <cell r="D116" t="str">
            <v>BULACAN</v>
          </cell>
          <cell r="E116" t="str">
            <v>MALOLOS1</v>
          </cell>
        </row>
        <row r="117">
          <cell r="C117" t="str">
            <v>HAGONOY</v>
          </cell>
          <cell r="D117" t="str">
            <v>BULACAN</v>
          </cell>
          <cell r="E117" t="str">
            <v>MALOLOS1</v>
          </cell>
        </row>
        <row r="118">
          <cell r="C118" t="str">
            <v>MALOLOS</v>
          </cell>
          <cell r="D118" t="str">
            <v>BULACAN</v>
          </cell>
          <cell r="E118" t="str">
            <v>MALOLOS1</v>
          </cell>
        </row>
        <row r="119">
          <cell r="C119" t="str">
            <v>MALOLOS2</v>
          </cell>
          <cell r="D119" t="str">
            <v>BULACAN</v>
          </cell>
          <cell r="E119" t="str">
            <v>MALOLOS1</v>
          </cell>
        </row>
        <row r="120">
          <cell r="C120" t="str">
            <v>MARILAO</v>
          </cell>
          <cell r="D120" t="str">
            <v>BULACAN</v>
          </cell>
          <cell r="E120" t="str">
            <v>MALOLOS3</v>
          </cell>
        </row>
        <row r="121">
          <cell r="C121" t="str">
            <v>MEYCAUAYAN</v>
          </cell>
          <cell r="D121" t="str">
            <v>BULACAN</v>
          </cell>
          <cell r="E121" t="str">
            <v>MALOLOS3</v>
          </cell>
        </row>
        <row r="122">
          <cell r="C122" t="str">
            <v>NORZAGARAY</v>
          </cell>
          <cell r="D122" t="str">
            <v>BULACAN</v>
          </cell>
          <cell r="E122" t="str">
            <v>MALOLOS3</v>
          </cell>
        </row>
        <row r="123">
          <cell r="C123" t="str">
            <v>OBANDO</v>
          </cell>
          <cell r="D123" t="str">
            <v>BULACAN</v>
          </cell>
          <cell r="E123" t="str">
            <v>MALOLOS3</v>
          </cell>
        </row>
        <row r="124">
          <cell r="C124" t="str">
            <v>PANDI</v>
          </cell>
          <cell r="D124" t="str">
            <v>BULACAN</v>
          </cell>
          <cell r="E124" t="str">
            <v>MALOLOS3</v>
          </cell>
        </row>
        <row r="125">
          <cell r="C125" t="str">
            <v>PLARIDEL</v>
          </cell>
          <cell r="D125" t="str">
            <v>BULACAN</v>
          </cell>
          <cell r="E125" t="str">
            <v>MALOLOS1</v>
          </cell>
        </row>
        <row r="126">
          <cell r="C126" t="str">
            <v>PULILAN</v>
          </cell>
          <cell r="D126" t="str">
            <v>BULACAN</v>
          </cell>
          <cell r="E126" t="str">
            <v>MALOLOS1</v>
          </cell>
        </row>
        <row r="127">
          <cell r="C127" t="str">
            <v>SANILDEFONSO</v>
          </cell>
          <cell r="D127" t="str">
            <v>BULACAN</v>
          </cell>
          <cell r="E127" t="str">
            <v>MALOLOS1</v>
          </cell>
        </row>
        <row r="128">
          <cell r="C128" t="str">
            <v>SANMIGUEL</v>
          </cell>
          <cell r="D128" t="str">
            <v>BULACAN</v>
          </cell>
          <cell r="E128" t="str">
            <v>MALOLOS1</v>
          </cell>
        </row>
        <row r="129">
          <cell r="C129" t="str">
            <v>SANRAFAEL</v>
          </cell>
          <cell r="D129" t="str">
            <v>BULACAN</v>
          </cell>
          <cell r="E129" t="str">
            <v>MALOLOS1</v>
          </cell>
        </row>
        <row r="130">
          <cell r="C130" t="str">
            <v>SNJOSEDEL</v>
          </cell>
          <cell r="D130" t="str">
            <v>BULACAN</v>
          </cell>
          <cell r="E130" t="str">
            <v>MALOLOS3</v>
          </cell>
        </row>
        <row r="131">
          <cell r="C131" t="str">
            <v>MEYCAUAYAN BUS.CNTR</v>
          </cell>
          <cell r="D131" t="str">
            <v>BULACAN</v>
          </cell>
          <cell r="E131" t="str">
            <v>MALOLOS3</v>
          </cell>
        </row>
        <row r="132">
          <cell r="C132" t="str">
            <v>STA.MARIA</v>
          </cell>
          <cell r="D132" t="str">
            <v>BULACAN</v>
          </cell>
          <cell r="E132" t="str">
            <v>MALOLOS3</v>
          </cell>
        </row>
        <row r="133">
          <cell r="C133" t="str">
            <v>P8_San Rafael_Town</v>
          </cell>
          <cell r="D133" t="str">
            <v>BULACAN</v>
          </cell>
          <cell r="E133" t="str">
            <v>MALOLOS3</v>
          </cell>
        </row>
        <row r="134">
          <cell r="C134" t="str">
            <v>P8_Santo_Nino</v>
          </cell>
          <cell r="D134" t="str">
            <v>BULACAN</v>
          </cell>
          <cell r="E134" t="str">
            <v>MALOLOS1</v>
          </cell>
        </row>
        <row r="135">
          <cell r="C135" t="str">
            <v>P8_Samol</v>
          </cell>
          <cell r="D135" t="str">
            <v>BULACAN</v>
          </cell>
          <cell r="E135" t="str">
            <v>MALOLOS3</v>
          </cell>
        </row>
        <row r="136">
          <cell r="C136" t="str">
            <v>P8_Marilao_North</v>
          </cell>
          <cell r="D136" t="str">
            <v>BULACAN</v>
          </cell>
          <cell r="E136" t="str">
            <v>MALOLOS3</v>
          </cell>
        </row>
        <row r="137">
          <cell r="C137" t="str">
            <v>P8_Mecauayan_SE</v>
          </cell>
          <cell r="D137" t="str">
            <v>BULACAN</v>
          </cell>
          <cell r="E137" t="str">
            <v>MALOLOS3</v>
          </cell>
        </row>
        <row r="138">
          <cell r="C138" t="str">
            <v>MARILAOX</v>
          </cell>
          <cell r="D138" t="str">
            <v>BULACAN</v>
          </cell>
          <cell r="E138" t="str">
            <v>MALOLOS3</v>
          </cell>
        </row>
        <row r="139">
          <cell r="C139" t="str">
            <v>SNJOSEDELX</v>
          </cell>
          <cell r="D139" t="str">
            <v>BULACAN</v>
          </cell>
          <cell r="E139" t="str">
            <v>MALOLOS3</v>
          </cell>
        </row>
        <row r="140">
          <cell r="C140" t="str">
            <v>STA.MARIAX</v>
          </cell>
          <cell r="D140" t="str">
            <v>BULACAN</v>
          </cell>
          <cell r="E140" t="str">
            <v>MALOLOS3</v>
          </cell>
        </row>
        <row r="141">
          <cell r="C141" t="str">
            <v>BALAGTASX</v>
          </cell>
          <cell r="D141" t="str">
            <v>BULACAN</v>
          </cell>
          <cell r="E141" t="str">
            <v>MALOLOS3</v>
          </cell>
        </row>
        <row r="142">
          <cell r="C142" t="str">
            <v>BALIWAGX</v>
          </cell>
          <cell r="D142" t="str">
            <v>BULACAN</v>
          </cell>
          <cell r="E142" t="str">
            <v>MALOLOS1</v>
          </cell>
        </row>
        <row r="143">
          <cell r="C143" t="str">
            <v>BOCAUEX</v>
          </cell>
          <cell r="D143" t="str">
            <v>BULACAN</v>
          </cell>
          <cell r="E143" t="str">
            <v>MALOLOS3</v>
          </cell>
        </row>
        <row r="144">
          <cell r="C144" t="str">
            <v>BULACANX</v>
          </cell>
          <cell r="D144" t="str">
            <v>BULACAN</v>
          </cell>
          <cell r="E144" t="str">
            <v>MALOLOS3</v>
          </cell>
        </row>
        <row r="145">
          <cell r="C145" t="str">
            <v>CALUMPITX</v>
          </cell>
          <cell r="D145" t="str">
            <v>BULACAN</v>
          </cell>
          <cell r="E145" t="str">
            <v>MALOLOS1</v>
          </cell>
        </row>
        <row r="146">
          <cell r="C146" t="str">
            <v>GUIGUINTOX</v>
          </cell>
          <cell r="D146" t="str">
            <v>BULACAN</v>
          </cell>
          <cell r="E146" t="str">
            <v>MALOLOS1</v>
          </cell>
        </row>
        <row r="147">
          <cell r="C147" t="str">
            <v>HAGONOYX</v>
          </cell>
          <cell r="D147" t="str">
            <v>BULACAN</v>
          </cell>
          <cell r="E147" t="str">
            <v>MALOLOS1</v>
          </cell>
        </row>
        <row r="148">
          <cell r="C148" t="str">
            <v>MALOLOSX</v>
          </cell>
          <cell r="D148" t="str">
            <v>BULACAN</v>
          </cell>
          <cell r="E148" t="str">
            <v>MALOLOS1</v>
          </cell>
        </row>
        <row r="149">
          <cell r="C149" t="str">
            <v>MEYCAUAYANX</v>
          </cell>
          <cell r="D149" t="str">
            <v>BULACAN</v>
          </cell>
          <cell r="E149" t="str">
            <v>MALOLOS3</v>
          </cell>
        </row>
        <row r="150">
          <cell r="C150" t="str">
            <v>NORZAGARAYX</v>
          </cell>
          <cell r="D150" t="str">
            <v>BULACAN</v>
          </cell>
          <cell r="E150" t="str">
            <v>MALOLOS3</v>
          </cell>
        </row>
        <row r="151">
          <cell r="C151" t="str">
            <v>OBANDOX</v>
          </cell>
          <cell r="D151" t="str">
            <v>BULACAN</v>
          </cell>
          <cell r="E151" t="str">
            <v>MALOLOS3</v>
          </cell>
        </row>
        <row r="152">
          <cell r="C152" t="str">
            <v>PANDIX</v>
          </cell>
          <cell r="D152" t="str">
            <v>BULACAN</v>
          </cell>
          <cell r="E152" t="str">
            <v>MALOLOS3</v>
          </cell>
        </row>
        <row r="153">
          <cell r="C153" t="str">
            <v>PLARIDELX</v>
          </cell>
          <cell r="D153" t="str">
            <v>BULACAN</v>
          </cell>
          <cell r="E153" t="str">
            <v>MALOLOS1</v>
          </cell>
        </row>
        <row r="154">
          <cell r="C154" t="str">
            <v>PULILANX</v>
          </cell>
          <cell r="D154" t="str">
            <v>BULACAN</v>
          </cell>
          <cell r="E154" t="str">
            <v>MALOLOS1</v>
          </cell>
        </row>
        <row r="155">
          <cell r="C155" t="str">
            <v>SANILDEFONSOX</v>
          </cell>
          <cell r="D155" t="str">
            <v>BULACAN</v>
          </cell>
          <cell r="E155" t="str">
            <v>MALOLOS1</v>
          </cell>
        </row>
        <row r="156">
          <cell r="C156" t="str">
            <v>BUSTOSX</v>
          </cell>
          <cell r="D156" t="str">
            <v>BULACAN</v>
          </cell>
          <cell r="E156" t="str">
            <v>MALOLOS1</v>
          </cell>
        </row>
        <row r="157">
          <cell r="C157" t="str">
            <v>SANMIGUELX</v>
          </cell>
          <cell r="D157" t="str">
            <v>BULACAN</v>
          </cell>
          <cell r="E157" t="str">
            <v>MALOLOS1</v>
          </cell>
        </row>
        <row r="158">
          <cell r="C158" t="str">
            <v>P8_San Rafael_TownX</v>
          </cell>
          <cell r="D158" t="str">
            <v>BULACAN</v>
          </cell>
          <cell r="E158" t="str">
            <v>MALOLOS3</v>
          </cell>
        </row>
        <row r="159">
          <cell r="C159" t="str">
            <v>P8_Marilao_NorthX</v>
          </cell>
          <cell r="D159" t="str">
            <v>BULACAN</v>
          </cell>
          <cell r="E159" t="str">
            <v>MALOLOS3</v>
          </cell>
        </row>
        <row r="160">
          <cell r="C160" t="str">
            <v>P8_Mecauayan_SEX</v>
          </cell>
          <cell r="D160" t="str">
            <v>BULACAN</v>
          </cell>
          <cell r="E160" t="str">
            <v>MALOLOS3</v>
          </cell>
        </row>
        <row r="161">
          <cell r="C161" t="str">
            <v>P8_Apalit</v>
          </cell>
          <cell r="D161" t="str">
            <v>BULACAN</v>
          </cell>
          <cell r="E161" t="str">
            <v>MALOLOS1</v>
          </cell>
        </row>
        <row r="162">
          <cell r="C162" t="str">
            <v>P8_ApalitX</v>
          </cell>
          <cell r="D162" t="str">
            <v>BULACAN</v>
          </cell>
          <cell r="E162" t="str">
            <v>MALOLOS1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ULACAN-P8"/>
      <sheetName val="CAVITE-P8"/>
      <sheetName val="RIZAL-P8"/>
      <sheetName val="SOUTH LUZON-P8"/>
      <sheetName val="OVERALL-P8 BASELINE"/>
      <sheetName val="ANTENNA SUMMARY"/>
      <sheetName val="CO-LOCATION SUMMARY"/>
      <sheetName val="UPDATE"/>
      <sheetName val="MEGA_MANILA1800"/>
      <sheetName val="MEGA_MANILA900"/>
      <sheetName val="OVERALL_P8 BASELINE"/>
      <sheetName val="SOUTH_LUZON-P8"/>
      <sheetName val="OVERALL-P8_BASELINE"/>
      <sheetName val="ANTENNA_SUMMARY"/>
      <sheetName val="CO-LOCATION_SUMMARY"/>
      <sheetName val="OVERALL_P8_BASELINE"/>
      <sheetName val="NORTH-W_BSC_ALLOC"/>
      <sheetName val="NLZE_ALL_SITES"/>
      <sheetName val="Sheet1"/>
      <sheetName val="SOUTH_LUZON-P81"/>
      <sheetName val="OVERALL-P8_BASELINE1"/>
      <sheetName val="ANTENNA_SUMMARY1"/>
      <sheetName val="CO-LOCATION_SUMMARY1"/>
      <sheetName val="OVERALL_P8_BASELINE1"/>
      <sheetName val="NORTH-W_BSC_ALLOC1"/>
      <sheetName val="NLZE_ALL_SITES1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4">
          <cell r="A4" t="str">
            <v>BALAGTAS</v>
          </cell>
          <cell r="B4" t="str">
            <v>120</v>
          </cell>
          <cell r="C4" t="str">
            <v>54</v>
          </cell>
          <cell r="D4">
            <v>1.92456</v>
          </cell>
          <cell r="E4" t="str">
            <v>14</v>
          </cell>
          <cell r="F4" t="str">
            <v>49</v>
          </cell>
          <cell r="G4">
            <v>31.249164000000004</v>
          </cell>
          <cell r="H4">
            <v>35</v>
          </cell>
          <cell r="I4">
            <v>35</v>
          </cell>
          <cell r="J4">
            <v>35</v>
          </cell>
          <cell r="K4">
            <v>35</v>
          </cell>
          <cell r="L4">
            <v>170</v>
          </cell>
          <cell r="M4">
            <v>290</v>
          </cell>
          <cell r="Q4" t="str">
            <v>Kathrein 730376</v>
          </cell>
          <cell r="R4" t="str">
            <v>Kathrein 730376</v>
          </cell>
          <cell r="S4" t="str">
            <v>Kathrein 730376</v>
          </cell>
          <cell r="T4">
            <v>3</v>
          </cell>
          <cell r="U4">
            <v>3</v>
          </cell>
          <cell r="V4">
            <v>3</v>
          </cell>
        </row>
        <row r="5">
          <cell r="A5" t="str">
            <v>BALIWAG</v>
          </cell>
          <cell r="B5" t="str">
            <v>120</v>
          </cell>
          <cell r="C5" t="str">
            <v>53</v>
          </cell>
          <cell r="D5">
            <v>43.922400000000003</v>
          </cell>
          <cell r="E5" t="str">
            <v>14</v>
          </cell>
          <cell r="F5" t="str">
            <v>57</v>
          </cell>
          <cell r="G5">
            <v>52.296227999999999</v>
          </cell>
          <cell r="H5">
            <v>40</v>
          </cell>
          <cell r="I5">
            <v>40</v>
          </cell>
          <cell r="J5">
            <v>40</v>
          </cell>
          <cell r="K5">
            <v>40</v>
          </cell>
          <cell r="L5">
            <v>120</v>
          </cell>
          <cell r="M5">
            <v>240</v>
          </cell>
          <cell r="Q5" t="str">
            <v>Kathrein 730376</v>
          </cell>
          <cell r="R5" t="str">
            <v>Kathrein 730376</v>
          </cell>
          <cell r="S5" t="str">
            <v>Kathrein 730376</v>
          </cell>
          <cell r="T5">
            <v>3</v>
          </cell>
          <cell r="U5">
            <v>4</v>
          </cell>
          <cell r="V5">
            <v>3</v>
          </cell>
        </row>
        <row r="6">
          <cell r="A6" t="str">
            <v>CALUMPIT</v>
          </cell>
          <cell r="B6" t="str">
            <v>120</v>
          </cell>
          <cell r="C6" t="str">
            <v>46</v>
          </cell>
          <cell r="D6">
            <v>4.8845999999999998</v>
          </cell>
          <cell r="E6" t="str">
            <v>14</v>
          </cell>
          <cell r="F6" t="str">
            <v>54</v>
          </cell>
          <cell r="G6">
            <v>11.685168000000001</v>
          </cell>
          <cell r="H6">
            <v>48</v>
          </cell>
          <cell r="I6">
            <v>48</v>
          </cell>
          <cell r="J6">
            <v>48</v>
          </cell>
          <cell r="K6">
            <v>350</v>
          </cell>
          <cell r="L6">
            <v>80</v>
          </cell>
          <cell r="M6">
            <v>140</v>
          </cell>
          <cell r="Q6" t="str">
            <v>CS72112</v>
          </cell>
          <cell r="R6" t="str">
            <v>CS72112</v>
          </cell>
          <cell r="S6" t="str">
            <v>CS72112</v>
          </cell>
          <cell r="T6">
            <v>3</v>
          </cell>
          <cell r="U6">
            <v>3</v>
          </cell>
          <cell r="V6">
            <v>3</v>
          </cell>
        </row>
        <row r="7">
          <cell r="A7" t="str">
            <v>MALOLOS</v>
          </cell>
          <cell r="B7" t="str">
            <v>120</v>
          </cell>
          <cell r="C7" t="str">
            <v>48</v>
          </cell>
          <cell r="D7">
            <v>12.762</v>
          </cell>
          <cell r="E7" t="str">
            <v>14</v>
          </cell>
          <cell r="F7" t="str">
            <v>50</v>
          </cell>
          <cell r="G7">
            <v>43.512612000000004</v>
          </cell>
          <cell r="H7">
            <v>40</v>
          </cell>
          <cell r="I7">
            <v>40</v>
          </cell>
          <cell r="J7">
            <v>40</v>
          </cell>
          <cell r="K7">
            <v>350</v>
          </cell>
          <cell r="L7">
            <v>120</v>
          </cell>
          <cell r="M7">
            <v>250</v>
          </cell>
          <cell r="Q7" t="str">
            <v>Kathrein 730376</v>
          </cell>
          <cell r="R7" t="str">
            <v>CELLWAVE AP906516</v>
          </cell>
          <cell r="S7" t="str">
            <v>CELLWAVE AP906516</v>
          </cell>
          <cell r="T7">
            <v>3</v>
          </cell>
          <cell r="U7">
            <v>3</v>
          </cell>
          <cell r="V7">
            <v>3</v>
          </cell>
        </row>
        <row r="8">
          <cell r="A8" t="str">
            <v>MALOLOS2</v>
          </cell>
          <cell r="B8" t="str">
            <v>120</v>
          </cell>
          <cell r="C8" t="str">
            <v>49</v>
          </cell>
          <cell r="D8">
            <v>1.21116</v>
          </cell>
          <cell r="E8" t="str">
            <v>14</v>
          </cell>
          <cell r="F8" t="str">
            <v>51</v>
          </cell>
          <cell r="G8">
            <v>29.081664</v>
          </cell>
          <cell r="H8">
            <v>38</v>
          </cell>
          <cell r="I8">
            <v>38</v>
          </cell>
          <cell r="J8">
            <v>38</v>
          </cell>
          <cell r="K8">
            <v>350</v>
          </cell>
          <cell r="L8">
            <v>110</v>
          </cell>
          <cell r="M8">
            <v>210</v>
          </cell>
          <cell r="Q8" t="str">
            <v>CS72112</v>
          </cell>
          <cell r="R8" t="str">
            <v>CS72112</v>
          </cell>
          <cell r="S8" t="str">
            <v>CS72112</v>
          </cell>
          <cell r="T8">
            <v>3</v>
          </cell>
          <cell r="U8">
            <v>3</v>
          </cell>
          <cell r="V8">
            <v>3</v>
          </cell>
        </row>
        <row r="9">
          <cell r="A9" t="str">
            <v>MARILAO</v>
          </cell>
          <cell r="B9" t="str">
            <v>120</v>
          </cell>
          <cell r="C9" t="str">
            <v>56</v>
          </cell>
          <cell r="D9">
            <v>55.95</v>
          </cell>
          <cell r="E9" t="str">
            <v>14</v>
          </cell>
          <cell r="F9" t="str">
            <v>45</v>
          </cell>
          <cell r="G9">
            <v>24.230664000000001</v>
          </cell>
          <cell r="H9">
            <v>38</v>
          </cell>
          <cell r="I9">
            <v>38</v>
          </cell>
          <cell r="J9">
            <v>38</v>
          </cell>
          <cell r="K9">
            <v>330</v>
          </cell>
          <cell r="L9">
            <v>90</v>
          </cell>
          <cell r="M9">
            <v>210</v>
          </cell>
          <cell r="Q9" t="str">
            <v>Kathrein 730376</v>
          </cell>
          <cell r="R9" t="str">
            <v>Kathrein 730376</v>
          </cell>
          <cell r="S9" t="str">
            <v>Kathrein 730376</v>
          </cell>
          <cell r="T9">
            <v>4</v>
          </cell>
          <cell r="U9">
            <v>4</v>
          </cell>
          <cell r="V9">
            <v>4</v>
          </cell>
        </row>
        <row r="10">
          <cell r="A10" t="str">
            <v>MARILAOX</v>
          </cell>
          <cell r="B10" t="str">
            <v>120</v>
          </cell>
          <cell r="C10" t="str">
            <v>56</v>
          </cell>
          <cell r="D10">
            <v>55.95</v>
          </cell>
          <cell r="E10" t="str">
            <v>14</v>
          </cell>
          <cell r="F10" t="str">
            <v>45</v>
          </cell>
          <cell r="G10">
            <v>24.230664000000001</v>
          </cell>
          <cell r="H10">
            <v>38</v>
          </cell>
          <cell r="I10">
            <v>38</v>
          </cell>
          <cell r="J10">
            <v>38</v>
          </cell>
          <cell r="K10">
            <v>330</v>
          </cell>
          <cell r="L10">
            <v>90</v>
          </cell>
          <cell r="M10">
            <v>210</v>
          </cell>
          <cell r="Q10" t="str">
            <v>Kathrein 739494</v>
          </cell>
          <cell r="R10" t="str">
            <v>Kathrein 739494</v>
          </cell>
          <cell r="S10" t="str">
            <v>Kathrein 739494</v>
          </cell>
          <cell r="T10">
            <v>1</v>
          </cell>
          <cell r="U10">
            <v>1</v>
          </cell>
          <cell r="V10">
            <v>1</v>
          </cell>
        </row>
        <row r="11">
          <cell r="A11" t="str">
            <v>MEYCAUAYAN</v>
          </cell>
          <cell r="B11" t="str">
            <v>120</v>
          </cell>
          <cell r="C11" t="str">
            <v>57</v>
          </cell>
          <cell r="D11">
            <v>49.89996</v>
          </cell>
          <cell r="E11" t="str">
            <v>14</v>
          </cell>
          <cell r="F11" t="str">
            <v>44</v>
          </cell>
          <cell r="G11">
            <v>22.2</v>
          </cell>
          <cell r="H11">
            <v>30</v>
          </cell>
          <cell r="I11">
            <v>30</v>
          </cell>
          <cell r="J11">
            <v>30</v>
          </cell>
          <cell r="K11">
            <v>40</v>
          </cell>
          <cell r="L11">
            <v>210</v>
          </cell>
          <cell r="M11">
            <v>310</v>
          </cell>
          <cell r="Q11" t="str">
            <v>Kathrein 739634</v>
          </cell>
          <cell r="R11" t="str">
            <v>Kathrein 739634</v>
          </cell>
          <cell r="S11" t="str">
            <v>Kathrein 739634</v>
          </cell>
          <cell r="T11">
            <v>3</v>
          </cell>
          <cell r="U11">
            <v>3</v>
          </cell>
          <cell r="V11">
            <v>3</v>
          </cell>
        </row>
        <row r="12">
          <cell r="A12" t="str">
            <v>NORZAGARAY</v>
          </cell>
          <cell r="B12" t="str">
            <v>121</v>
          </cell>
          <cell r="C12" t="str">
            <v>1</v>
          </cell>
          <cell r="D12">
            <v>27.9876</v>
          </cell>
          <cell r="E12" t="str">
            <v>14</v>
          </cell>
          <cell r="F12" t="str">
            <v>54</v>
          </cell>
          <cell r="G12">
            <v>34.280387999999995</v>
          </cell>
          <cell r="H12">
            <v>48</v>
          </cell>
          <cell r="I12">
            <v>48</v>
          </cell>
          <cell r="J12">
            <v>48</v>
          </cell>
          <cell r="K12">
            <v>350</v>
          </cell>
          <cell r="L12">
            <v>110</v>
          </cell>
          <cell r="M12">
            <v>230</v>
          </cell>
          <cell r="Q12" t="str">
            <v>CELLWAVE AP906516</v>
          </cell>
          <cell r="R12" t="str">
            <v>CELLWAVE AP906516</v>
          </cell>
          <cell r="S12" t="str">
            <v>CELLWAVE AP906516</v>
          </cell>
          <cell r="T12">
            <v>3</v>
          </cell>
          <cell r="U12">
            <v>3</v>
          </cell>
          <cell r="V12">
            <v>3</v>
          </cell>
        </row>
        <row r="13">
          <cell r="A13" t="str">
            <v>PLARIDEL</v>
          </cell>
          <cell r="B13" t="str">
            <v>120</v>
          </cell>
          <cell r="C13" t="str">
            <v>51</v>
          </cell>
          <cell r="D13">
            <v>58.905720000000002</v>
          </cell>
          <cell r="E13" t="str">
            <v>14</v>
          </cell>
          <cell r="F13" t="str">
            <v>53</v>
          </cell>
          <cell r="G13">
            <v>31.272540000000003</v>
          </cell>
          <cell r="H13">
            <v>40</v>
          </cell>
          <cell r="I13">
            <v>40</v>
          </cell>
          <cell r="J13">
            <v>40</v>
          </cell>
          <cell r="K13">
            <v>330</v>
          </cell>
          <cell r="L13">
            <v>90</v>
          </cell>
          <cell r="M13">
            <v>200</v>
          </cell>
          <cell r="Q13" t="str">
            <v>CELLWAVE AP906516</v>
          </cell>
          <cell r="R13" t="str">
            <v>CELLWAVE AP906516</v>
          </cell>
          <cell r="S13" t="str">
            <v>CELLWAVE AP906516</v>
          </cell>
          <cell r="T13">
            <v>3</v>
          </cell>
          <cell r="U13">
            <v>3</v>
          </cell>
          <cell r="V13">
            <v>3</v>
          </cell>
        </row>
        <row r="14">
          <cell r="A14" t="str">
            <v>SANILDEFONSO</v>
          </cell>
          <cell r="B14" t="str">
            <v>120</v>
          </cell>
          <cell r="C14" t="str">
            <v>56</v>
          </cell>
          <cell r="D14">
            <v>33.277920000000002</v>
          </cell>
          <cell r="E14" t="str">
            <v>15</v>
          </cell>
          <cell r="F14" t="str">
            <v>3</v>
          </cell>
          <cell r="G14">
            <v>56.002859999999998</v>
          </cell>
          <cell r="H14">
            <v>48</v>
          </cell>
          <cell r="I14">
            <v>48</v>
          </cell>
          <cell r="J14">
            <v>48</v>
          </cell>
          <cell r="K14">
            <v>350</v>
          </cell>
          <cell r="L14">
            <v>90</v>
          </cell>
          <cell r="M14">
            <v>190</v>
          </cell>
          <cell r="Q14" t="str">
            <v>CS72112</v>
          </cell>
          <cell r="R14" t="str">
            <v>CS72112</v>
          </cell>
          <cell r="S14" t="str">
            <v>CS72112</v>
          </cell>
          <cell r="T14">
            <v>2</v>
          </cell>
          <cell r="U14">
            <v>2</v>
          </cell>
          <cell r="V14">
            <v>2</v>
          </cell>
        </row>
        <row r="15">
          <cell r="A15" t="str">
            <v>SANMIGUEL</v>
          </cell>
          <cell r="B15" t="str">
            <v>120</v>
          </cell>
          <cell r="C15" t="str">
            <v>58</v>
          </cell>
          <cell r="D15">
            <v>32.960640000000005</v>
          </cell>
          <cell r="E15" t="str">
            <v>15</v>
          </cell>
          <cell r="F15" t="str">
            <v>9</v>
          </cell>
          <cell r="G15">
            <v>17.352792000000001</v>
          </cell>
          <cell r="H15">
            <v>58</v>
          </cell>
          <cell r="I15">
            <v>58</v>
          </cell>
          <cell r="J15">
            <v>58</v>
          </cell>
          <cell r="K15">
            <v>345</v>
          </cell>
          <cell r="L15">
            <v>100</v>
          </cell>
          <cell r="M15">
            <v>220</v>
          </cell>
          <cell r="Q15" t="str">
            <v>Kathrein 730376</v>
          </cell>
          <cell r="R15" t="str">
            <v>Kathrein 730376</v>
          </cell>
          <cell r="S15" t="str">
            <v>Kathrein 730376</v>
          </cell>
          <cell r="T15">
            <v>3</v>
          </cell>
          <cell r="U15">
            <v>3</v>
          </cell>
          <cell r="V15">
            <v>3</v>
          </cell>
        </row>
        <row r="16">
          <cell r="A16" t="str">
            <v>SNJOSEDEL</v>
          </cell>
          <cell r="B16" t="str">
            <v>121</v>
          </cell>
          <cell r="C16" t="str">
            <v>2</v>
          </cell>
          <cell r="D16">
            <v>6.9957600000000006</v>
          </cell>
          <cell r="E16" t="str">
            <v>14</v>
          </cell>
          <cell r="F16" t="str">
            <v>48</v>
          </cell>
          <cell r="G16">
            <v>14.248296</v>
          </cell>
          <cell r="H16">
            <v>48</v>
          </cell>
          <cell r="I16">
            <v>48</v>
          </cell>
          <cell r="J16">
            <v>48</v>
          </cell>
          <cell r="K16">
            <v>10</v>
          </cell>
          <cell r="L16">
            <v>110</v>
          </cell>
          <cell r="M16">
            <v>250</v>
          </cell>
          <cell r="Q16" t="str">
            <v>Kathrein 730376</v>
          </cell>
          <cell r="R16" t="str">
            <v>Kathrein 730376</v>
          </cell>
          <cell r="S16" t="str">
            <v>Kathrein 730376</v>
          </cell>
          <cell r="T16">
            <v>4</v>
          </cell>
          <cell r="U16">
            <v>4</v>
          </cell>
          <cell r="V16">
            <v>4</v>
          </cell>
        </row>
        <row r="17">
          <cell r="A17" t="str">
            <v>SNJOSEDELX</v>
          </cell>
          <cell r="B17" t="str">
            <v>121</v>
          </cell>
          <cell r="C17" t="str">
            <v>2</v>
          </cell>
          <cell r="D17">
            <v>6.9957600000000006</v>
          </cell>
          <cell r="E17" t="str">
            <v>14</v>
          </cell>
          <cell r="F17" t="str">
            <v>48</v>
          </cell>
          <cell r="G17">
            <v>14.248296</v>
          </cell>
          <cell r="H17">
            <v>48</v>
          </cell>
          <cell r="I17">
            <v>48</v>
          </cell>
          <cell r="J17">
            <v>48</v>
          </cell>
          <cell r="K17">
            <v>10</v>
          </cell>
          <cell r="L17">
            <v>110</v>
          </cell>
          <cell r="M17">
            <v>250</v>
          </cell>
          <cell r="Q17" t="str">
            <v>Kathrein 739494</v>
          </cell>
          <cell r="R17" t="str">
            <v>Kathrein 739494</v>
          </cell>
          <cell r="S17" t="str">
            <v>Kathrein 739494</v>
          </cell>
          <cell r="T17">
            <v>1</v>
          </cell>
          <cell r="U17">
            <v>1</v>
          </cell>
          <cell r="V17">
            <v>1</v>
          </cell>
        </row>
        <row r="18">
          <cell r="A18" t="str">
            <v>STA.MARIA</v>
          </cell>
          <cell r="B18" t="str">
            <v>120</v>
          </cell>
          <cell r="C18" t="str">
            <v>57</v>
          </cell>
          <cell r="D18">
            <v>22.95504</v>
          </cell>
          <cell r="E18" t="str">
            <v>14</v>
          </cell>
          <cell r="F18" t="str">
            <v>49</v>
          </cell>
          <cell r="G18">
            <v>9.2511840000000003</v>
          </cell>
          <cell r="H18">
            <v>58</v>
          </cell>
          <cell r="I18">
            <v>58</v>
          </cell>
          <cell r="J18">
            <v>58</v>
          </cell>
          <cell r="K18">
            <v>0</v>
          </cell>
          <cell r="L18">
            <v>100</v>
          </cell>
          <cell r="M18">
            <v>270</v>
          </cell>
          <cell r="Q18" t="str">
            <v>CELLWAVE AP906516</v>
          </cell>
          <cell r="R18" t="str">
            <v>CELLWAVE AP906516</v>
          </cell>
          <cell r="S18" t="str">
            <v>CELLWAVE AP906516</v>
          </cell>
          <cell r="T18">
            <v>4</v>
          </cell>
          <cell r="U18">
            <v>3</v>
          </cell>
          <cell r="V18">
            <v>4</v>
          </cell>
        </row>
        <row r="19">
          <cell r="A19" t="str">
            <v>STA.MARIAX</v>
          </cell>
          <cell r="B19" t="str">
            <v>120</v>
          </cell>
          <cell r="C19" t="str">
            <v>57</v>
          </cell>
          <cell r="D19">
            <v>22.95504</v>
          </cell>
          <cell r="E19" t="str">
            <v>14</v>
          </cell>
          <cell r="F19" t="str">
            <v>49</v>
          </cell>
          <cell r="G19">
            <v>9.2511840000000003</v>
          </cell>
          <cell r="H19">
            <v>58</v>
          </cell>
          <cell r="I19">
            <v>58</v>
          </cell>
          <cell r="J19">
            <v>58</v>
          </cell>
          <cell r="K19">
            <v>0</v>
          </cell>
          <cell r="L19">
            <v>100</v>
          </cell>
          <cell r="M19">
            <v>270</v>
          </cell>
          <cell r="Q19" t="str">
            <v>Kathrein 739494</v>
          </cell>
          <cell r="R19" t="str">
            <v>Kathrein 739494</v>
          </cell>
          <cell r="S19" t="str">
            <v>Kathrein 739494</v>
          </cell>
          <cell r="T19">
            <v>1</v>
          </cell>
          <cell r="U19">
            <v>1</v>
          </cell>
          <cell r="V19">
            <v>1</v>
          </cell>
        </row>
        <row r="20">
          <cell r="A20" t="str">
            <v>BOCAUE</v>
          </cell>
          <cell r="B20" t="str">
            <v>120</v>
          </cell>
          <cell r="C20" t="str">
            <v>55</v>
          </cell>
          <cell r="D20">
            <v>27.699960000000001</v>
          </cell>
          <cell r="E20" t="str">
            <v>14</v>
          </cell>
          <cell r="F20" t="str">
            <v>47</v>
          </cell>
          <cell r="G20">
            <v>5.8999920000000001</v>
          </cell>
          <cell r="H20">
            <v>35</v>
          </cell>
          <cell r="I20">
            <v>35</v>
          </cell>
          <cell r="J20">
            <v>35</v>
          </cell>
          <cell r="K20">
            <v>340</v>
          </cell>
          <cell r="L20">
            <v>120</v>
          </cell>
          <cell r="M20">
            <v>240</v>
          </cell>
          <cell r="Q20" t="str">
            <v>CS72112</v>
          </cell>
          <cell r="R20" t="str">
            <v>CS72112</v>
          </cell>
          <cell r="S20" t="str">
            <v>CS72112</v>
          </cell>
          <cell r="T20">
            <v>3</v>
          </cell>
          <cell r="U20">
            <v>3</v>
          </cell>
          <cell r="V20">
            <v>3</v>
          </cell>
        </row>
        <row r="21">
          <cell r="A21" t="str">
            <v>BULACAN</v>
          </cell>
          <cell r="B21" t="str">
            <v>120</v>
          </cell>
          <cell r="C21" t="str">
            <v>52</v>
          </cell>
          <cell r="D21">
            <v>18.399719999999999</v>
          </cell>
          <cell r="E21" t="str">
            <v>14</v>
          </cell>
          <cell r="F21" t="str">
            <v>47</v>
          </cell>
          <cell r="G21">
            <v>54.799979999999998</v>
          </cell>
          <cell r="H21">
            <v>48</v>
          </cell>
          <cell r="I21">
            <v>48</v>
          </cell>
          <cell r="J21">
            <v>48</v>
          </cell>
          <cell r="K21">
            <v>30</v>
          </cell>
          <cell r="L21">
            <v>150</v>
          </cell>
          <cell r="M21">
            <v>300</v>
          </cell>
          <cell r="Q21" t="str">
            <v>CS72112</v>
          </cell>
          <cell r="R21" t="str">
            <v>CS72112</v>
          </cell>
          <cell r="S21" t="str">
            <v>CS72112</v>
          </cell>
          <cell r="T21">
            <v>3</v>
          </cell>
          <cell r="U21">
            <v>3</v>
          </cell>
          <cell r="V21">
            <v>3</v>
          </cell>
        </row>
        <row r="22">
          <cell r="A22" t="str">
            <v>GUIGUINTO</v>
          </cell>
          <cell r="B22" t="str">
            <v>121</v>
          </cell>
          <cell r="C22" t="str">
            <v>51</v>
          </cell>
          <cell r="D22">
            <v>35.1</v>
          </cell>
          <cell r="E22" t="str">
            <v>14</v>
          </cell>
          <cell r="F22" t="str">
            <v>50</v>
          </cell>
          <cell r="G22">
            <v>28.299983999999998</v>
          </cell>
          <cell r="H22">
            <v>48</v>
          </cell>
          <cell r="I22">
            <v>48</v>
          </cell>
          <cell r="J22">
            <v>48</v>
          </cell>
          <cell r="K22">
            <v>355</v>
          </cell>
          <cell r="L22">
            <v>120</v>
          </cell>
          <cell r="M22">
            <v>285</v>
          </cell>
          <cell r="Q22" t="str">
            <v>CS72112</v>
          </cell>
          <cell r="R22" t="str">
            <v>CS72112</v>
          </cell>
          <cell r="S22" t="str">
            <v>CS72112</v>
          </cell>
          <cell r="T22">
            <v>3</v>
          </cell>
          <cell r="U22">
            <v>3</v>
          </cell>
          <cell r="V22">
            <v>3</v>
          </cell>
        </row>
        <row r="23">
          <cell r="A23" t="str">
            <v>HAGONOY</v>
          </cell>
          <cell r="B23" t="str">
            <v>120</v>
          </cell>
          <cell r="C23" t="str">
            <v>44</v>
          </cell>
          <cell r="D23">
            <v>10.099680000000001</v>
          </cell>
          <cell r="E23" t="str">
            <v>14</v>
          </cell>
          <cell r="F23" t="str">
            <v>50</v>
          </cell>
          <cell r="G23">
            <v>38.099975999999998</v>
          </cell>
          <cell r="H23">
            <v>48</v>
          </cell>
          <cell r="I23">
            <v>48</v>
          </cell>
          <cell r="J23">
            <v>48</v>
          </cell>
          <cell r="K23">
            <v>340</v>
          </cell>
          <cell r="L23">
            <v>100</v>
          </cell>
          <cell r="M23">
            <v>220</v>
          </cell>
          <cell r="Q23" t="str">
            <v>CS72112</v>
          </cell>
          <cell r="R23" t="str">
            <v>CS72112</v>
          </cell>
          <cell r="S23" t="str">
            <v>CS72112</v>
          </cell>
          <cell r="T23">
            <v>3</v>
          </cell>
          <cell r="U23">
            <v>3</v>
          </cell>
          <cell r="V23">
            <v>3</v>
          </cell>
        </row>
        <row r="24">
          <cell r="A24" t="str">
            <v>OBANDO</v>
          </cell>
          <cell r="B24" t="str">
            <v>120</v>
          </cell>
          <cell r="C24" t="str">
            <v>56</v>
          </cell>
          <cell r="D24">
            <v>9.9999599999999997</v>
          </cell>
          <cell r="E24" t="str">
            <v>14</v>
          </cell>
          <cell r="F24" t="str">
            <v>42</v>
          </cell>
          <cell r="G24">
            <v>38.999988000000002</v>
          </cell>
          <cell r="H24">
            <v>31</v>
          </cell>
          <cell r="I24">
            <v>31</v>
          </cell>
          <cell r="J24">
            <v>31</v>
          </cell>
          <cell r="K24">
            <v>330</v>
          </cell>
          <cell r="L24">
            <v>90</v>
          </cell>
          <cell r="M24">
            <v>160</v>
          </cell>
          <cell r="Q24" t="str">
            <v>CS72112</v>
          </cell>
          <cell r="R24" t="str">
            <v>CS72112</v>
          </cell>
          <cell r="S24" t="str">
            <v>CS72112</v>
          </cell>
          <cell r="T24">
            <v>3</v>
          </cell>
          <cell r="U24">
            <v>3</v>
          </cell>
          <cell r="V24">
            <v>3</v>
          </cell>
        </row>
        <row r="25">
          <cell r="A25" t="str">
            <v>PANDI</v>
          </cell>
          <cell r="B25" t="str">
            <v>120</v>
          </cell>
          <cell r="C25" t="str">
            <v>57</v>
          </cell>
          <cell r="D25">
            <v>15.4998</v>
          </cell>
          <cell r="E25" t="str">
            <v>14</v>
          </cell>
          <cell r="F25" t="str">
            <v>52</v>
          </cell>
          <cell r="G25">
            <v>11.899991999999999</v>
          </cell>
          <cell r="H25">
            <v>48</v>
          </cell>
          <cell r="I25">
            <v>48</v>
          </cell>
          <cell r="J25">
            <v>48</v>
          </cell>
          <cell r="K25">
            <v>30</v>
          </cell>
          <cell r="L25">
            <v>170</v>
          </cell>
          <cell r="M25">
            <v>270</v>
          </cell>
          <cell r="Q25" t="str">
            <v>CS72112</v>
          </cell>
          <cell r="R25" t="str">
            <v>CS72112</v>
          </cell>
          <cell r="S25" t="str">
            <v>CS72112</v>
          </cell>
          <cell r="T25">
            <v>3</v>
          </cell>
          <cell r="U25">
            <v>3</v>
          </cell>
          <cell r="V25">
            <v>3</v>
          </cell>
        </row>
        <row r="26">
          <cell r="A26" t="str">
            <v>PULILAN</v>
          </cell>
          <cell r="B26" t="str">
            <v>120</v>
          </cell>
          <cell r="C26" t="str">
            <v>50</v>
          </cell>
          <cell r="D26">
            <v>30.3</v>
          </cell>
          <cell r="E26" t="str">
            <v>14</v>
          </cell>
          <cell r="F26" t="str">
            <v>54</v>
          </cell>
          <cell r="G26">
            <v>7.6999680000000001</v>
          </cell>
          <cell r="H26">
            <v>48</v>
          </cell>
          <cell r="I26">
            <v>48</v>
          </cell>
          <cell r="J26">
            <v>48</v>
          </cell>
          <cell r="K26">
            <v>0</v>
          </cell>
          <cell r="L26">
            <v>90</v>
          </cell>
          <cell r="M26">
            <v>270</v>
          </cell>
          <cell r="Q26" t="str">
            <v>CS72112</v>
          </cell>
          <cell r="R26" t="str">
            <v>CS72112</v>
          </cell>
          <cell r="S26" t="str">
            <v>CS72112</v>
          </cell>
          <cell r="T26">
            <v>3</v>
          </cell>
          <cell r="U26">
            <v>3</v>
          </cell>
          <cell r="V26">
            <v>3</v>
          </cell>
        </row>
        <row r="27">
          <cell r="A27" t="str">
            <v>SANRAFAEL2</v>
          </cell>
          <cell r="B27" t="str">
            <v>120</v>
          </cell>
          <cell r="C27" t="str">
            <v>56</v>
          </cell>
          <cell r="D27">
            <v>13.499880000000001</v>
          </cell>
          <cell r="E27" t="str">
            <v>15</v>
          </cell>
          <cell r="F27" t="str">
            <v>1</v>
          </cell>
          <cell r="G27">
            <v>45.099983999999999</v>
          </cell>
          <cell r="H27">
            <v>48</v>
          </cell>
          <cell r="I27">
            <v>48</v>
          </cell>
          <cell r="J27">
            <v>48</v>
          </cell>
          <cell r="K27">
            <v>300</v>
          </cell>
          <cell r="L27">
            <v>100</v>
          </cell>
          <cell r="M27">
            <v>200</v>
          </cell>
          <cell r="Q27" t="str">
            <v>CS72112</v>
          </cell>
          <cell r="R27" t="str">
            <v>CS72112</v>
          </cell>
          <cell r="S27" t="str">
            <v>CS72112</v>
          </cell>
          <cell r="T27">
            <v>3</v>
          </cell>
          <cell r="U27">
            <v>3</v>
          </cell>
          <cell r="V27">
            <v>3</v>
          </cell>
        </row>
        <row r="28">
          <cell r="A28" t="str">
            <v>In-building</v>
          </cell>
        </row>
        <row r="29">
          <cell r="A29" t="str">
            <v>MEYCAUAYAN BUSINESS CTR.</v>
          </cell>
          <cell r="H29" t="str">
            <v>INDOOR SITE</v>
          </cell>
          <cell r="K29" t="str">
            <v>INDOOR SITE</v>
          </cell>
          <cell r="N29" t="str">
            <v>INDOOR SITE</v>
          </cell>
          <cell r="Q29" t="str">
            <v>INDOOR SITE</v>
          </cell>
          <cell r="T29">
            <v>4</v>
          </cell>
          <cell r="U29">
            <v>0</v>
          </cell>
          <cell r="V29">
            <v>0</v>
          </cell>
        </row>
        <row r="30">
          <cell r="A30" t="str">
            <v>MEGA CAVITE</v>
          </cell>
        </row>
        <row r="31">
          <cell r="A31" t="str">
            <v>ALFONSO</v>
          </cell>
          <cell r="B31" t="str">
            <v>120</v>
          </cell>
          <cell r="C31" t="str">
            <v>50</v>
          </cell>
          <cell r="D31">
            <v>50.23068</v>
          </cell>
          <cell r="E31" t="str">
            <v>14</v>
          </cell>
          <cell r="F31" t="str">
            <v>3</v>
          </cell>
          <cell r="G31">
            <v>52.705944000000002</v>
          </cell>
          <cell r="H31">
            <v>35</v>
          </cell>
          <cell r="I31">
            <v>35</v>
          </cell>
          <cell r="J31">
            <v>35</v>
          </cell>
          <cell r="K31">
            <v>30</v>
          </cell>
          <cell r="L31">
            <v>230</v>
          </cell>
          <cell r="M31">
            <v>335</v>
          </cell>
          <cell r="Q31" t="str">
            <v>Kathrein 730376</v>
          </cell>
          <cell r="R31" t="str">
            <v>Kathrein 730376</v>
          </cell>
          <cell r="S31" t="str">
            <v>Kathrein 730376</v>
          </cell>
          <cell r="T31">
            <v>3</v>
          </cell>
          <cell r="U31">
            <v>3</v>
          </cell>
          <cell r="V31">
            <v>3</v>
          </cell>
        </row>
        <row r="32">
          <cell r="A32" t="str">
            <v>BACOOR</v>
          </cell>
          <cell r="B32" t="str">
            <v>120</v>
          </cell>
          <cell r="C32" t="str">
            <v>56</v>
          </cell>
          <cell r="D32">
            <v>13.680240000000001</v>
          </cell>
          <cell r="E32" t="str">
            <v>14</v>
          </cell>
          <cell r="F32" t="str">
            <v>26</v>
          </cell>
          <cell r="G32">
            <v>59.640431999999997</v>
          </cell>
          <cell r="H32">
            <v>35</v>
          </cell>
          <cell r="I32">
            <v>35</v>
          </cell>
          <cell r="J32">
            <v>35</v>
          </cell>
          <cell r="K32">
            <v>80</v>
          </cell>
          <cell r="L32">
            <v>180</v>
          </cell>
          <cell r="M32">
            <v>290</v>
          </cell>
          <cell r="Q32" t="str">
            <v>Kathrein 730376</v>
          </cell>
          <cell r="R32" t="str">
            <v>Kathrein 730376</v>
          </cell>
          <cell r="S32" t="str">
            <v>Kathrein 730376</v>
          </cell>
          <cell r="T32">
            <v>4</v>
          </cell>
          <cell r="U32">
            <v>4</v>
          </cell>
          <cell r="V32">
            <v>4</v>
          </cell>
        </row>
        <row r="33">
          <cell r="A33" t="str">
            <v>BACOORX</v>
          </cell>
          <cell r="B33" t="str">
            <v>120</v>
          </cell>
          <cell r="C33" t="str">
            <v>56</v>
          </cell>
          <cell r="D33">
            <v>13.680240000000001</v>
          </cell>
          <cell r="E33" t="str">
            <v>14</v>
          </cell>
          <cell r="F33" t="str">
            <v>26</v>
          </cell>
          <cell r="G33">
            <v>59.640431999999997</v>
          </cell>
          <cell r="H33">
            <v>35</v>
          </cell>
          <cell r="I33">
            <v>35</v>
          </cell>
          <cell r="J33">
            <v>35</v>
          </cell>
          <cell r="K33">
            <v>80</v>
          </cell>
          <cell r="L33">
            <v>180</v>
          </cell>
          <cell r="M33">
            <v>290</v>
          </cell>
          <cell r="Q33" t="str">
            <v>Kathrein 739494</v>
          </cell>
          <cell r="R33" t="str">
            <v>Kathrein 739494</v>
          </cell>
          <cell r="S33" t="str">
            <v>Kathrein 739494</v>
          </cell>
        </row>
        <row r="34">
          <cell r="A34" t="str">
            <v>CAVITE CITY</v>
          </cell>
          <cell r="B34" t="str">
            <v>120</v>
          </cell>
          <cell r="C34" t="str">
            <v>53</v>
          </cell>
          <cell r="D34">
            <v>39.855840000000001</v>
          </cell>
          <cell r="E34" t="str">
            <v>14</v>
          </cell>
          <cell r="F34" t="str">
            <v>28</v>
          </cell>
          <cell r="G34">
            <v>58.945008000000001</v>
          </cell>
          <cell r="H34">
            <v>25</v>
          </cell>
          <cell r="J34">
            <v>25</v>
          </cell>
          <cell r="K34">
            <v>20</v>
          </cell>
          <cell r="M34">
            <v>210</v>
          </cell>
          <cell r="N34">
            <v>8</v>
          </cell>
          <cell r="P34">
            <v>5</v>
          </cell>
          <cell r="Q34" t="str">
            <v>Kathrein 730376</v>
          </cell>
          <cell r="S34" t="str">
            <v>Kathrein 730376</v>
          </cell>
          <cell r="T34">
            <v>4</v>
          </cell>
          <cell r="U34">
            <v>4</v>
          </cell>
          <cell r="V34">
            <v>0</v>
          </cell>
        </row>
        <row r="35">
          <cell r="A35" t="str">
            <v>CEPZA</v>
          </cell>
          <cell r="B35" t="str">
            <v>120</v>
          </cell>
          <cell r="C35" t="str">
            <v>51</v>
          </cell>
          <cell r="D35">
            <v>18.894959999999998</v>
          </cell>
          <cell r="E35" t="str">
            <v>14</v>
          </cell>
          <cell r="F35" t="str">
            <v>24</v>
          </cell>
          <cell r="G35">
            <v>43.935732000000002</v>
          </cell>
          <cell r="H35">
            <v>30</v>
          </cell>
          <cell r="I35">
            <v>30</v>
          </cell>
          <cell r="J35">
            <v>30</v>
          </cell>
          <cell r="K35">
            <v>10</v>
          </cell>
          <cell r="L35">
            <v>100</v>
          </cell>
          <cell r="M35">
            <v>265</v>
          </cell>
          <cell r="Q35" t="str">
            <v>Kathrein 730376</v>
          </cell>
          <cell r="R35" t="str">
            <v>Kathrein 730376</v>
          </cell>
          <cell r="S35" t="str">
            <v>Kathrein 730376</v>
          </cell>
          <cell r="T35">
            <v>3</v>
          </cell>
          <cell r="U35">
            <v>3</v>
          </cell>
          <cell r="V35">
            <v>3</v>
          </cell>
        </row>
        <row r="36">
          <cell r="A36" t="str">
            <v>DASMARINAS</v>
          </cell>
          <cell r="B36" t="str">
            <v>120</v>
          </cell>
          <cell r="C36" t="str">
            <v>56</v>
          </cell>
          <cell r="D36">
            <v>18.279959999999999</v>
          </cell>
          <cell r="E36" t="str">
            <v>14</v>
          </cell>
          <cell r="F36" t="str">
            <v>19</v>
          </cell>
          <cell r="G36">
            <v>36.020856000000002</v>
          </cell>
          <cell r="H36">
            <v>15</v>
          </cell>
          <cell r="I36">
            <v>15</v>
          </cell>
          <cell r="J36">
            <v>15</v>
          </cell>
          <cell r="K36">
            <v>0</v>
          </cell>
          <cell r="L36">
            <v>120</v>
          </cell>
          <cell r="M36">
            <v>240</v>
          </cell>
          <cell r="Q36" t="str">
            <v>CELLWAVE AP906516</v>
          </cell>
          <cell r="R36" t="str">
            <v>CELLWAVE AP906516</v>
          </cell>
          <cell r="S36" t="str">
            <v>CELLWAVE AP906516</v>
          </cell>
          <cell r="T36">
            <v>4</v>
          </cell>
          <cell r="U36">
            <v>4</v>
          </cell>
          <cell r="V36">
            <v>4</v>
          </cell>
        </row>
        <row r="37">
          <cell r="A37" t="str">
            <v>EMBARCADERO</v>
          </cell>
          <cell r="B37" t="str">
            <v>121</v>
          </cell>
          <cell r="C37" t="str">
            <v>0</v>
          </cell>
          <cell r="D37">
            <v>22.817880000000002</v>
          </cell>
          <cell r="E37" t="str">
            <v>14</v>
          </cell>
          <cell r="F37" t="str">
            <v>17</v>
          </cell>
          <cell r="G37">
            <v>4.4275920000000006</v>
          </cell>
          <cell r="H37">
            <v>40</v>
          </cell>
          <cell r="I37">
            <v>35</v>
          </cell>
          <cell r="J37">
            <v>35</v>
          </cell>
          <cell r="K37">
            <v>60</v>
          </cell>
          <cell r="L37">
            <v>230</v>
          </cell>
          <cell r="M37">
            <v>300</v>
          </cell>
          <cell r="Q37" t="str">
            <v>Kathrein 730376</v>
          </cell>
          <cell r="R37" t="str">
            <v>Kathrein 730376</v>
          </cell>
          <cell r="S37" t="str">
            <v>Kathrein 730376</v>
          </cell>
          <cell r="T37">
            <v>4</v>
          </cell>
          <cell r="U37">
            <v>4</v>
          </cell>
          <cell r="V37">
            <v>4</v>
          </cell>
        </row>
        <row r="38">
          <cell r="A38" t="str">
            <v>IMUS</v>
          </cell>
          <cell r="B38" t="str">
            <v>120</v>
          </cell>
          <cell r="C38" t="str">
            <v>56</v>
          </cell>
          <cell r="D38">
            <v>21.380279999999999</v>
          </cell>
          <cell r="E38" t="str">
            <v>14</v>
          </cell>
          <cell r="F38" t="str">
            <v>25</v>
          </cell>
          <cell r="G38">
            <v>19.437564000000002</v>
          </cell>
          <cell r="H38">
            <v>31</v>
          </cell>
          <cell r="I38">
            <v>31</v>
          </cell>
          <cell r="J38">
            <v>31</v>
          </cell>
          <cell r="K38">
            <v>10</v>
          </cell>
          <cell r="L38">
            <v>180</v>
          </cell>
          <cell r="M38">
            <v>300</v>
          </cell>
          <cell r="Q38" t="str">
            <v>Kathrein 730376</v>
          </cell>
          <cell r="R38" t="str">
            <v>Kathrein 730376</v>
          </cell>
          <cell r="S38" t="str">
            <v>Kathrein 730376</v>
          </cell>
          <cell r="T38">
            <v>3</v>
          </cell>
          <cell r="U38">
            <v>3</v>
          </cell>
          <cell r="V38">
            <v>4</v>
          </cell>
        </row>
        <row r="39">
          <cell r="A39" t="str">
            <v>KAWIT</v>
          </cell>
          <cell r="B39" t="str">
            <v>120</v>
          </cell>
          <cell r="C39" t="str">
            <v>54</v>
          </cell>
          <cell r="D39">
            <v>1.9292400000000001</v>
          </cell>
          <cell r="E39" t="str">
            <v>14</v>
          </cell>
          <cell r="F39" t="str">
            <v>26</v>
          </cell>
          <cell r="G39">
            <v>40.940663999999998</v>
          </cell>
          <cell r="H39">
            <v>25</v>
          </cell>
          <cell r="I39">
            <v>25</v>
          </cell>
          <cell r="J39">
            <v>25</v>
          </cell>
          <cell r="K39">
            <v>335</v>
          </cell>
          <cell r="L39">
            <v>115</v>
          </cell>
          <cell r="M39">
            <v>250</v>
          </cell>
          <cell r="Q39" t="str">
            <v>Kathrein 730376</v>
          </cell>
          <cell r="R39" t="str">
            <v>Kathrein 730376</v>
          </cell>
          <cell r="S39" t="str">
            <v>Kathrein 730376</v>
          </cell>
          <cell r="T39">
            <v>4</v>
          </cell>
          <cell r="U39">
            <v>4</v>
          </cell>
          <cell r="V39">
            <v>4</v>
          </cell>
        </row>
        <row r="40">
          <cell r="A40" t="str">
            <v>MANGGAHAN</v>
          </cell>
          <cell r="B40" t="str">
            <v>120</v>
          </cell>
          <cell r="C40" t="str">
            <v>55</v>
          </cell>
          <cell r="D40">
            <v>12.85896</v>
          </cell>
          <cell r="E40" t="str">
            <v>14</v>
          </cell>
          <cell r="F40" t="str">
            <v>15</v>
          </cell>
          <cell r="G40">
            <v>59.898455999999996</v>
          </cell>
          <cell r="H40">
            <v>45</v>
          </cell>
          <cell r="I40">
            <v>45</v>
          </cell>
          <cell r="J40">
            <v>45</v>
          </cell>
          <cell r="K40">
            <v>50</v>
          </cell>
          <cell r="L40">
            <v>180</v>
          </cell>
          <cell r="M40">
            <v>320</v>
          </cell>
          <cell r="Q40" t="str">
            <v>Kathrein 730380</v>
          </cell>
          <cell r="R40" t="str">
            <v>Kathrein 730380</v>
          </cell>
          <cell r="S40" t="str">
            <v>Kathrein 730380</v>
          </cell>
          <cell r="T40">
            <v>3</v>
          </cell>
          <cell r="U40">
            <v>3</v>
          </cell>
          <cell r="V40">
            <v>3</v>
          </cell>
        </row>
        <row r="41">
          <cell r="A41" t="str">
            <v>MARAGONDON</v>
          </cell>
          <cell r="B41" t="str">
            <v>120</v>
          </cell>
          <cell r="C41" t="str">
            <v>43</v>
          </cell>
          <cell r="D41">
            <v>58.844999999999999</v>
          </cell>
          <cell r="E41" t="str">
            <v>14</v>
          </cell>
          <cell r="F41" t="str">
            <v>17</v>
          </cell>
          <cell r="G41">
            <v>4.0916040000000002</v>
          </cell>
          <cell r="H41">
            <v>38</v>
          </cell>
          <cell r="I41">
            <v>38</v>
          </cell>
          <cell r="J41">
            <v>35</v>
          </cell>
          <cell r="K41">
            <v>25</v>
          </cell>
          <cell r="L41">
            <v>110</v>
          </cell>
          <cell r="M41">
            <v>255</v>
          </cell>
          <cell r="P41">
            <v>3</v>
          </cell>
          <cell r="Q41" t="str">
            <v>Kathrein 730380</v>
          </cell>
          <cell r="R41" t="str">
            <v>Kathrein 730380</v>
          </cell>
          <cell r="S41" t="str">
            <v>Kathrein 730380</v>
          </cell>
          <cell r="T41">
            <v>3</v>
          </cell>
          <cell r="U41">
            <v>3</v>
          </cell>
          <cell r="V41">
            <v>3</v>
          </cell>
        </row>
        <row r="42">
          <cell r="A42" t="str">
            <v>MTVIEW</v>
          </cell>
          <cell r="B42" t="str">
            <v>120</v>
          </cell>
          <cell r="C42" t="str">
            <v>57</v>
          </cell>
          <cell r="D42">
            <v>58.5</v>
          </cell>
          <cell r="E42" t="str">
            <v>14</v>
          </cell>
          <cell r="F42" t="str">
            <v>17</v>
          </cell>
          <cell r="G42">
            <v>52.699992000000002</v>
          </cell>
          <cell r="H42">
            <v>25</v>
          </cell>
          <cell r="I42">
            <v>30</v>
          </cell>
          <cell r="J42">
            <v>25</v>
          </cell>
          <cell r="K42">
            <v>0</v>
          </cell>
          <cell r="L42">
            <v>115</v>
          </cell>
          <cell r="M42">
            <v>240</v>
          </cell>
          <cell r="Q42" t="str">
            <v>Kathrein 739634</v>
          </cell>
          <cell r="R42" t="str">
            <v>Kathrein 739634</v>
          </cell>
          <cell r="S42" t="str">
            <v>Kathrein 739634</v>
          </cell>
          <cell r="T42">
            <v>3</v>
          </cell>
          <cell r="U42">
            <v>3</v>
          </cell>
          <cell r="V42">
            <v>3</v>
          </cell>
        </row>
        <row r="43">
          <cell r="A43" t="str">
            <v>NAIC</v>
          </cell>
          <cell r="B43" t="str">
            <v>120</v>
          </cell>
          <cell r="C43" t="str">
            <v>46</v>
          </cell>
          <cell r="D43">
            <v>11.863200000000001</v>
          </cell>
          <cell r="E43" t="str">
            <v>14</v>
          </cell>
          <cell r="F43" t="str">
            <v>19</v>
          </cell>
          <cell r="G43">
            <v>4.1006279999999995</v>
          </cell>
          <cell r="H43">
            <v>48</v>
          </cell>
          <cell r="I43">
            <v>48</v>
          </cell>
          <cell r="J43">
            <v>48</v>
          </cell>
          <cell r="K43">
            <v>60</v>
          </cell>
          <cell r="L43">
            <v>140</v>
          </cell>
          <cell r="M43">
            <v>245</v>
          </cell>
          <cell r="Q43" t="str">
            <v>Kathrein 730376</v>
          </cell>
          <cell r="R43" t="str">
            <v>Kathrein 730376</v>
          </cell>
          <cell r="S43" t="str">
            <v>Kathrein 730376</v>
          </cell>
          <cell r="T43">
            <v>3</v>
          </cell>
          <cell r="U43">
            <v>3</v>
          </cell>
          <cell r="V43">
            <v>3</v>
          </cell>
        </row>
        <row r="44">
          <cell r="A44" t="str">
            <v>PALAPALA1</v>
          </cell>
          <cell r="B44" t="str">
            <v>120</v>
          </cell>
          <cell r="C44" t="str">
            <v>58</v>
          </cell>
          <cell r="D44">
            <v>1.09416</v>
          </cell>
          <cell r="E44" t="str">
            <v>14</v>
          </cell>
          <cell r="F44" t="str">
            <v>16</v>
          </cell>
          <cell r="G44">
            <v>10.925472000000001</v>
          </cell>
          <cell r="H44">
            <v>48</v>
          </cell>
          <cell r="I44">
            <v>48</v>
          </cell>
          <cell r="K44">
            <v>180</v>
          </cell>
          <cell r="L44">
            <v>320</v>
          </cell>
          <cell r="Q44" t="str">
            <v>CS72112</v>
          </cell>
          <cell r="R44" t="str">
            <v>CS72112</v>
          </cell>
          <cell r="T44">
            <v>2</v>
          </cell>
          <cell r="U44">
            <v>2</v>
          </cell>
          <cell r="V44">
            <v>2</v>
          </cell>
        </row>
        <row r="45">
          <cell r="A45" t="str">
            <v>P.AZUL</v>
          </cell>
          <cell r="B45" t="str">
            <v>120</v>
          </cell>
          <cell r="C45" t="str">
            <v>40</v>
          </cell>
          <cell r="D45">
            <v>26.73696</v>
          </cell>
          <cell r="E45" t="str">
            <v>14</v>
          </cell>
          <cell r="F45" t="str">
            <v>16</v>
          </cell>
          <cell r="G45">
            <v>37.920971999999999</v>
          </cell>
          <cell r="H45">
            <v>38</v>
          </cell>
          <cell r="I45">
            <v>38</v>
          </cell>
          <cell r="K45">
            <v>80</v>
          </cell>
          <cell r="L45">
            <v>280</v>
          </cell>
          <cell r="Q45" t="str">
            <v>Kathrein 730380</v>
          </cell>
          <cell r="R45" t="str">
            <v>Kathrein 739623</v>
          </cell>
          <cell r="T45">
            <v>3</v>
          </cell>
          <cell r="U45">
            <v>3</v>
          </cell>
          <cell r="V45">
            <v>0</v>
          </cell>
        </row>
        <row r="46">
          <cell r="A46" t="str">
            <v>ROYALORCH</v>
          </cell>
          <cell r="B46" t="str">
            <v>120</v>
          </cell>
          <cell r="C46" t="str">
            <v>57</v>
          </cell>
          <cell r="D46">
            <v>33.189480000000003</v>
          </cell>
          <cell r="E46" t="str">
            <v>14</v>
          </cell>
          <cell r="F46" t="str">
            <v>21</v>
          </cell>
          <cell r="G46">
            <v>26.430624000000002</v>
          </cell>
          <cell r="H46">
            <v>40</v>
          </cell>
          <cell r="I46">
            <v>40</v>
          </cell>
          <cell r="J46">
            <v>40</v>
          </cell>
          <cell r="K46">
            <v>60</v>
          </cell>
          <cell r="L46">
            <v>180</v>
          </cell>
          <cell r="M46">
            <v>300</v>
          </cell>
          <cell r="N46">
            <v>4</v>
          </cell>
          <cell r="O46">
            <v>2</v>
          </cell>
          <cell r="Q46" t="str">
            <v>CS72112</v>
          </cell>
          <cell r="R46" t="str">
            <v>CS72112</v>
          </cell>
          <cell r="S46" t="str">
            <v>Kathrein 730376</v>
          </cell>
          <cell r="T46">
            <v>3</v>
          </cell>
          <cell r="U46">
            <v>3</v>
          </cell>
          <cell r="V46">
            <v>3</v>
          </cell>
        </row>
        <row r="47">
          <cell r="A47" t="str">
            <v>SAN NICHOLAS</v>
          </cell>
          <cell r="B47" t="str">
            <v>120</v>
          </cell>
          <cell r="C47" t="str">
            <v>58</v>
          </cell>
          <cell r="D47">
            <v>20.965440000000001</v>
          </cell>
          <cell r="E47" t="str">
            <v>14</v>
          </cell>
          <cell r="F47" t="str">
            <v>26</v>
          </cell>
          <cell r="G47">
            <v>20.939532</v>
          </cell>
          <cell r="H47">
            <v>35</v>
          </cell>
          <cell r="I47">
            <v>35</v>
          </cell>
          <cell r="J47">
            <v>35</v>
          </cell>
          <cell r="K47">
            <v>350</v>
          </cell>
          <cell r="L47">
            <v>90</v>
          </cell>
          <cell r="M47">
            <v>180</v>
          </cell>
          <cell r="Q47" t="str">
            <v>HS 1309.41.0033</v>
          </cell>
          <cell r="R47" t="str">
            <v>HS 1309.41.0033</v>
          </cell>
          <cell r="S47" t="str">
            <v>HS 1309.41.0033</v>
          </cell>
          <cell r="T47">
            <v>4</v>
          </cell>
          <cell r="U47">
            <v>4</v>
          </cell>
          <cell r="V47">
            <v>4</v>
          </cell>
        </row>
        <row r="48">
          <cell r="A48" t="str">
            <v>SILANG</v>
          </cell>
          <cell r="B48" t="str">
            <v>120</v>
          </cell>
          <cell r="C48" t="str">
            <v>57</v>
          </cell>
          <cell r="D48">
            <v>50.894640000000003</v>
          </cell>
          <cell r="E48" t="str">
            <v>14</v>
          </cell>
          <cell r="F48" t="str">
            <v>11</v>
          </cell>
          <cell r="G48">
            <v>57.917183999999999</v>
          </cell>
          <cell r="H48">
            <v>45</v>
          </cell>
          <cell r="J48">
            <v>45</v>
          </cell>
          <cell r="K48">
            <v>20</v>
          </cell>
          <cell r="M48">
            <v>200</v>
          </cell>
          <cell r="Q48" t="str">
            <v>Kathrein 730376</v>
          </cell>
          <cell r="S48" t="str">
            <v>Kathrein 730376</v>
          </cell>
          <cell r="T48">
            <v>3</v>
          </cell>
          <cell r="U48">
            <v>3</v>
          </cell>
          <cell r="V48">
            <v>2</v>
          </cell>
        </row>
        <row r="49">
          <cell r="A49" t="str">
            <v>SOUTHWOODS</v>
          </cell>
          <cell r="B49" t="str">
            <v>121</v>
          </cell>
          <cell r="C49" t="str">
            <v>2</v>
          </cell>
          <cell r="D49">
            <v>18.72852</v>
          </cell>
          <cell r="E49" t="str">
            <v>14</v>
          </cell>
          <cell r="F49" t="str">
            <v>19</v>
          </cell>
          <cell r="G49">
            <v>16.111452</v>
          </cell>
          <cell r="H49">
            <v>15</v>
          </cell>
          <cell r="I49">
            <v>15</v>
          </cell>
          <cell r="J49">
            <v>15</v>
          </cell>
          <cell r="K49">
            <v>40</v>
          </cell>
          <cell r="L49">
            <v>130</v>
          </cell>
          <cell r="M49">
            <v>230</v>
          </cell>
          <cell r="Q49" t="str">
            <v>Kathrein 739634</v>
          </cell>
          <cell r="R49" t="str">
            <v>Kathrein 739634</v>
          </cell>
          <cell r="S49" t="str">
            <v>Kathrein 739634</v>
          </cell>
          <cell r="T49">
            <v>3</v>
          </cell>
          <cell r="U49">
            <v>3</v>
          </cell>
          <cell r="V49">
            <v>3</v>
          </cell>
        </row>
        <row r="50">
          <cell r="A50" t="str">
            <v>TAGAYTAY</v>
          </cell>
          <cell r="B50" t="str">
            <v>120</v>
          </cell>
          <cell r="C50" t="str">
            <v>55</v>
          </cell>
          <cell r="D50">
            <v>57.07884</v>
          </cell>
          <cell r="E50" t="str">
            <v>14</v>
          </cell>
          <cell r="F50" t="str">
            <v>5</v>
          </cell>
          <cell r="G50">
            <v>54.706451999999999</v>
          </cell>
          <cell r="H50">
            <v>30</v>
          </cell>
          <cell r="I50">
            <v>30</v>
          </cell>
          <cell r="J50">
            <v>30</v>
          </cell>
          <cell r="K50">
            <v>30</v>
          </cell>
          <cell r="L50">
            <v>120</v>
          </cell>
          <cell r="M50">
            <v>250</v>
          </cell>
          <cell r="Q50" t="str">
            <v>Kathrein 730376</v>
          </cell>
          <cell r="R50" t="str">
            <v>Kathrein 730376</v>
          </cell>
          <cell r="S50" t="str">
            <v>Kathrein 730376</v>
          </cell>
          <cell r="T50">
            <v>3</v>
          </cell>
          <cell r="U50">
            <v>3</v>
          </cell>
          <cell r="V50">
            <v>3</v>
          </cell>
        </row>
        <row r="51">
          <cell r="A51" t="str">
            <v>TANZA</v>
          </cell>
          <cell r="B51" t="str">
            <v>120</v>
          </cell>
          <cell r="C51" t="str">
            <v>49</v>
          </cell>
          <cell r="D51">
            <v>2.1143999999999998</v>
          </cell>
          <cell r="E51" t="str">
            <v>14</v>
          </cell>
          <cell r="F51" t="str">
            <v>22</v>
          </cell>
          <cell r="G51">
            <v>18.233436000000001</v>
          </cell>
          <cell r="H51">
            <v>38</v>
          </cell>
          <cell r="I51">
            <v>38</v>
          </cell>
          <cell r="J51">
            <v>38</v>
          </cell>
          <cell r="K51">
            <v>80</v>
          </cell>
          <cell r="L51">
            <v>160</v>
          </cell>
          <cell r="M51">
            <v>240</v>
          </cell>
          <cell r="Q51" t="str">
            <v>Kathrein 730376</v>
          </cell>
          <cell r="R51" t="str">
            <v>CS72112</v>
          </cell>
          <cell r="S51" t="str">
            <v>CS72112</v>
          </cell>
          <cell r="T51">
            <v>3</v>
          </cell>
          <cell r="U51">
            <v>3</v>
          </cell>
          <cell r="V51">
            <v>3</v>
          </cell>
        </row>
        <row r="52">
          <cell r="A52" t="str">
            <v>TARTARIA</v>
          </cell>
          <cell r="B52" t="str">
            <v>121</v>
          </cell>
          <cell r="C52" t="str">
            <v>1</v>
          </cell>
          <cell r="D52">
            <v>10.22448</v>
          </cell>
          <cell r="E52" t="str">
            <v>14</v>
          </cell>
          <cell r="F52" t="str">
            <v>12</v>
          </cell>
          <cell r="G52">
            <v>15.818867999999998</v>
          </cell>
          <cell r="H52">
            <v>48</v>
          </cell>
          <cell r="J52">
            <v>48</v>
          </cell>
          <cell r="K52">
            <v>35</v>
          </cell>
          <cell r="M52">
            <v>220</v>
          </cell>
          <cell r="N52">
            <v>3</v>
          </cell>
          <cell r="Q52" t="str">
            <v>CS72112</v>
          </cell>
          <cell r="S52" t="str">
            <v>CS72112</v>
          </cell>
          <cell r="T52">
            <v>2</v>
          </cell>
          <cell r="U52">
            <v>2</v>
          </cell>
          <cell r="V52">
            <v>0</v>
          </cell>
        </row>
        <row r="53">
          <cell r="A53" t="str">
            <v>TRECE MARTIRES</v>
          </cell>
          <cell r="B53" t="str">
            <v>120</v>
          </cell>
          <cell r="C53" t="str">
            <v>53</v>
          </cell>
          <cell r="D53">
            <v>3.9202799999999995</v>
          </cell>
          <cell r="E53" t="str">
            <v>14</v>
          </cell>
          <cell r="F53" t="str">
            <v>16</v>
          </cell>
          <cell r="G53">
            <v>58.091484000000001</v>
          </cell>
          <cell r="H53">
            <v>30</v>
          </cell>
          <cell r="I53">
            <v>30</v>
          </cell>
          <cell r="J53">
            <v>30</v>
          </cell>
          <cell r="K53">
            <v>345</v>
          </cell>
          <cell r="L53">
            <v>115</v>
          </cell>
          <cell r="M53">
            <v>240</v>
          </cell>
          <cell r="Q53" t="str">
            <v>CELLWAVE AP906516</v>
          </cell>
          <cell r="R53" t="str">
            <v>CELLWAVE AP906516</v>
          </cell>
          <cell r="S53" t="str">
            <v>CELLWAVE AP906516</v>
          </cell>
          <cell r="T53">
            <v>3</v>
          </cell>
          <cell r="U53">
            <v>3</v>
          </cell>
          <cell r="V53">
            <v>3</v>
          </cell>
        </row>
        <row r="54">
          <cell r="A54" t="str">
            <v>ULATSEGUN</v>
          </cell>
          <cell r="B54" t="str">
            <v>120</v>
          </cell>
          <cell r="C54" t="str">
            <v>59</v>
          </cell>
          <cell r="D54">
            <v>12.807600000000001</v>
          </cell>
          <cell r="E54" t="str">
            <v>14</v>
          </cell>
          <cell r="F54" t="str">
            <v>8</v>
          </cell>
          <cell r="G54">
            <v>45.215088000000002</v>
          </cell>
          <cell r="H54">
            <v>45</v>
          </cell>
          <cell r="I54">
            <v>45</v>
          </cell>
          <cell r="J54">
            <v>45</v>
          </cell>
          <cell r="K54">
            <v>30</v>
          </cell>
          <cell r="L54">
            <v>210</v>
          </cell>
          <cell r="M54">
            <v>300</v>
          </cell>
          <cell r="Q54" t="str">
            <v>CS72112</v>
          </cell>
          <cell r="R54" t="str">
            <v>CS72112</v>
          </cell>
          <cell r="S54" t="str">
            <v>CS72112</v>
          </cell>
          <cell r="T54">
            <v>3</v>
          </cell>
          <cell r="U54">
            <v>3</v>
          </cell>
          <cell r="V54">
            <v>3</v>
          </cell>
        </row>
        <row r="55">
          <cell r="A55" t="str">
            <v>ALFONSO 2</v>
          </cell>
          <cell r="B55" t="str">
            <v>120</v>
          </cell>
          <cell r="C55" t="str">
            <v>51</v>
          </cell>
          <cell r="D55">
            <v>14.49972</v>
          </cell>
          <cell r="E55" t="str">
            <v>14</v>
          </cell>
          <cell r="F55" t="str">
            <v>8</v>
          </cell>
          <cell r="G55">
            <v>43.499975999999997</v>
          </cell>
          <cell r="H55">
            <v>48</v>
          </cell>
          <cell r="I55">
            <v>48</v>
          </cell>
          <cell r="J55">
            <v>48</v>
          </cell>
          <cell r="K55">
            <v>300</v>
          </cell>
          <cell r="L55">
            <v>160</v>
          </cell>
          <cell r="M55">
            <v>230</v>
          </cell>
          <cell r="Q55" t="str">
            <v>CS72112</v>
          </cell>
          <cell r="R55" t="str">
            <v>CS72112</v>
          </cell>
          <cell r="S55" t="str">
            <v>CS72112</v>
          </cell>
          <cell r="T55">
            <v>3</v>
          </cell>
          <cell r="U55">
            <v>3</v>
          </cell>
          <cell r="V55">
            <v>3</v>
          </cell>
        </row>
        <row r="56">
          <cell r="A56" t="str">
            <v>AMADEO</v>
          </cell>
          <cell r="B56" t="str">
            <v>120</v>
          </cell>
          <cell r="C56" t="str">
            <v>55</v>
          </cell>
          <cell r="D56">
            <v>8.0997599999999998</v>
          </cell>
          <cell r="E56" t="str">
            <v>14</v>
          </cell>
          <cell r="F56" t="str">
            <v>10</v>
          </cell>
          <cell r="G56">
            <v>33.299976000000001</v>
          </cell>
          <cell r="H56">
            <v>48</v>
          </cell>
          <cell r="I56">
            <v>48</v>
          </cell>
          <cell r="J56">
            <v>48</v>
          </cell>
          <cell r="K56">
            <v>330</v>
          </cell>
          <cell r="L56">
            <v>40</v>
          </cell>
          <cell r="M56">
            <v>160</v>
          </cell>
          <cell r="Q56" t="str">
            <v>CS72112</v>
          </cell>
          <cell r="R56" t="str">
            <v>CS72112</v>
          </cell>
          <cell r="S56" t="str">
            <v>CS72112</v>
          </cell>
          <cell r="T56">
            <v>3</v>
          </cell>
          <cell r="U56">
            <v>3</v>
          </cell>
          <cell r="V56">
            <v>3</v>
          </cell>
        </row>
        <row r="57">
          <cell r="A57" t="str">
            <v>BACOOR2</v>
          </cell>
          <cell r="B57" t="str">
            <v>120</v>
          </cell>
          <cell r="C57" t="str">
            <v>57</v>
          </cell>
          <cell r="D57">
            <v>0.69984000000000002</v>
          </cell>
          <cell r="E57" t="str">
            <v>14</v>
          </cell>
          <cell r="F57" t="str">
            <v>26</v>
          </cell>
          <cell r="G57">
            <v>29.899968000000001</v>
          </cell>
          <cell r="H57">
            <v>38</v>
          </cell>
          <cell r="I57">
            <v>38</v>
          </cell>
          <cell r="J57">
            <v>38</v>
          </cell>
          <cell r="K57">
            <v>30</v>
          </cell>
          <cell r="L57">
            <v>200</v>
          </cell>
          <cell r="M57">
            <v>300</v>
          </cell>
          <cell r="P57">
            <v>4</v>
          </cell>
          <cell r="Q57" t="str">
            <v>CS72112</v>
          </cell>
          <cell r="R57" t="str">
            <v>CS72112</v>
          </cell>
          <cell r="S57" t="str">
            <v>CS72112</v>
          </cell>
          <cell r="T57">
            <v>4</v>
          </cell>
          <cell r="U57">
            <v>4</v>
          </cell>
          <cell r="V57">
            <v>4</v>
          </cell>
        </row>
        <row r="58">
          <cell r="A58" t="str">
            <v>BALIBAGOV2</v>
          </cell>
          <cell r="B58" t="str">
            <v>121</v>
          </cell>
          <cell r="C58" t="str">
            <v>5</v>
          </cell>
          <cell r="D58">
            <v>35.299679999999995</v>
          </cell>
          <cell r="E58" t="str">
            <v>14</v>
          </cell>
          <cell r="F58" t="str">
            <v>17</v>
          </cell>
          <cell r="G58">
            <v>58.699967999999998</v>
          </cell>
          <cell r="H58">
            <v>48</v>
          </cell>
          <cell r="I58">
            <v>48</v>
          </cell>
          <cell r="J58">
            <v>48</v>
          </cell>
          <cell r="K58">
            <v>320</v>
          </cell>
          <cell r="L58">
            <v>90</v>
          </cell>
          <cell r="M58">
            <v>180</v>
          </cell>
          <cell r="Q58" t="str">
            <v>CS72112</v>
          </cell>
          <cell r="R58" t="str">
            <v>CS72112</v>
          </cell>
          <cell r="S58" t="str">
            <v>CS72112</v>
          </cell>
          <cell r="T58">
            <v>4</v>
          </cell>
          <cell r="U58">
            <v>4</v>
          </cell>
          <cell r="V58">
            <v>4</v>
          </cell>
        </row>
        <row r="59">
          <cell r="A59" t="str">
            <v>BINAKAYAN ISLACOM</v>
          </cell>
          <cell r="B59" t="str">
            <v>120</v>
          </cell>
          <cell r="C59" t="str">
            <v>55</v>
          </cell>
          <cell r="D59">
            <v>30.699840000000002</v>
          </cell>
          <cell r="E59" t="str">
            <v>14</v>
          </cell>
          <cell r="F59" t="str">
            <v>27</v>
          </cell>
          <cell r="G59">
            <v>13.199975999999999</v>
          </cell>
          <cell r="H59">
            <v>21</v>
          </cell>
          <cell r="I59">
            <v>21</v>
          </cell>
          <cell r="J59">
            <v>21</v>
          </cell>
          <cell r="K59">
            <v>20</v>
          </cell>
          <cell r="L59">
            <v>160</v>
          </cell>
          <cell r="M59">
            <v>240</v>
          </cell>
          <cell r="N59">
            <v>3</v>
          </cell>
          <cell r="Q59" t="str">
            <v>CS72112</v>
          </cell>
          <cell r="R59" t="str">
            <v>CS72112</v>
          </cell>
          <cell r="S59" t="str">
            <v>CS72112</v>
          </cell>
          <cell r="T59">
            <v>4</v>
          </cell>
          <cell r="U59">
            <v>4</v>
          </cell>
          <cell r="V59">
            <v>4</v>
          </cell>
        </row>
        <row r="60">
          <cell r="A60" t="str">
            <v>CARMELRAY 1</v>
          </cell>
          <cell r="B60" t="str">
            <v>121</v>
          </cell>
          <cell r="C60" t="str">
            <v>4</v>
          </cell>
          <cell r="D60">
            <v>47.1</v>
          </cell>
          <cell r="E60" t="str">
            <v>14</v>
          </cell>
          <cell r="F60" t="str">
            <v>12</v>
          </cell>
          <cell r="G60">
            <v>51.999983999999998</v>
          </cell>
          <cell r="H60">
            <v>48</v>
          </cell>
          <cell r="I60">
            <v>48</v>
          </cell>
          <cell r="J60">
            <v>48</v>
          </cell>
          <cell r="K60">
            <v>30</v>
          </cell>
          <cell r="L60">
            <v>110</v>
          </cell>
          <cell r="M60">
            <v>310</v>
          </cell>
          <cell r="Q60" t="str">
            <v>CS72112</v>
          </cell>
          <cell r="R60" t="str">
            <v>CS72112</v>
          </cell>
          <cell r="S60" t="str">
            <v>CS72112</v>
          </cell>
          <cell r="T60">
            <v>3</v>
          </cell>
          <cell r="U60">
            <v>3</v>
          </cell>
          <cell r="V60">
            <v>3</v>
          </cell>
        </row>
        <row r="61">
          <cell r="A61" t="str">
            <v>CARMONA TOWN</v>
          </cell>
          <cell r="B61" t="str">
            <v>121</v>
          </cell>
          <cell r="C61" t="str">
            <v>3</v>
          </cell>
          <cell r="D61">
            <v>39.399840000000005</v>
          </cell>
          <cell r="E61" t="str">
            <v>14</v>
          </cell>
          <cell r="F61" t="str">
            <v>18</v>
          </cell>
          <cell r="G61">
            <v>51.699995999999999</v>
          </cell>
          <cell r="H61">
            <v>48</v>
          </cell>
          <cell r="I61">
            <v>48</v>
          </cell>
          <cell r="J61">
            <v>48</v>
          </cell>
          <cell r="K61">
            <v>10</v>
          </cell>
          <cell r="L61">
            <v>180</v>
          </cell>
          <cell r="M61">
            <v>270</v>
          </cell>
          <cell r="Q61" t="str">
            <v>CS72112</v>
          </cell>
          <cell r="R61" t="str">
            <v>CS72112</v>
          </cell>
          <cell r="S61" t="str">
            <v>CS72112</v>
          </cell>
          <cell r="T61">
            <v>4</v>
          </cell>
          <cell r="U61">
            <v>4</v>
          </cell>
          <cell r="V61">
            <v>4</v>
          </cell>
        </row>
        <row r="62">
          <cell r="A62" t="str">
            <v xml:space="preserve">CAYLABNE </v>
          </cell>
          <cell r="B62" t="str">
            <v>120</v>
          </cell>
          <cell r="C62" t="str">
            <v>38</v>
          </cell>
          <cell r="D62">
            <v>26.299679999999999</v>
          </cell>
          <cell r="E62" t="str">
            <v>14</v>
          </cell>
          <cell r="F62" t="str">
            <v>16</v>
          </cell>
          <cell r="G62">
            <v>42.099996000000004</v>
          </cell>
          <cell r="H62">
            <v>31</v>
          </cell>
          <cell r="I62">
            <v>31</v>
          </cell>
          <cell r="J62">
            <v>31</v>
          </cell>
          <cell r="K62">
            <v>75</v>
          </cell>
          <cell r="L62">
            <v>120</v>
          </cell>
          <cell r="M62">
            <v>180</v>
          </cell>
          <cell r="N62">
            <v>3</v>
          </cell>
          <cell r="O62">
            <v>3</v>
          </cell>
          <cell r="Q62" t="str">
            <v>CS72112</v>
          </cell>
          <cell r="R62" t="str">
            <v>CS72112</v>
          </cell>
          <cell r="S62" t="str">
            <v>CS72112</v>
          </cell>
          <cell r="T62">
            <v>3</v>
          </cell>
          <cell r="U62">
            <v>3</v>
          </cell>
          <cell r="V62">
            <v>3</v>
          </cell>
        </row>
        <row r="63">
          <cell r="A63" t="str">
            <v>DASMARINAS2</v>
          </cell>
          <cell r="B63" t="str">
            <v>120</v>
          </cell>
          <cell r="C63" t="str">
            <v>58</v>
          </cell>
          <cell r="D63">
            <v>15.699720000000001</v>
          </cell>
          <cell r="E63" t="str">
            <v>14</v>
          </cell>
          <cell r="F63" t="str">
            <v>19</v>
          </cell>
          <cell r="G63">
            <v>23.199996000000002</v>
          </cell>
          <cell r="H63">
            <v>35</v>
          </cell>
          <cell r="I63">
            <v>35</v>
          </cell>
          <cell r="J63">
            <v>35</v>
          </cell>
          <cell r="K63">
            <v>310</v>
          </cell>
          <cell r="L63">
            <v>150</v>
          </cell>
          <cell r="M63">
            <v>230</v>
          </cell>
          <cell r="Q63" t="str">
            <v>CS72112</v>
          </cell>
          <cell r="R63" t="str">
            <v>CS72112</v>
          </cell>
          <cell r="S63" t="str">
            <v>CS72112</v>
          </cell>
          <cell r="T63">
            <v>3</v>
          </cell>
          <cell r="U63">
            <v>3</v>
          </cell>
          <cell r="V63">
            <v>3</v>
          </cell>
        </row>
        <row r="64">
          <cell r="A64" t="str">
            <v>FCIE</v>
          </cell>
          <cell r="B64" t="str">
            <v>120</v>
          </cell>
          <cell r="C64" t="str">
            <v>56</v>
          </cell>
          <cell r="D64">
            <v>17.899799999999999</v>
          </cell>
          <cell r="E64" t="str">
            <v>14</v>
          </cell>
          <cell r="F64" t="str">
            <v>17</v>
          </cell>
          <cell r="G64">
            <v>25.399968000000001</v>
          </cell>
          <cell r="H64">
            <v>48</v>
          </cell>
          <cell r="I64">
            <v>48</v>
          </cell>
          <cell r="J64">
            <v>48</v>
          </cell>
          <cell r="K64">
            <v>10</v>
          </cell>
          <cell r="L64">
            <v>170</v>
          </cell>
          <cell r="M64">
            <v>270</v>
          </cell>
          <cell r="Q64" t="str">
            <v>CS72112</v>
          </cell>
          <cell r="R64" t="str">
            <v>CS72112</v>
          </cell>
          <cell r="S64" t="str">
            <v>CS72112</v>
          </cell>
          <cell r="T64">
            <v>3</v>
          </cell>
          <cell r="U64">
            <v>3</v>
          </cell>
          <cell r="V64">
            <v>1</v>
          </cell>
        </row>
        <row r="65">
          <cell r="A65" t="str">
            <v>GEN. TRIAS</v>
          </cell>
          <cell r="B65" t="str">
            <v>120</v>
          </cell>
          <cell r="C65" t="str">
            <v>52</v>
          </cell>
          <cell r="D65">
            <v>46.799759999999999</v>
          </cell>
          <cell r="E65" t="str">
            <v>14</v>
          </cell>
          <cell r="F65" t="str">
            <v>23</v>
          </cell>
          <cell r="G65">
            <v>8.6999999999999993</v>
          </cell>
          <cell r="H65">
            <v>48</v>
          </cell>
          <cell r="I65">
            <v>48</v>
          </cell>
          <cell r="J65">
            <v>48</v>
          </cell>
          <cell r="K65">
            <v>30</v>
          </cell>
          <cell r="L65">
            <v>190</v>
          </cell>
          <cell r="M65">
            <v>290</v>
          </cell>
          <cell r="Q65" t="str">
            <v>CS72112</v>
          </cell>
          <cell r="R65" t="str">
            <v>CS72112</v>
          </cell>
          <cell r="S65" t="str">
            <v>CS72112</v>
          </cell>
          <cell r="T65">
            <v>3</v>
          </cell>
          <cell r="U65">
            <v>3</v>
          </cell>
          <cell r="V65">
            <v>3</v>
          </cell>
        </row>
        <row r="66">
          <cell r="A66" t="str">
            <v>GMA</v>
          </cell>
          <cell r="B66" t="str">
            <v>121</v>
          </cell>
          <cell r="C66" t="str">
            <v>0</v>
          </cell>
          <cell r="D66">
            <v>20.799720000000001</v>
          </cell>
          <cell r="E66" t="str">
            <v>14</v>
          </cell>
          <cell r="F66" t="str">
            <v>17</v>
          </cell>
          <cell r="G66">
            <v>36.899988</v>
          </cell>
          <cell r="H66">
            <v>17</v>
          </cell>
          <cell r="I66">
            <v>17</v>
          </cell>
          <cell r="J66">
            <v>17</v>
          </cell>
          <cell r="K66">
            <v>30</v>
          </cell>
          <cell r="L66">
            <v>90</v>
          </cell>
          <cell r="M66">
            <v>210</v>
          </cell>
          <cell r="Q66" t="str">
            <v>CS72112</v>
          </cell>
          <cell r="R66" t="str">
            <v>CS72112</v>
          </cell>
          <cell r="S66" t="str">
            <v>CS72112</v>
          </cell>
          <cell r="T66">
            <v>4</v>
          </cell>
          <cell r="U66">
            <v>4</v>
          </cell>
          <cell r="V66">
            <v>4</v>
          </cell>
        </row>
        <row r="67">
          <cell r="A67" t="str">
            <v>IMUS 2</v>
          </cell>
          <cell r="B67" t="str">
            <v>120</v>
          </cell>
          <cell r="C67" t="str">
            <v>55</v>
          </cell>
          <cell r="D67">
            <v>4.8997200000000003</v>
          </cell>
          <cell r="E67" t="str">
            <v>14</v>
          </cell>
          <cell r="F67" t="str">
            <v>24</v>
          </cell>
          <cell r="G67">
            <v>55.399967999999994</v>
          </cell>
          <cell r="H67">
            <v>38</v>
          </cell>
          <cell r="I67">
            <v>38</v>
          </cell>
          <cell r="J67">
            <v>38</v>
          </cell>
          <cell r="K67">
            <v>10</v>
          </cell>
          <cell r="L67">
            <v>100</v>
          </cell>
          <cell r="M67">
            <v>170</v>
          </cell>
          <cell r="Q67" t="str">
            <v>CS72112</v>
          </cell>
          <cell r="R67" t="str">
            <v>CS72112</v>
          </cell>
          <cell r="S67" t="str">
            <v>CS72112</v>
          </cell>
          <cell r="T67">
            <v>4</v>
          </cell>
          <cell r="U67">
            <v>4</v>
          </cell>
          <cell r="V67">
            <v>4</v>
          </cell>
        </row>
        <row r="68">
          <cell r="A68" t="str">
            <v>IMUS-DASMA ROAD</v>
          </cell>
          <cell r="B68" t="str">
            <v>120</v>
          </cell>
          <cell r="C68" t="str">
            <v>56</v>
          </cell>
          <cell r="D68">
            <v>8.9998799999999992</v>
          </cell>
          <cell r="E68" t="str">
            <v>14</v>
          </cell>
          <cell r="F68" t="str">
            <v>23</v>
          </cell>
          <cell r="G68">
            <v>25.8</v>
          </cell>
          <cell r="H68">
            <v>38</v>
          </cell>
          <cell r="I68">
            <v>38</v>
          </cell>
          <cell r="J68">
            <v>38</v>
          </cell>
          <cell r="K68">
            <v>10</v>
          </cell>
          <cell r="L68">
            <v>160</v>
          </cell>
          <cell r="M68">
            <v>260</v>
          </cell>
          <cell r="Q68" t="str">
            <v>CS72112</v>
          </cell>
          <cell r="R68" t="str">
            <v>CS72112</v>
          </cell>
          <cell r="S68" t="str">
            <v>CS72112</v>
          </cell>
          <cell r="T68">
            <v>3</v>
          </cell>
          <cell r="U68">
            <v>3</v>
          </cell>
          <cell r="V68">
            <v>3</v>
          </cell>
        </row>
        <row r="69">
          <cell r="A69" t="str">
            <v>INDANG</v>
          </cell>
          <cell r="B69" t="str">
            <v>120</v>
          </cell>
          <cell r="C69" t="str">
            <v>52</v>
          </cell>
          <cell r="D69">
            <v>14.599919999999999</v>
          </cell>
          <cell r="E69" t="str">
            <v>14</v>
          </cell>
          <cell r="F69" t="str">
            <v>11</v>
          </cell>
          <cell r="G69">
            <v>56.699987999999998</v>
          </cell>
          <cell r="H69">
            <v>48</v>
          </cell>
          <cell r="I69">
            <v>48</v>
          </cell>
          <cell r="J69">
            <v>48</v>
          </cell>
          <cell r="K69">
            <v>340</v>
          </cell>
          <cell r="L69">
            <v>90</v>
          </cell>
          <cell r="M69">
            <v>150</v>
          </cell>
          <cell r="Q69" t="str">
            <v>CS72112</v>
          </cell>
          <cell r="R69" t="str">
            <v>CS72112</v>
          </cell>
          <cell r="S69" t="str">
            <v>CS72112</v>
          </cell>
          <cell r="T69">
            <v>3</v>
          </cell>
          <cell r="U69">
            <v>3</v>
          </cell>
          <cell r="V69">
            <v>3</v>
          </cell>
        </row>
        <row r="70">
          <cell r="A70" t="str">
            <v>MALAGASANG</v>
          </cell>
          <cell r="B70" t="str">
            <v>120</v>
          </cell>
          <cell r="C70" t="str">
            <v>55</v>
          </cell>
          <cell r="D70">
            <v>17.799959999999999</v>
          </cell>
          <cell r="E70" t="str">
            <v>14</v>
          </cell>
          <cell r="F70" t="str">
            <v>21</v>
          </cell>
          <cell r="G70">
            <v>34.200000000000003</v>
          </cell>
          <cell r="H70">
            <v>48</v>
          </cell>
          <cell r="I70">
            <v>38</v>
          </cell>
          <cell r="J70">
            <v>48</v>
          </cell>
          <cell r="K70">
            <v>10</v>
          </cell>
          <cell r="L70">
            <v>100</v>
          </cell>
          <cell r="M70">
            <v>160</v>
          </cell>
          <cell r="O70">
            <v>2</v>
          </cell>
          <cell r="Q70" t="str">
            <v>CS72112</v>
          </cell>
          <cell r="R70" t="str">
            <v>CS72112</v>
          </cell>
          <cell r="S70" t="str">
            <v>CS72112</v>
          </cell>
          <cell r="T70">
            <v>3</v>
          </cell>
          <cell r="U70">
            <v>3</v>
          </cell>
          <cell r="V70">
            <v>3</v>
          </cell>
        </row>
        <row r="71">
          <cell r="A71" t="str">
            <v>MENDEZ</v>
          </cell>
          <cell r="B71" t="str">
            <v>120</v>
          </cell>
          <cell r="C71" t="str">
            <v>54</v>
          </cell>
          <cell r="D71">
            <v>9.2998799999999999</v>
          </cell>
          <cell r="E71" t="str">
            <v>14</v>
          </cell>
          <cell r="F71" t="str">
            <v>7</v>
          </cell>
          <cell r="G71">
            <v>31.399968000000001</v>
          </cell>
          <cell r="H71">
            <v>48</v>
          </cell>
          <cell r="I71">
            <v>48</v>
          </cell>
          <cell r="J71">
            <v>48</v>
          </cell>
          <cell r="K71">
            <v>10</v>
          </cell>
          <cell r="L71">
            <v>150</v>
          </cell>
          <cell r="M71">
            <v>310</v>
          </cell>
          <cell r="Q71" t="str">
            <v>CS72112</v>
          </cell>
          <cell r="R71" t="str">
            <v>CS72112</v>
          </cell>
          <cell r="S71" t="str">
            <v>CS72112</v>
          </cell>
          <cell r="T71">
            <v>3</v>
          </cell>
          <cell r="U71">
            <v>3</v>
          </cell>
          <cell r="V71">
            <v>3</v>
          </cell>
        </row>
        <row r="72">
          <cell r="A72" t="str">
            <v>MOLINO</v>
          </cell>
          <cell r="B72" t="str">
            <v>120</v>
          </cell>
          <cell r="C72" t="str">
            <v>58</v>
          </cell>
          <cell r="D72">
            <v>22.499759999999998</v>
          </cell>
          <cell r="E72" t="str">
            <v>14</v>
          </cell>
          <cell r="F72" t="str">
            <v>24</v>
          </cell>
          <cell r="G72">
            <v>19.8</v>
          </cell>
          <cell r="H72">
            <v>48</v>
          </cell>
          <cell r="I72">
            <v>48</v>
          </cell>
          <cell r="J72">
            <v>48</v>
          </cell>
          <cell r="K72">
            <v>0</v>
          </cell>
          <cell r="L72">
            <v>100</v>
          </cell>
          <cell r="M72">
            <v>170</v>
          </cell>
          <cell r="Q72" t="str">
            <v>CS72112</v>
          </cell>
          <cell r="R72" t="str">
            <v>CS72112</v>
          </cell>
          <cell r="S72" t="str">
            <v>CS72112</v>
          </cell>
          <cell r="T72">
            <v>3</v>
          </cell>
          <cell r="U72">
            <v>3</v>
          </cell>
          <cell r="V72">
            <v>3</v>
          </cell>
        </row>
        <row r="73">
          <cell r="A73" t="str">
            <v>MT. AIMING</v>
          </cell>
          <cell r="B73" t="str">
            <v>120</v>
          </cell>
          <cell r="C73" t="str">
            <v>46</v>
          </cell>
          <cell r="D73">
            <v>34.599719999999998</v>
          </cell>
          <cell r="E73" t="str">
            <v>14</v>
          </cell>
          <cell r="F73" t="str">
            <v>5</v>
          </cell>
          <cell r="G73">
            <v>53.599992</v>
          </cell>
          <cell r="H73">
            <v>48</v>
          </cell>
          <cell r="I73">
            <v>38</v>
          </cell>
          <cell r="K73">
            <v>90</v>
          </cell>
          <cell r="L73">
            <v>240</v>
          </cell>
          <cell r="O73">
            <v>4</v>
          </cell>
          <cell r="Q73" t="str">
            <v>CS72112</v>
          </cell>
          <cell r="R73" t="str">
            <v>CS72112</v>
          </cell>
          <cell r="T73">
            <v>3</v>
          </cell>
          <cell r="U73">
            <v>3</v>
          </cell>
          <cell r="V73">
            <v>3</v>
          </cell>
        </row>
        <row r="74">
          <cell r="A74" t="str">
            <v>NOVELETA</v>
          </cell>
          <cell r="B74" t="str">
            <v>120</v>
          </cell>
          <cell r="C74" t="str">
            <v>52</v>
          </cell>
          <cell r="D74">
            <v>46.2</v>
          </cell>
          <cell r="E74" t="str">
            <v>14</v>
          </cell>
          <cell r="F74" t="str">
            <v>25</v>
          </cell>
          <cell r="G74">
            <v>51.499991999999999</v>
          </cell>
          <cell r="H74">
            <v>48</v>
          </cell>
          <cell r="I74">
            <v>38</v>
          </cell>
          <cell r="J74">
            <v>48</v>
          </cell>
          <cell r="K74">
            <v>350</v>
          </cell>
          <cell r="L74">
            <v>50</v>
          </cell>
          <cell r="M74">
            <v>230</v>
          </cell>
          <cell r="O74">
            <v>2</v>
          </cell>
          <cell r="Q74" t="str">
            <v>CS72112</v>
          </cell>
          <cell r="R74" t="str">
            <v>CS72112</v>
          </cell>
          <cell r="S74" t="str">
            <v>CS72112</v>
          </cell>
          <cell r="T74">
            <v>4</v>
          </cell>
          <cell r="U74">
            <v>4</v>
          </cell>
          <cell r="V74">
            <v>4</v>
          </cell>
        </row>
        <row r="75">
          <cell r="A75" t="str">
            <v>MT. VIEW</v>
          </cell>
          <cell r="B75" t="str">
            <v>120</v>
          </cell>
          <cell r="C75" t="str">
            <v>57</v>
          </cell>
          <cell r="D75">
            <v>58.5</v>
          </cell>
          <cell r="E75" t="str">
            <v>14</v>
          </cell>
          <cell r="F75" t="str">
            <v>17</v>
          </cell>
          <cell r="G75">
            <v>52.699992000000002</v>
          </cell>
          <cell r="H75">
            <v>25</v>
          </cell>
          <cell r="I75">
            <v>25</v>
          </cell>
          <cell r="J75">
            <v>25</v>
          </cell>
          <cell r="K75">
            <v>0</v>
          </cell>
          <cell r="L75">
            <v>115</v>
          </cell>
          <cell r="M75">
            <v>240</v>
          </cell>
          <cell r="Q75" t="str">
            <v>CS72112</v>
          </cell>
          <cell r="R75" t="str">
            <v>CS72112</v>
          </cell>
          <cell r="S75" t="str">
            <v>CS72112</v>
          </cell>
          <cell r="T75">
            <v>3</v>
          </cell>
          <cell r="U75">
            <v>3</v>
          </cell>
          <cell r="V75">
            <v>3</v>
          </cell>
        </row>
        <row r="76">
          <cell r="A76" t="str">
            <v>SALITRAN</v>
          </cell>
          <cell r="B76" t="str">
            <v>120</v>
          </cell>
          <cell r="C76" t="str">
            <v>56</v>
          </cell>
          <cell r="D76">
            <v>29.199839999999998</v>
          </cell>
          <cell r="E76" t="str">
            <v>14</v>
          </cell>
          <cell r="F76" t="str">
            <v>21</v>
          </cell>
          <cell r="G76">
            <v>5.6999879999999994</v>
          </cell>
          <cell r="H76">
            <v>48</v>
          </cell>
          <cell r="I76">
            <v>48</v>
          </cell>
          <cell r="J76">
            <v>48</v>
          </cell>
          <cell r="K76">
            <v>350</v>
          </cell>
          <cell r="L76">
            <v>90</v>
          </cell>
          <cell r="M76">
            <v>200</v>
          </cell>
          <cell r="Q76" t="str">
            <v>CS72112</v>
          </cell>
          <cell r="R76" t="str">
            <v>CS72112</v>
          </cell>
          <cell r="S76" t="str">
            <v>CS72112</v>
          </cell>
          <cell r="T76">
            <v>3</v>
          </cell>
          <cell r="U76">
            <v>3</v>
          </cell>
          <cell r="V76">
            <v>3</v>
          </cell>
        </row>
        <row r="77">
          <cell r="A77" t="str">
            <v>SAN PEDRO2</v>
          </cell>
          <cell r="B77" t="str">
            <v>121</v>
          </cell>
          <cell r="C77" t="str">
            <v>3</v>
          </cell>
          <cell r="D77">
            <v>10.9998</v>
          </cell>
          <cell r="E77" t="str">
            <v>14</v>
          </cell>
          <cell r="F77" t="str">
            <v>20</v>
          </cell>
          <cell r="G77">
            <v>42.999972</v>
          </cell>
          <cell r="H77">
            <v>32</v>
          </cell>
          <cell r="I77">
            <v>32</v>
          </cell>
          <cell r="J77">
            <v>32</v>
          </cell>
          <cell r="K77">
            <v>310</v>
          </cell>
          <cell r="L77">
            <v>90</v>
          </cell>
          <cell r="M77">
            <v>190</v>
          </cell>
          <cell r="O77">
            <v>5</v>
          </cell>
          <cell r="Q77" t="str">
            <v>CS72112</v>
          </cell>
          <cell r="R77" t="str">
            <v>CS72112</v>
          </cell>
          <cell r="S77" t="str">
            <v>CS72112</v>
          </cell>
        </row>
        <row r="78">
          <cell r="A78" t="str">
            <v>STA.ROSA,LAG</v>
          </cell>
          <cell r="B78" t="str">
            <v>121</v>
          </cell>
          <cell r="C78" t="str">
            <v>6</v>
          </cell>
          <cell r="D78">
            <v>31.5</v>
          </cell>
          <cell r="E78" t="str">
            <v>14</v>
          </cell>
          <cell r="F78" t="str">
            <v>19</v>
          </cell>
          <cell r="G78">
            <v>0.199992</v>
          </cell>
          <cell r="H78">
            <v>31</v>
          </cell>
          <cell r="I78">
            <v>31</v>
          </cell>
          <cell r="J78">
            <v>31</v>
          </cell>
          <cell r="K78">
            <v>0</v>
          </cell>
          <cell r="L78">
            <v>150</v>
          </cell>
          <cell r="M78">
            <v>230</v>
          </cell>
          <cell r="N78">
            <v>3</v>
          </cell>
          <cell r="Q78" t="str">
            <v>CS72112</v>
          </cell>
          <cell r="R78" t="str">
            <v>CS72112</v>
          </cell>
          <cell r="S78" t="str">
            <v>CS72112</v>
          </cell>
          <cell r="T78">
            <v>4</v>
          </cell>
          <cell r="U78">
            <v>4</v>
          </cell>
          <cell r="V78">
            <v>4</v>
          </cell>
        </row>
        <row r="79">
          <cell r="A79" t="str">
            <v>TAGAYTAY3</v>
          </cell>
          <cell r="B79" t="str">
            <v>120</v>
          </cell>
          <cell r="C79" t="str">
            <v>57</v>
          </cell>
          <cell r="D79">
            <v>15.599880000000001</v>
          </cell>
          <cell r="E79" t="str">
            <v>14</v>
          </cell>
          <cell r="F79" t="str">
            <v>7</v>
          </cell>
          <cell r="G79">
            <v>44.699987999999998</v>
          </cell>
          <cell r="H79">
            <v>48</v>
          </cell>
          <cell r="I79">
            <v>48</v>
          </cell>
          <cell r="J79">
            <v>48</v>
          </cell>
          <cell r="K79">
            <v>10</v>
          </cell>
          <cell r="L79">
            <v>110</v>
          </cell>
          <cell r="M79">
            <v>180</v>
          </cell>
          <cell r="Q79" t="str">
            <v>CS72112</v>
          </cell>
          <cell r="R79" t="str">
            <v>CS72112</v>
          </cell>
          <cell r="S79" t="str">
            <v>CS72112</v>
          </cell>
          <cell r="T79">
            <v>3</v>
          </cell>
          <cell r="U79">
            <v>3</v>
          </cell>
          <cell r="V79">
            <v>3</v>
          </cell>
        </row>
        <row r="80">
          <cell r="A80" t="str">
            <v>BINAN</v>
          </cell>
          <cell r="B80" t="str">
            <v>121</v>
          </cell>
          <cell r="C80" t="str">
            <v>5</v>
          </cell>
          <cell r="D80">
            <v>47.966279999999998</v>
          </cell>
          <cell r="E80" t="str">
            <v>14</v>
          </cell>
          <cell r="F80" t="str">
            <v>19</v>
          </cell>
          <cell r="G80">
            <v>21.331452000000002</v>
          </cell>
          <cell r="H80">
            <v>38</v>
          </cell>
          <cell r="I80">
            <v>38</v>
          </cell>
          <cell r="J80">
            <v>38</v>
          </cell>
          <cell r="K80">
            <v>325</v>
          </cell>
          <cell r="L80">
            <v>140</v>
          </cell>
          <cell r="M80">
            <v>240</v>
          </cell>
          <cell r="Q80" t="str">
            <v>Kathrein 730376</v>
          </cell>
          <cell r="R80" t="str">
            <v>Kathrein 730376</v>
          </cell>
          <cell r="S80" t="str">
            <v>Kathrein 730376</v>
          </cell>
          <cell r="T80">
            <v>4</v>
          </cell>
          <cell r="U80">
            <v>4</v>
          </cell>
          <cell r="V80">
            <v>3</v>
          </cell>
        </row>
        <row r="81">
          <cell r="A81" t="str">
            <v>SANPEDRO</v>
          </cell>
          <cell r="B81" t="str">
            <v>121</v>
          </cell>
          <cell r="C81" t="str">
            <v>3</v>
          </cell>
          <cell r="D81">
            <v>22.942799999999998</v>
          </cell>
          <cell r="E81" t="str">
            <v>14</v>
          </cell>
          <cell r="F81" t="str">
            <v>21</v>
          </cell>
          <cell r="G81">
            <v>43.635815999999998</v>
          </cell>
          <cell r="H81">
            <v>42</v>
          </cell>
          <cell r="I81">
            <v>40</v>
          </cell>
          <cell r="J81">
            <v>42</v>
          </cell>
          <cell r="K81">
            <v>330</v>
          </cell>
          <cell r="L81">
            <v>110</v>
          </cell>
          <cell r="M81">
            <v>210</v>
          </cell>
          <cell r="Q81" t="str">
            <v>CS72112</v>
          </cell>
          <cell r="R81" t="str">
            <v>CS72112</v>
          </cell>
          <cell r="S81" t="str">
            <v>CS72112</v>
          </cell>
          <cell r="T81">
            <v>3</v>
          </cell>
          <cell r="U81">
            <v>3</v>
          </cell>
          <cell r="V81">
            <v>3</v>
          </cell>
        </row>
        <row r="82">
          <cell r="A82" t="str">
            <v>CANLUBANG</v>
          </cell>
          <cell r="B82" t="str">
            <v>121</v>
          </cell>
          <cell r="C82" t="str">
            <v>6</v>
          </cell>
          <cell r="D82">
            <v>2.0318399999999999</v>
          </cell>
          <cell r="E82" t="str">
            <v>14</v>
          </cell>
          <cell r="F82" t="str">
            <v>13</v>
          </cell>
          <cell r="G82">
            <v>16.07574</v>
          </cell>
          <cell r="H82">
            <v>35</v>
          </cell>
          <cell r="I82">
            <v>35</v>
          </cell>
          <cell r="J82">
            <v>35</v>
          </cell>
          <cell r="K82">
            <v>340</v>
          </cell>
          <cell r="L82">
            <v>120</v>
          </cell>
          <cell r="M82">
            <v>240</v>
          </cell>
          <cell r="Q82" t="str">
            <v>Kathrein 730376</v>
          </cell>
          <cell r="R82" t="str">
            <v>Kathrein 730376</v>
          </cell>
          <cell r="S82" t="str">
            <v>Kathrein 730376</v>
          </cell>
          <cell r="T82">
            <v>3</v>
          </cell>
          <cell r="U82">
            <v>3</v>
          </cell>
          <cell r="V82">
            <v>2</v>
          </cell>
        </row>
        <row r="83">
          <cell r="A83" t="str">
            <v>LAGUNATECH</v>
          </cell>
          <cell r="B83" t="str">
            <v>121</v>
          </cell>
          <cell r="C83" t="str">
            <v>3</v>
          </cell>
          <cell r="D83">
            <v>29.84544</v>
          </cell>
          <cell r="E83" t="str">
            <v>14</v>
          </cell>
          <cell r="F83" t="str">
            <v>15</v>
          </cell>
          <cell r="G83">
            <v>57.728231999999998</v>
          </cell>
          <cell r="H83">
            <v>50</v>
          </cell>
          <cell r="I83">
            <v>50</v>
          </cell>
          <cell r="J83">
            <v>50</v>
          </cell>
          <cell r="K83">
            <v>340</v>
          </cell>
          <cell r="L83">
            <v>80</v>
          </cell>
          <cell r="M83">
            <v>180</v>
          </cell>
          <cell r="N83">
            <v>5</v>
          </cell>
          <cell r="Q83" t="str">
            <v>Kathrein 730376</v>
          </cell>
          <cell r="R83" t="str">
            <v>Kathrein 730376</v>
          </cell>
          <cell r="S83" t="str">
            <v>Kathrein 730376</v>
          </cell>
          <cell r="T83">
            <v>4</v>
          </cell>
          <cell r="U83">
            <v>4</v>
          </cell>
          <cell r="V83">
            <v>4</v>
          </cell>
        </row>
        <row r="84">
          <cell r="A84" t="str">
            <v>LISP</v>
          </cell>
          <cell r="B84" t="str">
            <v>121</v>
          </cell>
          <cell r="C84" t="str">
            <v>6</v>
          </cell>
          <cell r="D84">
            <v>9.8182799999999997</v>
          </cell>
          <cell r="E84" t="str">
            <v>14</v>
          </cell>
          <cell r="F84" t="str">
            <v>14</v>
          </cell>
          <cell r="G84">
            <v>28.663620000000002</v>
          </cell>
          <cell r="H84">
            <v>42</v>
          </cell>
          <cell r="I84">
            <v>42</v>
          </cell>
          <cell r="J84">
            <v>40</v>
          </cell>
          <cell r="K84">
            <v>0</v>
          </cell>
          <cell r="L84">
            <v>120</v>
          </cell>
          <cell r="M84">
            <v>240</v>
          </cell>
          <cell r="Q84" t="str">
            <v>CS72112</v>
          </cell>
          <cell r="R84" t="str">
            <v>CS72112</v>
          </cell>
          <cell r="S84" t="str">
            <v>CS72112</v>
          </cell>
          <cell r="T84">
            <v>2</v>
          </cell>
          <cell r="U84">
            <v>2</v>
          </cell>
          <cell r="V84">
            <v>2</v>
          </cell>
        </row>
        <row r="85">
          <cell r="A85" t="str">
            <v>CABUYAO</v>
          </cell>
          <cell r="B85" t="str">
            <v>121</v>
          </cell>
          <cell r="C85" t="str">
            <v>6</v>
          </cell>
          <cell r="D85">
            <v>53.675280000000001</v>
          </cell>
          <cell r="E85" t="str">
            <v>14</v>
          </cell>
          <cell r="F85" t="str">
            <v>16</v>
          </cell>
          <cell r="G85">
            <v>30.828684000000003</v>
          </cell>
          <cell r="H85">
            <v>48</v>
          </cell>
          <cell r="I85">
            <v>48</v>
          </cell>
          <cell r="J85">
            <v>48</v>
          </cell>
          <cell r="K85">
            <v>340</v>
          </cell>
          <cell r="L85">
            <v>150</v>
          </cell>
          <cell r="M85">
            <v>240</v>
          </cell>
          <cell r="Q85" t="str">
            <v>CS72112</v>
          </cell>
          <cell r="R85" t="str">
            <v>CS72112</v>
          </cell>
          <cell r="S85" t="str">
            <v>Kathrein 730376</v>
          </cell>
          <cell r="T85">
            <v>3</v>
          </cell>
          <cell r="U85">
            <v>3</v>
          </cell>
          <cell r="V85">
            <v>3</v>
          </cell>
        </row>
        <row r="86">
          <cell r="A86" t="str">
            <v>In-building</v>
          </cell>
        </row>
        <row r="87">
          <cell r="A87" t="str">
            <v>DAYS HOTEL</v>
          </cell>
          <cell r="H87" t="str">
            <v>INDOOR SITE</v>
          </cell>
          <cell r="K87" t="str">
            <v>INDOOR SITE</v>
          </cell>
          <cell r="N87" t="str">
            <v>INDOOR SITE</v>
          </cell>
          <cell r="Q87" t="str">
            <v>INDOOR SITE</v>
          </cell>
          <cell r="R87" t="str">
            <v>INDOOR SITE</v>
          </cell>
          <cell r="S87" t="str">
            <v>INDOOR SITE</v>
          </cell>
          <cell r="T87">
            <v>2</v>
          </cell>
          <cell r="U87">
            <v>0</v>
          </cell>
          <cell r="V87">
            <v>0</v>
          </cell>
        </row>
        <row r="88">
          <cell r="A88" t="str">
            <v>SMBACOOR</v>
          </cell>
          <cell r="H88" t="str">
            <v>INDOOR SITE</v>
          </cell>
          <cell r="K88" t="str">
            <v>INDOOR SITE</v>
          </cell>
          <cell r="N88" t="str">
            <v>INDOOR SITE</v>
          </cell>
          <cell r="Q88" t="str">
            <v>INDOOR SITE</v>
          </cell>
          <cell r="R88" t="str">
            <v>INDOOR SITE</v>
          </cell>
          <cell r="S88" t="str">
            <v>INDOOR SITE</v>
          </cell>
          <cell r="T88">
            <v>3</v>
          </cell>
          <cell r="U88">
            <v>0</v>
          </cell>
          <cell r="V88">
            <v>0</v>
          </cell>
        </row>
        <row r="89">
          <cell r="A89" t="str">
            <v>ROBSNIMUS1</v>
          </cell>
          <cell r="H89" t="str">
            <v>INDOOR SITE</v>
          </cell>
          <cell r="K89" t="str">
            <v>INDOOR SITE</v>
          </cell>
          <cell r="N89" t="str">
            <v>INDOOR SITE</v>
          </cell>
          <cell r="Q89" t="str">
            <v>INDOOR SITE</v>
          </cell>
          <cell r="R89" t="str">
            <v>INDOOR SITE</v>
          </cell>
          <cell r="S89" t="str">
            <v>INDOOR SITE</v>
          </cell>
          <cell r="T89">
            <v>3</v>
          </cell>
          <cell r="U89">
            <v>0</v>
          </cell>
          <cell r="V89">
            <v>0</v>
          </cell>
        </row>
        <row r="90">
          <cell r="A90" t="str">
            <v>Target Mall Balibago Complex</v>
          </cell>
          <cell r="H90" t="str">
            <v>INDOOR SITE</v>
          </cell>
          <cell r="K90" t="str">
            <v>INDOOR SITE</v>
          </cell>
          <cell r="N90" t="str">
            <v>INDOOR SITE</v>
          </cell>
          <cell r="Q90" t="str">
            <v>INDOOR</v>
          </cell>
          <cell r="R90" t="str">
            <v>INDOOR</v>
          </cell>
          <cell r="S90" t="str">
            <v>INDOOR</v>
          </cell>
          <cell r="T90">
            <v>4</v>
          </cell>
          <cell r="U90">
            <v>0</v>
          </cell>
          <cell r="V90">
            <v>0</v>
          </cell>
        </row>
        <row r="91">
          <cell r="A91" t="str">
            <v>Waltermart Sta. Rosa</v>
          </cell>
          <cell r="H91" t="str">
            <v>INDOOR SITE</v>
          </cell>
          <cell r="K91" t="str">
            <v>INDOOR SITE</v>
          </cell>
          <cell r="N91" t="str">
            <v>INDOOR SITE</v>
          </cell>
          <cell r="Q91" t="str">
            <v>INDOOR</v>
          </cell>
          <cell r="R91" t="str">
            <v>INDOOR</v>
          </cell>
          <cell r="S91" t="str">
            <v>INDOOR</v>
          </cell>
          <cell r="T91">
            <v>4</v>
          </cell>
          <cell r="U91">
            <v>0</v>
          </cell>
          <cell r="V91">
            <v>0</v>
          </cell>
        </row>
        <row r="92">
          <cell r="A92" t="str">
            <v>MEGA RIZAL</v>
          </cell>
        </row>
        <row r="93">
          <cell r="A93" t="str">
            <v>ANGONO</v>
          </cell>
          <cell r="B93" t="str">
            <v>121</v>
          </cell>
          <cell r="C93" t="str">
            <v>8</v>
          </cell>
          <cell r="D93">
            <v>59.053560000000004</v>
          </cell>
          <cell r="E93" t="str">
            <v>14</v>
          </cell>
          <cell r="F93" t="str">
            <v>31</v>
          </cell>
          <cell r="G93">
            <v>44.169564000000001</v>
          </cell>
          <cell r="H93">
            <v>35</v>
          </cell>
          <cell r="I93">
            <v>35</v>
          </cell>
          <cell r="J93">
            <v>35</v>
          </cell>
          <cell r="K93">
            <v>350</v>
          </cell>
          <cell r="L93">
            <v>50</v>
          </cell>
          <cell r="M93">
            <v>120</v>
          </cell>
          <cell r="N93">
            <v>5</v>
          </cell>
          <cell r="P93">
            <v>5</v>
          </cell>
          <cell r="Q93" t="str">
            <v>Kathrein 730376</v>
          </cell>
          <cell r="R93" t="str">
            <v>Kathrein 730376</v>
          </cell>
          <cell r="S93" t="str">
            <v>Kathrein 730376</v>
          </cell>
          <cell r="T93">
            <v>3</v>
          </cell>
          <cell r="U93">
            <v>3</v>
          </cell>
          <cell r="V93">
            <v>3</v>
          </cell>
        </row>
        <row r="94">
          <cell r="A94" t="str">
            <v>ANTIPOLO</v>
          </cell>
          <cell r="B94" t="str">
            <v>121</v>
          </cell>
          <cell r="C94" t="str">
            <v>10</v>
          </cell>
          <cell r="D94">
            <v>23.47176</v>
          </cell>
          <cell r="E94" t="str">
            <v>14</v>
          </cell>
          <cell r="F94" t="str">
            <v>35</v>
          </cell>
          <cell r="G94">
            <v>45.455460000000002</v>
          </cell>
          <cell r="H94">
            <v>15</v>
          </cell>
          <cell r="I94">
            <v>15</v>
          </cell>
          <cell r="K94">
            <v>10</v>
          </cell>
          <cell r="L94">
            <v>110</v>
          </cell>
          <cell r="Q94" t="str">
            <v>CELLWAVE AP906516</v>
          </cell>
          <cell r="R94" t="str">
            <v>CELLWAVE AP906516</v>
          </cell>
          <cell r="T94">
            <v>3</v>
          </cell>
          <cell r="U94">
            <v>2</v>
          </cell>
          <cell r="V94">
            <v>0</v>
          </cell>
        </row>
        <row r="95">
          <cell r="A95" t="str">
            <v>BINANGONAN</v>
          </cell>
          <cell r="B95" t="str">
            <v>121</v>
          </cell>
          <cell r="C95" t="str">
            <v>11</v>
          </cell>
          <cell r="D95">
            <v>34.018799999999999</v>
          </cell>
          <cell r="E95" t="str">
            <v>14</v>
          </cell>
          <cell r="F95" t="str">
            <v>28</v>
          </cell>
          <cell r="G95">
            <v>5.9470320000000001</v>
          </cell>
          <cell r="H95">
            <v>28</v>
          </cell>
          <cell r="I95">
            <v>28</v>
          </cell>
          <cell r="K95">
            <v>340</v>
          </cell>
          <cell r="L95">
            <v>130</v>
          </cell>
          <cell r="Q95" t="str">
            <v>Kathrein 730376</v>
          </cell>
          <cell r="R95" t="str">
            <v>Kathrein 730376</v>
          </cell>
          <cell r="T95">
            <v>2</v>
          </cell>
          <cell r="U95">
            <v>3</v>
          </cell>
          <cell r="V95">
            <v>0</v>
          </cell>
        </row>
        <row r="96">
          <cell r="A96" t="str">
            <v>BRGYPABLO</v>
          </cell>
          <cell r="B96" t="str">
            <v>121</v>
          </cell>
          <cell r="C96" t="str">
            <v>9</v>
          </cell>
          <cell r="D96">
            <v>41.06232</v>
          </cell>
          <cell r="E96" t="str">
            <v>14</v>
          </cell>
          <cell r="F96" t="str">
            <v>34</v>
          </cell>
          <cell r="G96">
            <v>43.177404000000003</v>
          </cell>
          <cell r="H96">
            <v>32</v>
          </cell>
          <cell r="I96">
            <v>32</v>
          </cell>
          <cell r="J96">
            <v>32</v>
          </cell>
          <cell r="K96">
            <v>20</v>
          </cell>
          <cell r="L96">
            <v>120</v>
          </cell>
          <cell r="M96">
            <v>240</v>
          </cell>
          <cell r="Q96" t="str">
            <v>Kathrein 730368</v>
          </cell>
          <cell r="R96" t="str">
            <v>Kathrein 730368</v>
          </cell>
          <cell r="S96" t="str">
            <v>Kathrein 730368</v>
          </cell>
          <cell r="T96">
            <v>3</v>
          </cell>
          <cell r="U96">
            <v>3</v>
          </cell>
          <cell r="V96">
            <v>3</v>
          </cell>
        </row>
        <row r="97">
          <cell r="A97" t="str">
            <v>MORONG</v>
          </cell>
          <cell r="B97" t="str">
            <v>121</v>
          </cell>
          <cell r="C97" t="str">
            <v>14</v>
          </cell>
          <cell r="D97">
            <v>4.0966800000000001</v>
          </cell>
          <cell r="E97" t="str">
            <v>14</v>
          </cell>
          <cell r="F97" t="str">
            <v>31</v>
          </cell>
          <cell r="G97">
            <v>24.168431999999999</v>
          </cell>
          <cell r="H97">
            <v>38</v>
          </cell>
          <cell r="I97">
            <v>38</v>
          </cell>
          <cell r="J97">
            <v>38</v>
          </cell>
          <cell r="K97">
            <v>310</v>
          </cell>
          <cell r="L97">
            <v>100</v>
          </cell>
          <cell r="M97">
            <v>200</v>
          </cell>
          <cell r="Q97" t="str">
            <v>Kathrein 730380</v>
          </cell>
          <cell r="R97" t="str">
            <v>Kathrein 730376</v>
          </cell>
          <cell r="S97" t="str">
            <v>Kathrein 730376</v>
          </cell>
          <cell r="T97">
            <v>2</v>
          </cell>
          <cell r="U97">
            <v>3</v>
          </cell>
          <cell r="V97">
            <v>3</v>
          </cell>
        </row>
        <row r="98">
          <cell r="A98" t="str">
            <v>SANMATEO</v>
          </cell>
          <cell r="B98" t="str">
            <v>121</v>
          </cell>
          <cell r="C98" t="str">
            <v>6</v>
          </cell>
          <cell r="D98">
            <v>55.308599999999998</v>
          </cell>
          <cell r="E98" t="str">
            <v>14</v>
          </cell>
          <cell r="F98" t="str">
            <v>41</v>
          </cell>
          <cell r="G98">
            <v>46.584276000000003</v>
          </cell>
          <cell r="H98">
            <v>35</v>
          </cell>
          <cell r="I98">
            <v>35</v>
          </cell>
          <cell r="J98">
            <v>35</v>
          </cell>
          <cell r="K98">
            <v>40</v>
          </cell>
          <cell r="L98">
            <v>120</v>
          </cell>
          <cell r="M98">
            <v>240</v>
          </cell>
          <cell r="Q98" t="str">
            <v>CELLWAVE AP906516</v>
          </cell>
          <cell r="R98" t="str">
            <v>CELLWAVE AP906516</v>
          </cell>
          <cell r="S98" t="str">
            <v>Kathrein 730376</v>
          </cell>
          <cell r="T98">
            <v>3</v>
          </cell>
          <cell r="U98">
            <v>2</v>
          </cell>
          <cell r="V98">
            <v>3</v>
          </cell>
        </row>
        <row r="99">
          <cell r="A99" t="str">
            <v>ST_ANTHONY</v>
          </cell>
          <cell r="B99" t="str">
            <v>121</v>
          </cell>
          <cell r="C99" t="str">
            <v>7</v>
          </cell>
          <cell r="D99">
            <v>50.96208</v>
          </cell>
          <cell r="E99" t="str">
            <v>14</v>
          </cell>
          <cell r="F99" t="str">
            <v>34</v>
          </cell>
          <cell r="G99">
            <v>44.965344000000002</v>
          </cell>
          <cell r="H99">
            <v>30</v>
          </cell>
          <cell r="I99">
            <v>30</v>
          </cell>
          <cell r="J99">
            <v>20</v>
          </cell>
          <cell r="K99">
            <v>20</v>
          </cell>
          <cell r="L99">
            <v>130</v>
          </cell>
          <cell r="M99">
            <v>280</v>
          </cell>
          <cell r="Q99" t="str">
            <v>Kathrein 730380</v>
          </cell>
          <cell r="R99" t="str">
            <v>Kathrein 730376</v>
          </cell>
          <cell r="S99" t="str">
            <v>Kathrein 730376</v>
          </cell>
          <cell r="T99">
            <v>4</v>
          </cell>
          <cell r="U99">
            <v>4</v>
          </cell>
          <cell r="V99">
            <v>4</v>
          </cell>
        </row>
        <row r="100">
          <cell r="A100" t="str">
            <v>SUMULONG1</v>
          </cell>
          <cell r="B100" t="str">
            <v>121</v>
          </cell>
          <cell r="C100" t="str">
            <v>7</v>
          </cell>
          <cell r="D100">
            <v>30</v>
          </cell>
          <cell r="E100" t="str">
            <v>14</v>
          </cell>
          <cell r="F100" t="str">
            <v>37</v>
          </cell>
          <cell r="G100">
            <v>15.999995999999999</v>
          </cell>
          <cell r="H100">
            <v>29.5</v>
          </cell>
          <cell r="I100">
            <v>29.5</v>
          </cell>
          <cell r="J100">
            <v>29.5</v>
          </cell>
          <cell r="K100">
            <v>20</v>
          </cell>
          <cell r="L100">
            <v>120</v>
          </cell>
          <cell r="M100">
            <v>260</v>
          </cell>
          <cell r="Q100" t="str">
            <v>Kathrein 739634</v>
          </cell>
          <cell r="R100" t="str">
            <v>Kathrein 739634</v>
          </cell>
          <cell r="S100" t="str">
            <v>Kathrein 739634</v>
          </cell>
          <cell r="T100">
            <v>2</v>
          </cell>
          <cell r="U100">
            <v>2</v>
          </cell>
          <cell r="V100">
            <v>0</v>
          </cell>
        </row>
        <row r="101">
          <cell r="A101" t="str">
            <v>TANAY</v>
          </cell>
          <cell r="B101" t="str">
            <v>121</v>
          </cell>
          <cell r="C101" t="str">
            <v>16</v>
          </cell>
          <cell r="D101">
            <v>50.85192</v>
          </cell>
          <cell r="E101" t="str">
            <v>14</v>
          </cell>
          <cell r="F101" t="str">
            <v>29</v>
          </cell>
          <cell r="G101">
            <v>56.971536</v>
          </cell>
          <cell r="H101">
            <v>38</v>
          </cell>
          <cell r="I101">
            <v>38</v>
          </cell>
          <cell r="K101">
            <v>45</v>
          </cell>
          <cell r="L101">
            <v>165</v>
          </cell>
          <cell r="Q101" t="str">
            <v>Kathrein 730376</v>
          </cell>
          <cell r="R101" t="str">
            <v>Kathrein 730376</v>
          </cell>
          <cell r="T101">
            <v>3</v>
          </cell>
          <cell r="U101">
            <v>2</v>
          </cell>
          <cell r="V101">
            <v>1</v>
          </cell>
        </row>
        <row r="102">
          <cell r="A102" t="str">
            <v>BEVERLY HILLS SUBD.</v>
          </cell>
          <cell r="B102" t="str">
            <v>121</v>
          </cell>
          <cell r="C102" t="str">
            <v>9</v>
          </cell>
          <cell r="D102">
            <v>27.699840000000002</v>
          </cell>
          <cell r="E102" t="str">
            <v>14</v>
          </cell>
          <cell r="F102" t="str">
            <v>35</v>
          </cell>
          <cell r="G102">
            <v>20.999976</v>
          </cell>
          <cell r="H102">
            <v>41</v>
          </cell>
          <cell r="I102">
            <v>41</v>
          </cell>
          <cell r="J102">
            <v>41</v>
          </cell>
          <cell r="K102">
            <v>300</v>
          </cell>
          <cell r="L102">
            <v>90</v>
          </cell>
          <cell r="M102">
            <v>240</v>
          </cell>
          <cell r="N102">
            <v>8</v>
          </cell>
          <cell r="P102">
            <v>8</v>
          </cell>
          <cell r="Q102" t="str">
            <v>CS72112</v>
          </cell>
          <cell r="R102" t="str">
            <v>CS72112</v>
          </cell>
          <cell r="S102" t="str">
            <v>CS72112</v>
          </cell>
          <cell r="T102">
            <v>3</v>
          </cell>
          <cell r="U102">
            <v>3</v>
          </cell>
          <cell r="V102">
            <v>3</v>
          </cell>
        </row>
        <row r="103">
          <cell r="A103" t="str">
            <v>TOWN &amp; COUNTRY CAINTA</v>
          </cell>
          <cell r="B103" t="str">
            <v>121</v>
          </cell>
          <cell r="C103" t="str">
            <v>6</v>
          </cell>
          <cell r="D103">
            <v>43.599960000000003</v>
          </cell>
          <cell r="E103" t="str">
            <v>14</v>
          </cell>
          <cell r="F103" t="str">
            <v>37</v>
          </cell>
          <cell r="G103">
            <v>29.899991999999997</v>
          </cell>
          <cell r="H103">
            <v>15</v>
          </cell>
          <cell r="I103">
            <v>15</v>
          </cell>
          <cell r="J103">
            <v>15</v>
          </cell>
          <cell r="K103">
            <v>20</v>
          </cell>
          <cell r="L103">
            <v>90</v>
          </cell>
          <cell r="M103">
            <v>260</v>
          </cell>
          <cell r="Q103" t="str">
            <v>CS72112</v>
          </cell>
          <cell r="R103" t="str">
            <v>CS72112</v>
          </cell>
          <cell r="S103" t="str">
            <v>CS72112</v>
          </cell>
          <cell r="T103">
            <v>3</v>
          </cell>
          <cell r="U103">
            <v>3</v>
          </cell>
          <cell r="V103">
            <v>3</v>
          </cell>
        </row>
        <row r="104">
          <cell r="A104" t="str">
            <v>CARDONA</v>
          </cell>
          <cell r="B104" t="str">
            <v>121</v>
          </cell>
          <cell r="C104" t="str">
            <v>13</v>
          </cell>
          <cell r="D104">
            <v>42.899880000000003</v>
          </cell>
          <cell r="E104" t="str">
            <v>14</v>
          </cell>
          <cell r="F104" t="str">
            <v>28</v>
          </cell>
          <cell r="G104">
            <v>59.199995999999999</v>
          </cell>
          <cell r="H104">
            <v>48</v>
          </cell>
          <cell r="I104">
            <v>48</v>
          </cell>
          <cell r="J104">
            <v>48</v>
          </cell>
          <cell r="K104">
            <v>20</v>
          </cell>
          <cell r="L104">
            <v>240</v>
          </cell>
          <cell r="M104">
            <v>320</v>
          </cell>
          <cell r="Q104" t="str">
            <v>CS72112</v>
          </cell>
          <cell r="R104" t="str">
            <v>CS72112</v>
          </cell>
          <cell r="S104" t="str">
            <v>CS72112</v>
          </cell>
          <cell r="T104">
            <v>2</v>
          </cell>
          <cell r="U104">
            <v>2</v>
          </cell>
          <cell r="V104">
            <v>2</v>
          </cell>
        </row>
        <row r="105">
          <cell r="A105" t="str">
            <v>HANGAN</v>
          </cell>
          <cell r="B105" t="str">
            <v>121</v>
          </cell>
          <cell r="C105" t="str">
            <v>16</v>
          </cell>
          <cell r="D105">
            <v>35.799959999999999</v>
          </cell>
          <cell r="E105" t="str">
            <v>14</v>
          </cell>
          <cell r="F105" t="str">
            <v>31</v>
          </cell>
          <cell r="G105">
            <v>5.2999679999999998</v>
          </cell>
          <cell r="H105">
            <v>38</v>
          </cell>
          <cell r="I105">
            <v>31</v>
          </cell>
          <cell r="J105">
            <v>31</v>
          </cell>
          <cell r="K105">
            <v>330</v>
          </cell>
          <cell r="L105">
            <v>140</v>
          </cell>
          <cell r="M105">
            <v>280</v>
          </cell>
          <cell r="O105">
            <v>3</v>
          </cell>
          <cell r="P105">
            <v>3</v>
          </cell>
          <cell r="Q105" t="str">
            <v>CS72112</v>
          </cell>
          <cell r="R105" t="str">
            <v>CS72112</v>
          </cell>
          <cell r="S105" t="str">
            <v>CS72112</v>
          </cell>
          <cell r="T105">
            <v>2</v>
          </cell>
          <cell r="U105">
            <v>2</v>
          </cell>
          <cell r="V105">
            <v>2</v>
          </cell>
        </row>
        <row r="106">
          <cell r="A106" t="str">
            <v>MONTALBAN</v>
          </cell>
          <cell r="B106" t="str">
            <v>121</v>
          </cell>
          <cell r="C106" t="str">
            <v>8</v>
          </cell>
          <cell r="D106">
            <v>22.299720000000001</v>
          </cell>
          <cell r="E106" t="str">
            <v>14</v>
          </cell>
          <cell r="F106" t="str">
            <v>43</v>
          </cell>
          <cell r="G106">
            <v>57.699984000000001</v>
          </cell>
          <cell r="H106">
            <v>41</v>
          </cell>
          <cell r="I106">
            <v>41</v>
          </cell>
          <cell r="J106">
            <v>41</v>
          </cell>
          <cell r="K106">
            <v>70</v>
          </cell>
          <cell r="L106">
            <v>200</v>
          </cell>
          <cell r="M106">
            <v>280</v>
          </cell>
          <cell r="Q106" t="str">
            <v>CS72112</v>
          </cell>
          <cell r="R106" t="str">
            <v>CS72112</v>
          </cell>
          <cell r="S106" t="str">
            <v>CS72112</v>
          </cell>
          <cell r="T106">
            <v>2</v>
          </cell>
          <cell r="U106">
            <v>2</v>
          </cell>
          <cell r="V106">
            <v>2</v>
          </cell>
        </row>
        <row r="107">
          <cell r="A107" t="str">
            <v>RIZAL TECHNOPARK</v>
          </cell>
          <cell r="B107" t="str">
            <v>121</v>
          </cell>
          <cell r="C107" t="str">
            <v>7</v>
          </cell>
          <cell r="D107">
            <v>56.499960000000002</v>
          </cell>
          <cell r="E107" t="str">
            <v>14</v>
          </cell>
          <cell r="F107" t="str">
            <v>33</v>
          </cell>
          <cell r="G107">
            <v>43.999991999999999</v>
          </cell>
          <cell r="H107">
            <v>31</v>
          </cell>
          <cell r="I107">
            <v>31</v>
          </cell>
          <cell r="J107">
            <v>31</v>
          </cell>
          <cell r="K107">
            <v>330</v>
          </cell>
          <cell r="L107">
            <v>40</v>
          </cell>
          <cell r="M107">
            <v>145</v>
          </cell>
          <cell r="Q107" t="str">
            <v>CS72112</v>
          </cell>
          <cell r="R107" t="str">
            <v>CS72112</v>
          </cell>
          <cell r="S107" t="str">
            <v>CS72112</v>
          </cell>
          <cell r="T107">
            <v>3</v>
          </cell>
          <cell r="U107">
            <v>3</v>
          </cell>
          <cell r="V107">
            <v>3</v>
          </cell>
        </row>
        <row r="108">
          <cell r="A108" t="str">
            <v>SUMULONG1</v>
          </cell>
          <cell r="B108" t="str">
            <v>121</v>
          </cell>
          <cell r="C108" t="str">
            <v>7</v>
          </cell>
          <cell r="D108">
            <v>30</v>
          </cell>
          <cell r="E108" t="str">
            <v>14</v>
          </cell>
          <cell r="F108" t="str">
            <v>37</v>
          </cell>
          <cell r="G108">
            <v>15.999995999999999</v>
          </cell>
          <cell r="H108">
            <v>29</v>
          </cell>
          <cell r="I108">
            <v>29</v>
          </cell>
          <cell r="J108">
            <v>29</v>
          </cell>
          <cell r="K108">
            <v>20</v>
          </cell>
          <cell r="L108">
            <v>120</v>
          </cell>
          <cell r="M108">
            <v>260</v>
          </cell>
          <cell r="Q108" t="str">
            <v>CS72112</v>
          </cell>
          <cell r="R108" t="str">
            <v>CS72112</v>
          </cell>
          <cell r="S108" t="str">
            <v>CS72112</v>
          </cell>
          <cell r="T108">
            <v>2</v>
          </cell>
          <cell r="U108">
            <v>2</v>
          </cell>
          <cell r="V108">
            <v>0</v>
          </cell>
        </row>
        <row r="109">
          <cell r="A109" t="str">
            <v>SUMULONG2</v>
          </cell>
          <cell r="B109" t="str">
            <v>121</v>
          </cell>
          <cell r="C109" t="str">
            <v>9</v>
          </cell>
          <cell r="D109">
            <v>5.89968</v>
          </cell>
          <cell r="E109" t="str">
            <v>14</v>
          </cell>
          <cell r="F109" t="str">
            <v>36</v>
          </cell>
          <cell r="G109">
            <v>33.499980000000001</v>
          </cell>
          <cell r="H109">
            <v>58</v>
          </cell>
          <cell r="I109">
            <v>58</v>
          </cell>
          <cell r="K109">
            <v>340</v>
          </cell>
          <cell r="L109">
            <v>40</v>
          </cell>
          <cell r="Q109" t="str">
            <v>CS72112</v>
          </cell>
          <cell r="R109" t="str">
            <v>CS72112</v>
          </cell>
          <cell r="T109">
            <v>2</v>
          </cell>
          <cell r="U109">
            <v>2</v>
          </cell>
          <cell r="V109">
            <v>0</v>
          </cell>
        </row>
        <row r="110">
          <cell r="A110" t="str">
            <v>SUMULONG3</v>
          </cell>
          <cell r="B110" t="str">
            <v>121</v>
          </cell>
          <cell r="C110" t="str">
            <v>10</v>
          </cell>
          <cell r="D110">
            <v>31.899719999999999</v>
          </cell>
          <cell r="E110" t="str">
            <v>14</v>
          </cell>
          <cell r="F110" t="str">
            <v>36</v>
          </cell>
          <cell r="G110">
            <v>27.19998</v>
          </cell>
          <cell r="H110">
            <v>48</v>
          </cell>
          <cell r="I110">
            <v>48</v>
          </cell>
          <cell r="K110">
            <v>195</v>
          </cell>
          <cell r="L110">
            <v>285</v>
          </cell>
          <cell r="N110">
            <v>6</v>
          </cell>
          <cell r="Q110" t="str">
            <v>CS72112</v>
          </cell>
          <cell r="R110" t="str">
            <v>CS72112</v>
          </cell>
          <cell r="T110">
            <v>2</v>
          </cell>
          <cell r="U110">
            <v>2</v>
          </cell>
          <cell r="V110">
            <v>2</v>
          </cell>
        </row>
        <row r="111">
          <cell r="A111" t="str">
            <v>TAGBAK</v>
          </cell>
          <cell r="B111" t="str">
            <v>121</v>
          </cell>
          <cell r="C111" t="str">
            <v>11</v>
          </cell>
          <cell r="D111">
            <v>48.899760000000001</v>
          </cell>
          <cell r="E111" t="str">
            <v>14</v>
          </cell>
          <cell r="F111" t="str">
            <v>34</v>
          </cell>
          <cell r="G111">
            <v>25.69998</v>
          </cell>
          <cell r="H111">
            <v>48</v>
          </cell>
          <cell r="I111">
            <v>48</v>
          </cell>
          <cell r="J111">
            <v>48</v>
          </cell>
          <cell r="K111">
            <v>25</v>
          </cell>
          <cell r="L111">
            <v>130</v>
          </cell>
          <cell r="M111">
            <v>305</v>
          </cell>
          <cell r="N111">
            <v>8</v>
          </cell>
          <cell r="O111">
            <v>8</v>
          </cell>
          <cell r="Q111" t="str">
            <v>CS72112</v>
          </cell>
          <cell r="R111" t="str">
            <v>CS72112</v>
          </cell>
          <cell r="S111" t="str">
            <v>CS72112</v>
          </cell>
          <cell r="T111">
            <v>2</v>
          </cell>
          <cell r="U111">
            <v>2</v>
          </cell>
          <cell r="V111">
            <v>2</v>
          </cell>
        </row>
        <row r="112">
          <cell r="A112" t="str">
            <v>TERESA</v>
          </cell>
          <cell r="B112" t="str">
            <v>121</v>
          </cell>
          <cell r="C112" t="str">
            <v>12</v>
          </cell>
          <cell r="D112">
            <v>43.799759999999999</v>
          </cell>
          <cell r="E112" t="str">
            <v>14</v>
          </cell>
          <cell r="F112" t="str">
            <v>33</v>
          </cell>
          <cell r="G112">
            <v>18.999972</v>
          </cell>
          <cell r="H112">
            <v>48</v>
          </cell>
          <cell r="I112">
            <v>48</v>
          </cell>
          <cell r="J112">
            <v>48</v>
          </cell>
          <cell r="K112">
            <v>320</v>
          </cell>
          <cell r="L112">
            <v>70</v>
          </cell>
          <cell r="M112">
            <v>150</v>
          </cell>
          <cell r="Q112" t="str">
            <v>CS72112</v>
          </cell>
          <cell r="R112" t="str">
            <v>CS72112</v>
          </cell>
          <cell r="S112" t="str">
            <v>CS72112</v>
          </cell>
          <cell r="T112">
            <v>2</v>
          </cell>
          <cell r="U112">
            <v>2</v>
          </cell>
          <cell r="V112">
            <v>2</v>
          </cell>
        </row>
        <row r="113">
          <cell r="A113" t="str">
            <v>Site Name</v>
          </cell>
          <cell r="B113" t="str">
            <v>Longtitude</v>
          </cell>
          <cell r="E113" t="str">
            <v>Latitude</v>
          </cell>
          <cell r="H113" t="str">
            <v>Antenna Height (meters)</v>
          </cell>
          <cell r="K113" t="str">
            <v>Antenna Direction (degrees)</v>
          </cell>
          <cell r="N113" t="str">
            <v>Antenna Mech. Tilt (degrees)</v>
          </cell>
          <cell r="Q113" t="str">
            <v>Antenna Type</v>
          </cell>
          <cell r="T113" t="str">
            <v>BTS Config</v>
          </cell>
        </row>
        <row r="114">
          <cell r="A114" t="str">
            <v>SLZ</v>
          </cell>
          <cell r="B114" t="str">
            <v>Deg</v>
          </cell>
          <cell r="C114" t="str">
            <v>Min</v>
          </cell>
          <cell r="D114" t="str">
            <v>Sec</v>
          </cell>
          <cell r="E114" t="str">
            <v>Deg</v>
          </cell>
          <cell r="F114" t="str">
            <v>Min</v>
          </cell>
          <cell r="G114" t="str">
            <v>Sec</v>
          </cell>
          <cell r="H114" t="str">
            <v>S1</v>
          </cell>
          <cell r="I114" t="str">
            <v>S2</v>
          </cell>
          <cell r="J114" t="str">
            <v>S3</v>
          </cell>
          <cell r="K114" t="str">
            <v>S1</v>
          </cell>
          <cell r="L114" t="str">
            <v>S2</v>
          </cell>
          <cell r="M114" t="str">
            <v>S3</v>
          </cell>
          <cell r="N114" t="str">
            <v>S1</v>
          </cell>
          <cell r="O114" t="str">
            <v>S2</v>
          </cell>
          <cell r="P114" t="str">
            <v>S3</v>
          </cell>
          <cell r="Q114" t="str">
            <v>S1</v>
          </cell>
          <cell r="R114" t="str">
            <v>S2</v>
          </cell>
          <cell r="S114" t="str">
            <v>S3</v>
          </cell>
          <cell r="T114" t="str">
            <v>S1</v>
          </cell>
          <cell r="U114" t="str">
            <v>S2</v>
          </cell>
          <cell r="V114" t="str">
            <v>S3</v>
          </cell>
        </row>
        <row r="115">
          <cell r="A115" t="str">
            <v>ROSARIO</v>
          </cell>
          <cell r="B115" t="str">
            <v>120</v>
          </cell>
          <cell r="C115" t="str">
            <v>29</v>
          </cell>
          <cell r="D115">
            <v>23.102519999999998</v>
          </cell>
          <cell r="E115" t="str">
            <v>16</v>
          </cell>
          <cell r="F115" t="str">
            <v>13</v>
          </cell>
          <cell r="G115">
            <v>57.703187999999997</v>
          </cell>
          <cell r="I115">
            <v>48</v>
          </cell>
          <cell r="J115">
            <v>48</v>
          </cell>
          <cell r="L115">
            <v>100</v>
          </cell>
          <cell r="M115">
            <v>260</v>
          </cell>
          <cell r="R115" t="str">
            <v>Kathrein 730380</v>
          </cell>
          <cell r="S115" t="str">
            <v>Kathrein 730380</v>
          </cell>
          <cell r="T115">
            <v>2</v>
          </cell>
          <cell r="U115">
            <v>2</v>
          </cell>
          <cell r="V115">
            <v>2</v>
          </cell>
        </row>
        <row r="116">
          <cell r="A116" t="str">
            <v>BALAYAN</v>
          </cell>
          <cell r="B116" t="str">
            <v>120</v>
          </cell>
          <cell r="C116" t="str">
            <v>44</v>
          </cell>
          <cell r="D116">
            <v>0.84623999999999999</v>
          </cell>
          <cell r="E116" t="str">
            <v>13</v>
          </cell>
          <cell r="F116" t="str">
            <v>56</v>
          </cell>
          <cell r="G116">
            <v>57.991668000000004</v>
          </cell>
          <cell r="H116">
            <v>48</v>
          </cell>
          <cell r="I116">
            <v>48</v>
          </cell>
          <cell r="J116">
            <v>48</v>
          </cell>
          <cell r="K116">
            <v>345</v>
          </cell>
          <cell r="L116">
            <v>115</v>
          </cell>
          <cell r="M116">
            <v>275</v>
          </cell>
          <cell r="Q116" t="str">
            <v>Kathrein 730380</v>
          </cell>
          <cell r="R116" t="str">
            <v>Kathrein 730376</v>
          </cell>
          <cell r="S116" t="str">
            <v>Kathrein 730376</v>
          </cell>
          <cell r="T116">
            <v>2</v>
          </cell>
          <cell r="U116">
            <v>3</v>
          </cell>
          <cell r="V116">
            <v>3</v>
          </cell>
        </row>
        <row r="117">
          <cell r="A117" t="str">
            <v>BANAYBANAY</v>
          </cell>
          <cell r="B117" t="str">
            <v>121</v>
          </cell>
          <cell r="C117" t="str">
            <v>6</v>
          </cell>
          <cell r="D117">
            <v>27</v>
          </cell>
          <cell r="E117" t="str">
            <v>13</v>
          </cell>
          <cell r="F117" t="str">
            <v>55</v>
          </cell>
          <cell r="G117">
            <v>50.999988000000002</v>
          </cell>
          <cell r="H117">
            <v>47</v>
          </cell>
          <cell r="I117">
            <v>47</v>
          </cell>
          <cell r="J117">
            <v>47</v>
          </cell>
          <cell r="K117">
            <v>260</v>
          </cell>
          <cell r="L117">
            <v>50</v>
          </cell>
          <cell r="M117">
            <v>200</v>
          </cell>
          <cell r="Q117" t="str">
            <v>CS72112</v>
          </cell>
          <cell r="R117" t="str">
            <v>CS72112</v>
          </cell>
          <cell r="S117" t="str">
            <v>CS72112</v>
          </cell>
          <cell r="T117">
            <v>1</v>
          </cell>
          <cell r="U117">
            <v>1</v>
          </cell>
          <cell r="V117">
            <v>1</v>
          </cell>
        </row>
        <row r="118">
          <cell r="A118" t="str">
            <v>BATANGAS</v>
          </cell>
          <cell r="B118" t="str">
            <v>121</v>
          </cell>
          <cell r="C118" t="str">
            <v>3</v>
          </cell>
          <cell r="D118">
            <v>23.34564</v>
          </cell>
          <cell r="E118" t="str">
            <v>13</v>
          </cell>
          <cell r="F118" t="str">
            <v>45</v>
          </cell>
          <cell r="G118">
            <v>55.279944</v>
          </cell>
          <cell r="H118">
            <v>40</v>
          </cell>
          <cell r="I118">
            <v>40</v>
          </cell>
          <cell r="J118">
            <v>40</v>
          </cell>
          <cell r="K118">
            <v>10</v>
          </cell>
          <cell r="L118">
            <v>130</v>
          </cell>
          <cell r="M118">
            <v>270</v>
          </cell>
          <cell r="Q118" t="str">
            <v>Kathrein 730376</v>
          </cell>
          <cell r="R118" t="str">
            <v>Kathrein 730376</v>
          </cell>
          <cell r="S118" t="str">
            <v>Kathrein 730376</v>
          </cell>
          <cell r="T118">
            <v>4</v>
          </cell>
          <cell r="U118">
            <v>4</v>
          </cell>
          <cell r="V118">
            <v>4</v>
          </cell>
        </row>
        <row r="119">
          <cell r="A119" t="str">
            <v>BAUAN</v>
          </cell>
          <cell r="B119" t="str">
            <v>121</v>
          </cell>
          <cell r="C119" t="str">
            <v>0</v>
          </cell>
          <cell r="D119">
            <v>44.023319999999998</v>
          </cell>
          <cell r="E119" t="str">
            <v>13</v>
          </cell>
          <cell r="F119" t="str">
            <v>47</v>
          </cell>
          <cell r="G119">
            <v>34.580004000000002</v>
          </cell>
          <cell r="H119">
            <v>38</v>
          </cell>
          <cell r="I119">
            <v>38</v>
          </cell>
          <cell r="J119">
            <v>38</v>
          </cell>
          <cell r="K119">
            <v>0</v>
          </cell>
          <cell r="L119">
            <v>120</v>
          </cell>
          <cell r="M119">
            <v>240</v>
          </cell>
          <cell r="Q119" t="str">
            <v>CS72112</v>
          </cell>
          <cell r="R119" t="str">
            <v>CS72112</v>
          </cell>
          <cell r="S119" t="str">
            <v>CS72112</v>
          </cell>
          <cell r="T119">
            <v>2</v>
          </cell>
          <cell r="U119">
            <v>2</v>
          </cell>
          <cell r="V119">
            <v>2</v>
          </cell>
        </row>
        <row r="120">
          <cell r="A120" t="str">
            <v>BOAC</v>
          </cell>
          <cell r="B120" t="str">
            <v>121</v>
          </cell>
          <cell r="C120" t="str">
            <v>51</v>
          </cell>
          <cell r="D120">
            <v>7.9999200000000004</v>
          </cell>
          <cell r="E120" t="str">
            <v>13</v>
          </cell>
          <cell r="F120" t="str">
            <v>27</v>
          </cell>
          <cell r="G120">
            <v>55.000008000000001</v>
          </cell>
          <cell r="H120">
            <v>38</v>
          </cell>
          <cell r="I120">
            <v>38</v>
          </cell>
          <cell r="K120">
            <v>310</v>
          </cell>
          <cell r="L120">
            <v>120</v>
          </cell>
          <cell r="Q120" t="str">
            <v>Kathrein 730376</v>
          </cell>
          <cell r="R120" t="str">
            <v>Kathrein 730376</v>
          </cell>
          <cell r="T120">
            <v>1</v>
          </cell>
          <cell r="U120">
            <v>1</v>
          </cell>
          <cell r="V120">
            <v>0</v>
          </cell>
        </row>
        <row r="121">
          <cell r="A121" t="str">
            <v>CALACA</v>
          </cell>
          <cell r="B121" t="str">
            <v>120</v>
          </cell>
          <cell r="C121" t="str">
            <v>48</v>
          </cell>
          <cell r="D121">
            <v>13.68216</v>
          </cell>
          <cell r="E121" t="str">
            <v>13</v>
          </cell>
          <cell r="F121" t="str">
            <v>56</v>
          </cell>
          <cell r="G121">
            <v>4.5923639999999999</v>
          </cell>
          <cell r="H121">
            <v>38</v>
          </cell>
          <cell r="I121">
            <v>38</v>
          </cell>
          <cell r="J121">
            <v>38</v>
          </cell>
          <cell r="K121">
            <v>330</v>
          </cell>
          <cell r="L121">
            <v>120</v>
          </cell>
          <cell r="M121">
            <v>240</v>
          </cell>
          <cell r="Q121" t="str">
            <v>CS72112</v>
          </cell>
          <cell r="R121" t="str">
            <v>CS72112</v>
          </cell>
          <cell r="S121" t="str">
            <v>CS72112</v>
          </cell>
          <cell r="T121">
            <v>2</v>
          </cell>
          <cell r="U121">
            <v>2</v>
          </cell>
          <cell r="V121">
            <v>2</v>
          </cell>
        </row>
        <row r="122">
          <cell r="A122" t="str">
            <v>CALAPAN</v>
          </cell>
          <cell r="B122" t="str">
            <v>121</v>
          </cell>
          <cell r="C122" t="str">
            <v>9</v>
          </cell>
          <cell r="D122">
            <v>47.999879999999997</v>
          </cell>
          <cell r="E122" t="str">
            <v>13</v>
          </cell>
          <cell r="F122" t="str">
            <v>22</v>
          </cell>
          <cell r="G122">
            <v>44.000004000000004</v>
          </cell>
          <cell r="H122">
            <v>40</v>
          </cell>
          <cell r="I122">
            <v>40</v>
          </cell>
          <cell r="J122">
            <v>40</v>
          </cell>
          <cell r="K122">
            <v>20</v>
          </cell>
          <cell r="L122">
            <v>110</v>
          </cell>
          <cell r="M122">
            <v>200</v>
          </cell>
          <cell r="Q122" t="str">
            <v>Kathrein 730376</v>
          </cell>
          <cell r="R122" t="str">
            <v>Kathrein 730376</v>
          </cell>
          <cell r="S122" t="str">
            <v>Kathrein 730376</v>
          </cell>
          <cell r="T122">
            <v>4</v>
          </cell>
          <cell r="U122">
            <v>2</v>
          </cell>
          <cell r="V122">
            <v>2</v>
          </cell>
        </row>
        <row r="123">
          <cell r="A123" t="str">
            <v>CALATAGAN</v>
          </cell>
          <cell r="B123" t="str">
            <v>120</v>
          </cell>
          <cell r="C123" t="str">
            <v>37</v>
          </cell>
          <cell r="D123">
            <v>58.795680000000004</v>
          </cell>
          <cell r="E123" t="str">
            <v>13</v>
          </cell>
          <cell r="F123" t="str">
            <v>50</v>
          </cell>
          <cell r="G123">
            <v>3.9564599999999999</v>
          </cell>
          <cell r="H123">
            <v>48</v>
          </cell>
          <cell r="I123">
            <v>48</v>
          </cell>
          <cell r="J123">
            <v>48</v>
          </cell>
          <cell r="K123">
            <v>20</v>
          </cell>
          <cell r="L123">
            <v>90</v>
          </cell>
          <cell r="M123">
            <v>210</v>
          </cell>
          <cell r="Q123" t="str">
            <v>Kathrein 730376</v>
          </cell>
          <cell r="R123" t="str">
            <v>Kathrein 730376</v>
          </cell>
          <cell r="S123" t="str">
            <v>Kathrein 730380</v>
          </cell>
          <cell r="T123">
            <v>3</v>
          </cell>
          <cell r="U123">
            <v>3</v>
          </cell>
          <cell r="V123">
            <v>1</v>
          </cell>
        </row>
        <row r="124">
          <cell r="A124" t="str">
            <v>CALAUAN</v>
          </cell>
          <cell r="B124" t="str">
            <v>121</v>
          </cell>
          <cell r="C124" t="str">
            <v>18</v>
          </cell>
          <cell r="D124">
            <v>52.140599999999999</v>
          </cell>
          <cell r="E124" t="str">
            <v>14</v>
          </cell>
          <cell r="F124" t="str">
            <v>9</v>
          </cell>
          <cell r="G124">
            <v>7.0562879999999994</v>
          </cell>
          <cell r="H124">
            <v>38</v>
          </cell>
          <cell r="I124">
            <v>38</v>
          </cell>
          <cell r="J124">
            <v>38</v>
          </cell>
          <cell r="K124">
            <v>30</v>
          </cell>
          <cell r="L124">
            <v>230</v>
          </cell>
          <cell r="M124">
            <v>320</v>
          </cell>
          <cell r="Q124" t="str">
            <v>Kathrein 730376</v>
          </cell>
          <cell r="R124" t="str">
            <v>Kathrein 730376</v>
          </cell>
          <cell r="S124" t="str">
            <v>Kathrein 730376</v>
          </cell>
          <cell r="T124">
            <v>2</v>
          </cell>
          <cell r="U124">
            <v>2</v>
          </cell>
          <cell r="V124">
            <v>2</v>
          </cell>
        </row>
        <row r="125">
          <cell r="A125" t="str">
            <v>CANDELARIA</v>
          </cell>
          <cell r="B125" t="str">
            <v>121</v>
          </cell>
          <cell r="C125" t="str">
            <v>25</v>
          </cell>
          <cell r="D125">
            <v>19.197840000000003</v>
          </cell>
          <cell r="E125" t="str">
            <v>13</v>
          </cell>
          <cell r="F125" t="str">
            <v>55</v>
          </cell>
          <cell r="G125">
            <v>38.986752000000003</v>
          </cell>
          <cell r="I125">
            <v>38</v>
          </cell>
          <cell r="J125">
            <v>38</v>
          </cell>
          <cell r="L125">
            <v>90</v>
          </cell>
          <cell r="M125">
            <v>290</v>
          </cell>
          <cell r="R125" t="str">
            <v>Kathrein 730376</v>
          </cell>
          <cell r="S125" t="str">
            <v>Kathrein 730376</v>
          </cell>
          <cell r="T125">
            <v>2</v>
          </cell>
          <cell r="U125">
            <v>3</v>
          </cell>
          <cell r="V125">
            <v>3</v>
          </cell>
        </row>
        <row r="126">
          <cell r="A126" t="str">
            <v>DAET</v>
          </cell>
          <cell r="B126" t="str">
            <v>122</v>
          </cell>
          <cell r="C126" t="str">
            <v>56</v>
          </cell>
          <cell r="D126">
            <v>56.533199999999994</v>
          </cell>
          <cell r="E126" t="str">
            <v>14</v>
          </cell>
          <cell r="F126" t="str">
            <v>6</v>
          </cell>
          <cell r="G126">
            <v>59.827643999999999</v>
          </cell>
          <cell r="H126">
            <v>38</v>
          </cell>
          <cell r="I126">
            <v>38</v>
          </cell>
          <cell r="J126">
            <v>38</v>
          </cell>
          <cell r="K126">
            <v>300</v>
          </cell>
          <cell r="L126">
            <v>80</v>
          </cell>
          <cell r="M126">
            <v>180</v>
          </cell>
          <cell r="Q126" t="str">
            <v>Kathrein 730376</v>
          </cell>
          <cell r="R126" t="str">
            <v>Kathrein 730376</v>
          </cell>
          <cell r="S126" t="str">
            <v>Kathrein 730376</v>
          </cell>
          <cell r="T126">
            <v>2</v>
          </cell>
          <cell r="U126">
            <v>1</v>
          </cell>
          <cell r="V126">
            <v>1</v>
          </cell>
        </row>
        <row r="127">
          <cell r="A127" t="str">
            <v>FPIP</v>
          </cell>
          <cell r="B127" t="str">
            <v>121</v>
          </cell>
          <cell r="C127" t="str">
            <v>7</v>
          </cell>
          <cell r="D127">
            <v>52.810319999999997</v>
          </cell>
          <cell r="E127" t="str">
            <v>14</v>
          </cell>
          <cell r="F127" t="str">
            <v>8</v>
          </cell>
          <cell r="G127">
            <v>15.19746</v>
          </cell>
          <cell r="H127">
            <v>40</v>
          </cell>
          <cell r="I127">
            <v>40</v>
          </cell>
          <cell r="J127">
            <v>40</v>
          </cell>
          <cell r="K127">
            <v>10</v>
          </cell>
          <cell r="L127">
            <v>150</v>
          </cell>
          <cell r="M127">
            <v>240</v>
          </cell>
          <cell r="Q127" t="str">
            <v>Kathrein 730376</v>
          </cell>
          <cell r="R127" t="str">
            <v>Kathrein 730376</v>
          </cell>
          <cell r="S127" t="str">
            <v>Kathrein 730376</v>
          </cell>
          <cell r="T127">
            <v>2</v>
          </cell>
          <cell r="U127">
            <v>2</v>
          </cell>
          <cell r="V127">
            <v>2</v>
          </cell>
        </row>
        <row r="128">
          <cell r="A128" t="str">
            <v>LEGASPI</v>
          </cell>
          <cell r="B128" t="str">
            <v>121</v>
          </cell>
          <cell r="C128" t="str">
            <v>0</v>
          </cell>
          <cell r="D128">
            <v>53.061479999999996</v>
          </cell>
          <cell r="E128" t="str">
            <v>14</v>
          </cell>
          <cell r="F128" t="str">
            <v>33</v>
          </cell>
          <cell r="G128">
            <v>31.957847999999998</v>
          </cell>
          <cell r="H128">
            <v>40</v>
          </cell>
          <cell r="I128">
            <v>40</v>
          </cell>
          <cell r="J128">
            <v>40</v>
          </cell>
          <cell r="K128">
            <v>350</v>
          </cell>
          <cell r="L128">
            <v>50</v>
          </cell>
          <cell r="M128">
            <v>310</v>
          </cell>
          <cell r="Q128" t="str">
            <v>Kathrein 730376</v>
          </cell>
          <cell r="R128" t="str">
            <v>Kathrein 730376</v>
          </cell>
          <cell r="S128" t="str">
            <v>Kathrein 730376</v>
          </cell>
          <cell r="T128">
            <v>3</v>
          </cell>
          <cell r="U128">
            <v>3</v>
          </cell>
          <cell r="V128">
            <v>3</v>
          </cell>
        </row>
        <row r="129">
          <cell r="A129" t="str">
            <v>LCC</v>
          </cell>
          <cell r="B129">
            <v>123</v>
          </cell>
          <cell r="C129">
            <v>44</v>
          </cell>
          <cell r="D129">
            <v>11.4</v>
          </cell>
          <cell r="E129">
            <v>13</v>
          </cell>
          <cell r="F129">
            <v>8</v>
          </cell>
          <cell r="G129">
            <v>9.4</v>
          </cell>
          <cell r="H129">
            <v>27</v>
          </cell>
          <cell r="I129">
            <v>24</v>
          </cell>
          <cell r="J129">
            <v>27</v>
          </cell>
          <cell r="K129">
            <v>345</v>
          </cell>
          <cell r="L129">
            <v>45</v>
          </cell>
          <cell r="M129">
            <v>205</v>
          </cell>
          <cell r="Q129" t="str">
            <v>Kathrein 730376</v>
          </cell>
          <cell r="R129" t="str">
            <v>Kathrein 730376</v>
          </cell>
          <cell r="S129" t="str">
            <v>Kathrein 730376</v>
          </cell>
          <cell r="T129">
            <v>3</v>
          </cell>
          <cell r="U129">
            <v>3</v>
          </cell>
          <cell r="V129">
            <v>3</v>
          </cell>
        </row>
        <row r="130">
          <cell r="A130" t="str">
            <v>LIAN</v>
          </cell>
          <cell r="B130" t="str">
            <v>120</v>
          </cell>
          <cell r="C130" t="str">
            <v>41</v>
          </cell>
          <cell r="D130">
            <v>5.8225199999999999</v>
          </cell>
          <cell r="E130" t="str">
            <v>14</v>
          </cell>
          <cell r="F130" t="str">
            <v>0</v>
          </cell>
          <cell r="G130">
            <v>46.898531999999996</v>
          </cell>
          <cell r="H130">
            <v>25</v>
          </cell>
          <cell r="I130">
            <v>25</v>
          </cell>
          <cell r="J130">
            <v>25</v>
          </cell>
          <cell r="K130">
            <v>20</v>
          </cell>
          <cell r="L130">
            <v>120</v>
          </cell>
          <cell r="M130">
            <v>230</v>
          </cell>
          <cell r="Q130" t="str">
            <v>Kathrein 730376</v>
          </cell>
          <cell r="R130" t="str">
            <v>Kathrein 730376</v>
          </cell>
          <cell r="S130" t="str">
            <v>Kathrein 730376</v>
          </cell>
          <cell r="T130">
            <v>3</v>
          </cell>
          <cell r="U130">
            <v>3</v>
          </cell>
          <cell r="V130">
            <v>3</v>
          </cell>
        </row>
        <row r="131">
          <cell r="A131" t="str">
            <v>LIMALAND</v>
          </cell>
          <cell r="B131" t="str">
            <v>121</v>
          </cell>
          <cell r="C131" t="str">
            <v>10</v>
          </cell>
          <cell r="D131">
            <v>49.01484</v>
          </cell>
          <cell r="E131" t="str">
            <v>14</v>
          </cell>
          <cell r="F131" t="str">
            <v>1</v>
          </cell>
          <cell r="G131">
            <v>3.9</v>
          </cell>
          <cell r="H131">
            <v>33</v>
          </cell>
          <cell r="J131">
            <v>33</v>
          </cell>
          <cell r="K131">
            <v>310</v>
          </cell>
          <cell r="M131">
            <v>220</v>
          </cell>
          <cell r="Q131" t="str">
            <v>Kathrein 730376</v>
          </cell>
          <cell r="S131" t="str">
            <v>Kathrein 730376</v>
          </cell>
          <cell r="T131">
            <v>2</v>
          </cell>
          <cell r="U131">
            <v>1</v>
          </cell>
          <cell r="V131">
            <v>2</v>
          </cell>
        </row>
        <row r="132">
          <cell r="A132" t="str">
            <v>LIPA</v>
          </cell>
          <cell r="B132" t="str">
            <v>121</v>
          </cell>
          <cell r="C132" t="str">
            <v>9</v>
          </cell>
          <cell r="D132">
            <v>5.0601599999999998</v>
          </cell>
          <cell r="E132" t="str">
            <v>13</v>
          </cell>
          <cell r="F132" t="str">
            <v>56</v>
          </cell>
          <cell r="G132">
            <v>33.993383999999999</v>
          </cell>
          <cell r="H132">
            <v>30</v>
          </cell>
          <cell r="I132">
            <v>30</v>
          </cell>
          <cell r="J132">
            <v>0</v>
          </cell>
          <cell r="K132" t="str">
            <v>.</v>
          </cell>
          <cell r="L132">
            <v>130</v>
          </cell>
          <cell r="M132">
            <v>260</v>
          </cell>
          <cell r="Q132" t="str">
            <v>Kathrein 730376</v>
          </cell>
          <cell r="R132" t="str">
            <v>Kathrein 730376</v>
          </cell>
          <cell r="S132" t="str">
            <v>Kathrein 730376</v>
          </cell>
          <cell r="T132">
            <v>4</v>
          </cell>
          <cell r="U132">
            <v>4</v>
          </cell>
          <cell r="V132">
            <v>4</v>
          </cell>
        </row>
        <row r="133">
          <cell r="A133" t="str">
            <v>LOSBANOS</v>
          </cell>
          <cell r="B133" t="str">
            <v>121</v>
          </cell>
          <cell r="C133" t="str">
            <v>13</v>
          </cell>
          <cell r="D133">
            <v>32.095199999999998</v>
          </cell>
          <cell r="E133" t="str">
            <v>14</v>
          </cell>
          <cell r="F133" t="str">
            <v>10</v>
          </cell>
          <cell r="G133">
            <v>52.062563999999995</v>
          </cell>
          <cell r="H133">
            <v>30</v>
          </cell>
          <cell r="J133">
            <v>35</v>
          </cell>
          <cell r="K133">
            <v>120</v>
          </cell>
          <cell r="M133">
            <v>270</v>
          </cell>
          <cell r="Q133" t="str">
            <v>CS72112</v>
          </cell>
          <cell r="R133" t="str">
            <v>CS72112</v>
          </cell>
          <cell r="S133" t="str">
            <v>CS72112</v>
          </cell>
          <cell r="T133">
            <v>3</v>
          </cell>
          <cell r="U133">
            <v>0</v>
          </cell>
          <cell r="V133">
            <v>3</v>
          </cell>
        </row>
        <row r="134">
          <cell r="A134" t="str">
            <v>MABINI</v>
          </cell>
          <cell r="B134" t="str">
            <v>120</v>
          </cell>
          <cell r="C134" t="str">
            <v>56</v>
          </cell>
          <cell r="D134">
            <v>36.787199999999999</v>
          </cell>
          <cell r="E134" t="str">
            <v>13</v>
          </cell>
          <cell r="F134" t="str">
            <v>45</v>
          </cell>
          <cell r="G134">
            <v>19.308780000000002</v>
          </cell>
          <cell r="H134">
            <v>38</v>
          </cell>
          <cell r="I134">
            <v>38</v>
          </cell>
          <cell r="J134">
            <v>38</v>
          </cell>
          <cell r="K134">
            <v>60</v>
          </cell>
          <cell r="L134">
            <v>180</v>
          </cell>
          <cell r="M134">
            <v>300</v>
          </cell>
          <cell r="Q134" t="str">
            <v>CS72112</v>
          </cell>
          <cell r="R134" t="str">
            <v>CS72112</v>
          </cell>
          <cell r="S134" t="str">
            <v>CS72112</v>
          </cell>
          <cell r="T134">
            <v>2</v>
          </cell>
          <cell r="U134">
            <v>2</v>
          </cell>
          <cell r="V134">
            <v>2</v>
          </cell>
        </row>
        <row r="135">
          <cell r="A135" t="str">
            <v>MAHABANGPARANG</v>
          </cell>
          <cell r="B135" t="str">
            <v>121</v>
          </cell>
          <cell r="C135" t="str">
            <v>4</v>
          </cell>
          <cell r="D135">
            <v>28.956</v>
          </cell>
          <cell r="E135" t="str">
            <v>13</v>
          </cell>
          <cell r="F135" t="str">
            <v>49</v>
          </cell>
          <cell r="G135">
            <v>24.88476</v>
          </cell>
          <cell r="H135">
            <v>48</v>
          </cell>
          <cell r="I135">
            <v>48</v>
          </cell>
          <cell r="J135">
            <v>48</v>
          </cell>
          <cell r="K135">
            <v>20</v>
          </cell>
          <cell r="L135">
            <v>120</v>
          </cell>
          <cell r="M135">
            <v>240</v>
          </cell>
          <cell r="Q135" t="str">
            <v>CS72112</v>
          </cell>
          <cell r="R135" t="str">
            <v>CS72112</v>
          </cell>
          <cell r="S135" t="str">
            <v>CS72112</v>
          </cell>
          <cell r="T135">
            <v>3</v>
          </cell>
          <cell r="U135">
            <v>3</v>
          </cell>
          <cell r="V135">
            <v>3</v>
          </cell>
        </row>
        <row r="136">
          <cell r="A136" t="str">
            <v>MALVAR</v>
          </cell>
          <cell r="B136" t="str">
            <v>121</v>
          </cell>
          <cell r="C136" t="str">
            <v>9</v>
          </cell>
          <cell r="D136">
            <v>15.061679999999999</v>
          </cell>
          <cell r="E136" t="str">
            <v>14</v>
          </cell>
          <cell r="F136" t="str">
            <v>2</v>
          </cell>
          <cell r="G136">
            <v>51.022572000000004</v>
          </cell>
          <cell r="H136">
            <v>40</v>
          </cell>
          <cell r="I136">
            <v>40</v>
          </cell>
          <cell r="K136">
            <v>350</v>
          </cell>
          <cell r="L136">
            <v>160</v>
          </cell>
          <cell r="Q136" t="str">
            <v>Kathrein 730376</v>
          </cell>
          <cell r="R136" t="str">
            <v>Kathrein 730376</v>
          </cell>
          <cell r="T136">
            <v>3</v>
          </cell>
          <cell r="U136">
            <v>3</v>
          </cell>
          <cell r="V136">
            <v>0</v>
          </cell>
        </row>
        <row r="137">
          <cell r="A137" t="str">
            <v>MAYABOBO1</v>
          </cell>
          <cell r="B137" t="str">
            <v>121</v>
          </cell>
          <cell r="C137" t="str">
            <v>27</v>
          </cell>
          <cell r="D137">
            <v>11.213279999999999</v>
          </cell>
          <cell r="E137" t="str">
            <v>13</v>
          </cell>
          <cell r="F137" t="str">
            <v>58</v>
          </cell>
          <cell r="G137">
            <v>40.005624000000005</v>
          </cell>
          <cell r="H137">
            <v>32</v>
          </cell>
          <cell r="I137">
            <v>32</v>
          </cell>
          <cell r="K137">
            <v>100</v>
          </cell>
          <cell r="L137">
            <v>260</v>
          </cell>
          <cell r="Q137" t="str">
            <v>Kathrein 730376</v>
          </cell>
          <cell r="R137" t="str">
            <v>Kathrein 730376</v>
          </cell>
          <cell r="T137">
            <v>2</v>
          </cell>
          <cell r="U137">
            <v>2</v>
          </cell>
          <cell r="V137">
            <v>0</v>
          </cell>
        </row>
        <row r="138">
          <cell r="A138" t="str">
            <v>NAGA</v>
          </cell>
          <cell r="B138" t="str">
            <v>123</v>
          </cell>
          <cell r="C138" t="str">
            <v>11</v>
          </cell>
          <cell r="D138">
            <v>23.09712</v>
          </cell>
          <cell r="E138" t="str">
            <v>13</v>
          </cell>
          <cell r="F138" t="str">
            <v>37</v>
          </cell>
          <cell r="G138">
            <v>37.907831999999999</v>
          </cell>
          <cell r="H138">
            <v>38</v>
          </cell>
          <cell r="I138">
            <v>38</v>
          </cell>
          <cell r="J138">
            <v>38</v>
          </cell>
          <cell r="K138">
            <v>90</v>
          </cell>
          <cell r="L138">
            <v>210</v>
          </cell>
          <cell r="M138">
            <v>340</v>
          </cell>
          <cell r="Q138" t="str">
            <v>Kathrein 730376</v>
          </cell>
          <cell r="R138" t="str">
            <v>Kathrein 730376</v>
          </cell>
          <cell r="S138" t="str">
            <v>Kathrein 730376</v>
          </cell>
          <cell r="T138">
            <v>3</v>
          </cell>
          <cell r="U138">
            <v>3</v>
          </cell>
          <cell r="V138">
            <v>3</v>
          </cell>
        </row>
        <row r="139">
          <cell r="A139" t="str">
            <v>NAGCARLAN</v>
          </cell>
          <cell r="B139" t="str">
            <v>121</v>
          </cell>
          <cell r="C139" t="str">
            <v>24</v>
          </cell>
          <cell r="D139">
            <v>32.035319999999999</v>
          </cell>
          <cell r="E139" t="str">
            <v>14</v>
          </cell>
          <cell r="F139" t="str">
            <v>8</v>
          </cell>
          <cell r="G139">
            <v>9.816612000000001</v>
          </cell>
          <cell r="H139">
            <v>48</v>
          </cell>
          <cell r="I139">
            <v>48</v>
          </cell>
          <cell r="J139">
            <v>40</v>
          </cell>
          <cell r="K139">
            <v>60</v>
          </cell>
          <cell r="L139">
            <v>150</v>
          </cell>
          <cell r="M139">
            <v>290</v>
          </cell>
          <cell r="Q139" t="str">
            <v>CS72112</v>
          </cell>
          <cell r="R139" t="str">
            <v>CS72112</v>
          </cell>
          <cell r="S139" t="str">
            <v>CS72112</v>
          </cell>
          <cell r="T139">
            <v>2</v>
          </cell>
          <cell r="U139">
            <v>2</v>
          </cell>
          <cell r="V139">
            <v>2</v>
          </cell>
        </row>
        <row r="140">
          <cell r="A140" t="str">
            <v>NASUGBU</v>
          </cell>
          <cell r="B140" t="str">
            <v>120</v>
          </cell>
          <cell r="C140" t="str">
            <v>37</v>
          </cell>
          <cell r="D140">
            <v>18.78744</v>
          </cell>
          <cell r="E140" t="str">
            <v>14</v>
          </cell>
          <cell r="F140" t="str">
            <v>5</v>
          </cell>
          <cell r="G140">
            <v>26.031155999999999</v>
          </cell>
          <cell r="H140">
            <v>38</v>
          </cell>
          <cell r="I140">
            <v>38</v>
          </cell>
          <cell r="K140">
            <v>340</v>
          </cell>
          <cell r="L140">
            <v>120</v>
          </cell>
          <cell r="Q140" t="str">
            <v>Kathrein 730376</v>
          </cell>
          <cell r="R140" t="str">
            <v>Kathrein 730376</v>
          </cell>
          <cell r="T140">
            <v>4</v>
          </cell>
          <cell r="U140">
            <v>2</v>
          </cell>
          <cell r="V140">
            <v>2</v>
          </cell>
        </row>
        <row r="141">
          <cell r="A141" t="str">
            <v>PAGBILAO</v>
          </cell>
          <cell r="B141" t="str">
            <v>121</v>
          </cell>
          <cell r="C141" t="str">
            <v>40</v>
          </cell>
          <cell r="D141">
            <v>42.327120000000001</v>
          </cell>
          <cell r="E141" t="str">
            <v>13</v>
          </cell>
          <cell r="F141" t="str">
            <v>58</v>
          </cell>
          <cell r="G141">
            <v>24.008772</v>
          </cell>
          <cell r="I141">
            <v>48</v>
          </cell>
          <cell r="J141">
            <v>48</v>
          </cell>
          <cell r="L141">
            <v>80</v>
          </cell>
          <cell r="M141">
            <v>240</v>
          </cell>
          <cell r="R141" t="str">
            <v>Kathrein 730376</v>
          </cell>
          <cell r="S141" t="str">
            <v>Kathrein 730376</v>
          </cell>
          <cell r="T141">
            <v>1</v>
          </cell>
          <cell r="U141">
            <v>2</v>
          </cell>
          <cell r="V141">
            <v>2</v>
          </cell>
        </row>
        <row r="142">
          <cell r="A142" t="str">
            <v>PAGSANJAN</v>
          </cell>
          <cell r="B142" t="str">
            <v>121</v>
          </cell>
          <cell r="C142" t="str">
            <v>27</v>
          </cell>
          <cell r="D142">
            <v>18.159839999999999</v>
          </cell>
          <cell r="E142" t="str">
            <v>14</v>
          </cell>
          <cell r="F142" t="str">
            <v>16</v>
          </cell>
          <cell r="G142">
            <v>17.927220000000002</v>
          </cell>
          <cell r="H142">
            <v>38</v>
          </cell>
          <cell r="I142">
            <v>38</v>
          </cell>
          <cell r="J142">
            <v>38</v>
          </cell>
          <cell r="K142">
            <v>350</v>
          </cell>
          <cell r="L142">
            <v>130</v>
          </cell>
          <cell r="M142">
            <v>225</v>
          </cell>
          <cell r="Q142" t="str">
            <v>Kathrein 730376</v>
          </cell>
          <cell r="R142" t="str">
            <v>Kathrein 730376</v>
          </cell>
          <cell r="S142" t="str">
            <v>Kathrein 739623</v>
          </cell>
          <cell r="T142">
            <v>1</v>
          </cell>
          <cell r="U142">
            <v>2</v>
          </cell>
          <cell r="V142">
            <v>2</v>
          </cell>
        </row>
        <row r="143">
          <cell r="A143" t="str">
            <v>PRINZA</v>
          </cell>
          <cell r="B143" t="str">
            <v>121</v>
          </cell>
          <cell r="C143" t="str">
            <v>8</v>
          </cell>
          <cell r="D143">
            <v>2.0489999999999999</v>
          </cell>
          <cell r="E143" t="str">
            <v>14</v>
          </cell>
          <cell r="F143" t="str">
            <v>11</v>
          </cell>
          <cell r="G143">
            <v>23.066448000000001</v>
          </cell>
          <cell r="H143">
            <v>43</v>
          </cell>
          <cell r="I143">
            <v>43</v>
          </cell>
          <cell r="J143">
            <v>43</v>
          </cell>
          <cell r="K143">
            <v>350</v>
          </cell>
          <cell r="L143">
            <v>50</v>
          </cell>
          <cell r="M143">
            <v>170</v>
          </cell>
          <cell r="O143">
            <v>6</v>
          </cell>
          <cell r="Q143" t="str">
            <v>Kathrein 730376</v>
          </cell>
          <cell r="R143" t="str">
            <v>Kathrein 730376</v>
          </cell>
          <cell r="S143" t="str">
            <v>Kathrein 730376</v>
          </cell>
          <cell r="T143">
            <v>4</v>
          </cell>
          <cell r="U143">
            <v>4</v>
          </cell>
          <cell r="V143">
            <v>4</v>
          </cell>
        </row>
        <row r="144">
          <cell r="A144" t="str">
            <v>PUERTOGALERA</v>
          </cell>
          <cell r="B144" t="str">
            <v>120</v>
          </cell>
          <cell r="C144" t="str">
            <v>56</v>
          </cell>
          <cell r="D144">
            <v>44.999880000000005</v>
          </cell>
          <cell r="E144" t="str">
            <v>13</v>
          </cell>
          <cell r="F144" t="str">
            <v>29</v>
          </cell>
          <cell r="G144">
            <v>57.000011999999998</v>
          </cell>
          <cell r="H144">
            <v>35</v>
          </cell>
          <cell r="I144">
            <v>35</v>
          </cell>
          <cell r="J144">
            <v>30</v>
          </cell>
          <cell r="K144">
            <v>60</v>
          </cell>
          <cell r="L144">
            <v>120</v>
          </cell>
          <cell r="M144">
            <v>280</v>
          </cell>
          <cell r="Q144" t="str">
            <v>Kathrein 730376</v>
          </cell>
          <cell r="R144" t="str">
            <v>Kathrein 730376</v>
          </cell>
          <cell r="S144" t="str">
            <v>CS72112</v>
          </cell>
          <cell r="T144">
            <v>3</v>
          </cell>
          <cell r="U144">
            <v>2</v>
          </cell>
          <cell r="V144">
            <v>0</v>
          </cell>
        </row>
        <row r="145">
          <cell r="A145" t="str">
            <v>ROSARIOBA</v>
          </cell>
          <cell r="B145" t="str">
            <v>121</v>
          </cell>
          <cell r="C145" t="str">
            <v>11</v>
          </cell>
          <cell r="D145">
            <v>27.918240000000001</v>
          </cell>
          <cell r="E145" t="str">
            <v>13</v>
          </cell>
          <cell r="F145" t="str">
            <v>50</v>
          </cell>
          <cell r="G145">
            <v>36.586464000000007</v>
          </cell>
          <cell r="H145">
            <v>48</v>
          </cell>
          <cell r="I145">
            <v>48</v>
          </cell>
          <cell r="J145">
            <v>48</v>
          </cell>
          <cell r="K145">
            <v>45</v>
          </cell>
          <cell r="L145">
            <v>120</v>
          </cell>
          <cell r="M145">
            <v>240</v>
          </cell>
          <cell r="Q145" t="str">
            <v>CS72112</v>
          </cell>
          <cell r="R145" t="str">
            <v>CS72112</v>
          </cell>
          <cell r="S145" t="str">
            <v>CS72112</v>
          </cell>
          <cell r="T145">
            <v>2</v>
          </cell>
          <cell r="U145">
            <v>2</v>
          </cell>
          <cell r="V145">
            <v>2</v>
          </cell>
        </row>
        <row r="146">
          <cell r="A146" t="str">
            <v>SANJOSE</v>
          </cell>
          <cell r="B146" t="str">
            <v>121</v>
          </cell>
          <cell r="C146" t="str">
            <v>6</v>
          </cell>
          <cell r="D146">
            <v>19.038599999999999</v>
          </cell>
          <cell r="E146" t="str">
            <v>13</v>
          </cell>
          <cell r="F146" t="str">
            <v>53</v>
          </cell>
          <cell r="G146">
            <v>10.891464000000001</v>
          </cell>
          <cell r="H146">
            <v>43</v>
          </cell>
          <cell r="I146">
            <v>43</v>
          </cell>
          <cell r="K146">
            <v>20</v>
          </cell>
          <cell r="L146">
            <v>190</v>
          </cell>
          <cell r="Q146" t="str">
            <v>Kathrein 730376</v>
          </cell>
          <cell r="R146" t="str">
            <v>Kathrein 730376</v>
          </cell>
          <cell r="T146">
            <v>3</v>
          </cell>
          <cell r="U146">
            <v>3</v>
          </cell>
          <cell r="V146">
            <v>0</v>
          </cell>
        </row>
        <row r="147">
          <cell r="A147" t="str">
            <v>SANPABLO</v>
          </cell>
          <cell r="B147" t="str">
            <v>121</v>
          </cell>
          <cell r="C147" t="str">
            <v>19</v>
          </cell>
          <cell r="D147">
            <v>17.144400000000001</v>
          </cell>
          <cell r="E147" t="str">
            <v>14</v>
          </cell>
          <cell r="F147" t="str">
            <v>4</v>
          </cell>
          <cell r="G147">
            <v>14.031984</v>
          </cell>
          <cell r="H147">
            <v>38</v>
          </cell>
          <cell r="I147">
            <v>38</v>
          </cell>
          <cell r="J147">
            <v>38</v>
          </cell>
          <cell r="K147">
            <v>40</v>
          </cell>
          <cell r="L147">
            <v>160</v>
          </cell>
          <cell r="M147">
            <v>280</v>
          </cell>
          <cell r="Q147" t="str">
            <v>Kathrein 730376</v>
          </cell>
          <cell r="R147" t="str">
            <v>Kathrein 730376</v>
          </cell>
          <cell r="S147" t="str">
            <v>Kathrein 730376</v>
          </cell>
          <cell r="T147">
            <v>4</v>
          </cell>
          <cell r="U147">
            <v>3</v>
          </cell>
          <cell r="V147">
            <v>3</v>
          </cell>
        </row>
        <row r="148">
          <cell r="A148" t="str">
            <v>SANVICENTE</v>
          </cell>
          <cell r="B148" t="str">
            <v>121</v>
          </cell>
          <cell r="C148" t="str">
            <v>20</v>
          </cell>
          <cell r="D148">
            <v>27.154679999999999</v>
          </cell>
          <cell r="E148" t="str">
            <v>14</v>
          </cell>
          <cell r="F148" t="str">
            <v>2</v>
          </cell>
          <cell r="G148">
            <v>23.018675999999999</v>
          </cell>
          <cell r="H148">
            <v>38</v>
          </cell>
          <cell r="I148">
            <v>38</v>
          </cell>
          <cell r="J148">
            <v>38</v>
          </cell>
          <cell r="K148">
            <v>350</v>
          </cell>
          <cell r="L148">
            <v>100</v>
          </cell>
          <cell r="M148">
            <v>200</v>
          </cell>
          <cell r="Q148" t="str">
            <v>CS72112</v>
          </cell>
          <cell r="R148" t="str">
            <v>CS72112</v>
          </cell>
          <cell r="S148" t="str">
            <v>CS72112</v>
          </cell>
          <cell r="T148">
            <v>1</v>
          </cell>
          <cell r="U148">
            <v>1</v>
          </cell>
          <cell r="V148">
            <v>1</v>
          </cell>
        </row>
        <row r="149">
          <cell r="A149" t="str">
            <v>SARIAYA</v>
          </cell>
          <cell r="B149" t="str">
            <v>121</v>
          </cell>
          <cell r="C149" t="str">
            <v>31</v>
          </cell>
          <cell r="D149">
            <v>19.249320000000001</v>
          </cell>
          <cell r="E149" t="str">
            <v>13</v>
          </cell>
          <cell r="F149" t="str">
            <v>57</v>
          </cell>
          <cell r="G149">
            <v>46.996344000000001</v>
          </cell>
          <cell r="I149">
            <v>48</v>
          </cell>
          <cell r="J149">
            <v>48</v>
          </cell>
          <cell r="L149">
            <v>90</v>
          </cell>
          <cell r="M149">
            <v>240</v>
          </cell>
          <cell r="R149" t="str">
            <v>Kathrein 730376</v>
          </cell>
          <cell r="S149" t="str">
            <v>Kathrein 730376</v>
          </cell>
          <cell r="T149">
            <v>3</v>
          </cell>
          <cell r="U149">
            <v>3</v>
          </cell>
          <cell r="V149">
            <v>2</v>
          </cell>
        </row>
        <row r="150">
          <cell r="A150" t="str">
            <v>SINILOAN</v>
          </cell>
          <cell r="B150" t="str">
            <v>121</v>
          </cell>
          <cell r="C150" t="str">
            <v>25</v>
          </cell>
          <cell r="D150">
            <v>44.197319999999998</v>
          </cell>
          <cell r="E150" t="str">
            <v>14</v>
          </cell>
          <cell r="F150" t="str">
            <v>25</v>
          </cell>
          <cell r="G150">
            <v>39.139896</v>
          </cell>
          <cell r="H150">
            <v>38</v>
          </cell>
          <cell r="I150">
            <v>38</v>
          </cell>
          <cell r="J150">
            <v>38</v>
          </cell>
          <cell r="K150">
            <v>30</v>
          </cell>
          <cell r="L150">
            <v>150</v>
          </cell>
          <cell r="M150">
            <v>290</v>
          </cell>
          <cell r="Q150" t="str">
            <v>Kathrein 730368</v>
          </cell>
          <cell r="R150" t="str">
            <v>Kathrein 730376</v>
          </cell>
          <cell r="S150" t="str">
            <v>Kathrein 730368</v>
          </cell>
          <cell r="T150">
            <v>2</v>
          </cell>
          <cell r="U150">
            <v>3</v>
          </cell>
          <cell r="V150">
            <v>1</v>
          </cell>
        </row>
        <row r="151">
          <cell r="A151" t="str">
            <v>SORSOGON</v>
          </cell>
          <cell r="B151" t="str">
            <v>123</v>
          </cell>
          <cell r="C151" t="str">
            <v>59</v>
          </cell>
          <cell r="D151">
            <v>6.4986000000000006</v>
          </cell>
          <cell r="E151" t="str">
            <v>12</v>
          </cell>
          <cell r="F151" t="str">
            <v>58</v>
          </cell>
          <cell r="G151">
            <v>49.710036000000002</v>
          </cell>
          <cell r="H151">
            <v>38</v>
          </cell>
          <cell r="I151">
            <v>38</v>
          </cell>
          <cell r="J151">
            <v>38</v>
          </cell>
          <cell r="K151">
            <v>30</v>
          </cell>
          <cell r="L151">
            <v>300</v>
          </cell>
          <cell r="M151">
            <v>100</v>
          </cell>
          <cell r="Q151" t="str">
            <v>Kathrein 730376</v>
          </cell>
          <cell r="R151" t="str">
            <v>Kathrein 730376</v>
          </cell>
          <cell r="S151" t="str">
            <v>Kathrein 730376</v>
          </cell>
          <cell r="T151">
            <v>1</v>
          </cell>
          <cell r="U151">
            <v>2</v>
          </cell>
          <cell r="V151">
            <v>1</v>
          </cell>
        </row>
        <row r="152">
          <cell r="A152" t="str">
            <v>STACRUZ</v>
          </cell>
          <cell r="B152" t="str">
            <v>121</v>
          </cell>
          <cell r="C152" t="str">
            <v>25</v>
          </cell>
          <cell r="D152">
            <v>15.141360000000002</v>
          </cell>
          <cell r="E152" t="str">
            <v>14</v>
          </cell>
          <cell r="F152" t="str">
            <v>16</v>
          </cell>
          <cell r="G152">
            <v>25.926600000000001</v>
          </cell>
          <cell r="H152">
            <v>38</v>
          </cell>
          <cell r="I152">
            <v>38</v>
          </cell>
          <cell r="J152">
            <v>38</v>
          </cell>
          <cell r="K152">
            <v>310</v>
          </cell>
          <cell r="L152">
            <v>70</v>
          </cell>
          <cell r="M152">
            <v>250</v>
          </cell>
          <cell r="Q152" t="str">
            <v>CELLWAVE AP906516</v>
          </cell>
          <cell r="R152" t="str">
            <v>CELLWAVE AP906516</v>
          </cell>
          <cell r="S152" t="str">
            <v>CELLWAVE AP906516</v>
          </cell>
          <cell r="T152">
            <v>1</v>
          </cell>
          <cell r="U152">
            <v>2</v>
          </cell>
          <cell r="V152">
            <v>2</v>
          </cell>
        </row>
        <row r="153">
          <cell r="A153" t="str">
            <v>STOTOMASB</v>
          </cell>
          <cell r="B153" t="str">
            <v>121</v>
          </cell>
          <cell r="C153" t="str">
            <v>8</v>
          </cell>
          <cell r="D153">
            <v>9.0517199999999995</v>
          </cell>
          <cell r="E153" t="str">
            <v>14</v>
          </cell>
          <cell r="F153" t="str">
            <v>6</v>
          </cell>
          <cell r="G153">
            <v>57.043008</v>
          </cell>
          <cell r="H153">
            <v>38</v>
          </cell>
          <cell r="I153">
            <v>38</v>
          </cell>
          <cell r="J153">
            <v>38</v>
          </cell>
          <cell r="K153">
            <v>350</v>
          </cell>
          <cell r="L153">
            <v>150</v>
          </cell>
          <cell r="M153">
            <v>250</v>
          </cell>
          <cell r="Q153" t="str">
            <v>Kathrein 730376</v>
          </cell>
          <cell r="R153" t="str">
            <v>Kathrein 730376</v>
          </cell>
          <cell r="S153" t="str">
            <v>Kathrein 730376</v>
          </cell>
          <cell r="T153">
            <v>3</v>
          </cell>
          <cell r="U153">
            <v>2</v>
          </cell>
          <cell r="V153">
            <v>1</v>
          </cell>
        </row>
        <row r="154">
          <cell r="A154" t="str">
            <v>TAAL</v>
          </cell>
          <cell r="B154" t="str">
            <v>120</v>
          </cell>
          <cell r="C154" t="str">
            <v>55</v>
          </cell>
          <cell r="D154">
            <v>8.9414400000000001</v>
          </cell>
          <cell r="E154" t="str">
            <v>13</v>
          </cell>
          <cell r="F154" t="str">
            <v>52</v>
          </cell>
          <cell r="G154">
            <v>55.889616000000004</v>
          </cell>
          <cell r="H154">
            <v>48</v>
          </cell>
          <cell r="I154">
            <v>48</v>
          </cell>
          <cell r="J154">
            <v>48</v>
          </cell>
          <cell r="K154">
            <v>310</v>
          </cell>
          <cell r="L154">
            <v>80</v>
          </cell>
          <cell r="M154">
            <v>190</v>
          </cell>
          <cell r="Q154" t="str">
            <v>Kathrein 730376</v>
          </cell>
          <cell r="R154" t="str">
            <v>Kathrein 730376</v>
          </cell>
          <cell r="S154" t="str">
            <v>Kathrein 730376</v>
          </cell>
          <cell r="T154">
            <v>3</v>
          </cell>
          <cell r="U154">
            <v>3</v>
          </cell>
          <cell r="V154">
            <v>1</v>
          </cell>
        </row>
        <row r="155">
          <cell r="A155" t="str">
            <v>TABACO</v>
          </cell>
          <cell r="B155" t="str">
            <v>123</v>
          </cell>
          <cell r="C155" t="str">
            <v>42</v>
          </cell>
          <cell r="D155">
            <v>57.200040000000001</v>
          </cell>
          <cell r="E155" t="str">
            <v>13</v>
          </cell>
          <cell r="F155" t="str">
            <v>21</v>
          </cell>
          <cell r="G155">
            <v>36.799992000000003</v>
          </cell>
          <cell r="H155">
            <v>48</v>
          </cell>
          <cell r="I155">
            <v>48</v>
          </cell>
          <cell r="J155">
            <v>48</v>
          </cell>
          <cell r="K155">
            <v>350</v>
          </cell>
          <cell r="L155">
            <v>130</v>
          </cell>
          <cell r="M155">
            <v>250</v>
          </cell>
          <cell r="Q155" t="str">
            <v>CS72112</v>
          </cell>
          <cell r="R155" t="str">
            <v>CS72112</v>
          </cell>
          <cell r="S155" t="str">
            <v>CS72112</v>
          </cell>
          <cell r="T155">
            <v>2</v>
          </cell>
          <cell r="U155">
            <v>2</v>
          </cell>
          <cell r="V155">
            <v>2</v>
          </cell>
        </row>
        <row r="156">
          <cell r="A156" t="str">
            <v>TAYABAS</v>
          </cell>
          <cell r="B156" t="str">
            <v>121</v>
          </cell>
          <cell r="C156" t="str">
            <v>34</v>
          </cell>
          <cell r="D156">
            <v>48.229320000000001</v>
          </cell>
          <cell r="E156" t="str">
            <v>14</v>
          </cell>
          <cell r="F156" t="str">
            <v>1</v>
          </cell>
          <cell r="G156">
            <v>32.337228000000003</v>
          </cell>
          <cell r="H156">
            <v>48</v>
          </cell>
          <cell r="I156">
            <v>48</v>
          </cell>
          <cell r="J156">
            <v>48</v>
          </cell>
          <cell r="K156">
            <v>350</v>
          </cell>
          <cell r="L156">
            <v>140</v>
          </cell>
          <cell r="M156">
            <v>250</v>
          </cell>
          <cell r="Q156" t="str">
            <v>CS72112</v>
          </cell>
          <cell r="R156" t="str">
            <v>CS72112</v>
          </cell>
          <cell r="S156" t="str">
            <v>CS72112</v>
          </cell>
          <cell r="T156">
            <v>2</v>
          </cell>
          <cell r="U156">
            <v>2</v>
          </cell>
          <cell r="V156">
            <v>2</v>
          </cell>
        </row>
        <row r="157">
          <cell r="A157" t="str">
            <v>TIAONG</v>
          </cell>
          <cell r="B157" t="str">
            <v>121</v>
          </cell>
          <cell r="C157" t="str">
            <v>19</v>
          </cell>
          <cell r="D157">
            <v>52.150080000000003</v>
          </cell>
          <cell r="E157" t="str">
            <v>13</v>
          </cell>
          <cell r="F157" t="str">
            <v>57</v>
          </cell>
          <cell r="G157">
            <v>17.901864</v>
          </cell>
          <cell r="H157">
            <v>38</v>
          </cell>
          <cell r="I157">
            <v>38</v>
          </cell>
          <cell r="K157">
            <v>340</v>
          </cell>
          <cell r="L157">
            <v>110</v>
          </cell>
          <cell r="Q157" t="str">
            <v>Kathrein 730376</v>
          </cell>
          <cell r="R157" t="str">
            <v>Kathrein 730376</v>
          </cell>
          <cell r="T157">
            <v>3</v>
          </cell>
          <cell r="U157">
            <v>3</v>
          </cell>
          <cell r="V157">
            <v>2</v>
          </cell>
        </row>
        <row r="158">
          <cell r="A158" t="str">
            <v>ALITAGTAG</v>
          </cell>
          <cell r="B158" t="str">
            <v>121</v>
          </cell>
          <cell r="C158" t="str">
            <v>0</v>
          </cell>
          <cell r="D158">
            <v>44.899920000000002</v>
          </cell>
          <cell r="E158" t="str">
            <v>13</v>
          </cell>
          <cell r="F158" t="str">
            <v>52</v>
          </cell>
          <cell r="G158">
            <v>11.29998</v>
          </cell>
          <cell r="H158">
            <v>48</v>
          </cell>
          <cell r="I158">
            <v>48</v>
          </cell>
          <cell r="J158">
            <v>48</v>
          </cell>
          <cell r="K158">
            <v>80</v>
          </cell>
          <cell r="L158">
            <v>170</v>
          </cell>
          <cell r="M158">
            <v>250</v>
          </cell>
          <cell r="Q158" t="str">
            <v>CS72112</v>
          </cell>
          <cell r="R158" t="str">
            <v>CS72112</v>
          </cell>
          <cell r="S158" t="str">
            <v>CS72112</v>
          </cell>
          <cell r="T158">
            <v>2</v>
          </cell>
          <cell r="U158">
            <v>2</v>
          </cell>
          <cell r="V158">
            <v>2</v>
          </cell>
        </row>
        <row r="159">
          <cell r="A159" t="str">
            <v>ANILAO</v>
          </cell>
          <cell r="B159" t="str">
            <v>120</v>
          </cell>
          <cell r="C159" t="str">
            <v>55</v>
          </cell>
          <cell r="D159">
            <v>34.5</v>
          </cell>
          <cell r="E159" t="str">
            <v>13</v>
          </cell>
          <cell r="F159" t="str">
            <v>46</v>
          </cell>
          <cell r="G159">
            <v>18.399971999999998</v>
          </cell>
          <cell r="H159">
            <v>41</v>
          </cell>
          <cell r="I159">
            <v>41</v>
          </cell>
          <cell r="J159">
            <v>41</v>
          </cell>
          <cell r="K159">
            <v>350</v>
          </cell>
          <cell r="L159">
            <v>150</v>
          </cell>
          <cell r="M159">
            <v>215</v>
          </cell>
          <cell r="Q159" t="str">
            <v>CS72112</v>
          </cell>
          <cell r="R159" t="str">
            <v>CS72112</v>
          </cell>
          <cell r="S159" t="str">
            <v>CS72112</v>
          </cell>
          <cell r="T159">
            <v>2</v>
          </cell>
          <cell r="U159">
            <v>2</v>
          </cell>
          <cell r="V159">
            <v>2</v>
          </cell>
        </row>
        <row r="160">
          <cell r="A160" t="str">
            <v>BATANGAS2</v>
          </cell>
          <cell r="B160" t="str">
            <v>121</v>
          </cell>
          <cell r="C160" t="str">
            <v>3</v>
          </cell>
          <cell r="D160">
            <v>28.899719999999999</v>
          </cell>
          <cell r="E160" t="str">
            <v>13</v>
          </cell>
          <cell r="F160" t="str">
            <v>45</v>
          </cell>
          <cell r="G160">
            <v>30.399983999999996</v>
          </cell>
          <cell r="H160">
            <v>25</v>
          </cell>
          <cell r="I160">
            <v>25</v>
          </cell>
          <cell r="J160">
            <v>25</v>
          </cell>
          <cell r="K160">
            <v>60</v>
          </cell>
          <cell r="L160">
            <v>180</v>
          </cell>
          <cell r="M160">
            <v>300</v>
          </cell>
          <cell r="Q160" t="str">
            <v>CS72112</v>
          </cell>
          <cell r="R160" t="str">
            <v>CS72112</v>
          </cell>
          <cell r="S160" t="str">
            <v>CS72112</v>
          </cell>
          <cell r="T160">
            <v>3</v>
          </cell>
          <cell r="U160">
            <v>3</v>
          </cell>
          <cell r="V160">
            <v>3</v>
          </cell>
        </row>
        <row r="161">
          <cell r="A161" t="str">
            <v>BATANGAS3</v>
          </cell>
          <cell r="B161" t="str">
            <v>121</v>
          </cell>
          <cell r="C161" t="str">
            <v>4</v>
          </cell>
          <cell r="D161">
            <v>21.99972</v>
          </cell>
          <cell r="E161" t="str">
            <v>13</v>
          </cell>
          <cell r="F161" t="str">
            <v>46</v>
          </cell>
          <cell r="G161">
            <v>54.3</v>
          </cell>
          <cell r="H161">
            <v>48</v>
          </cell>
          <cell r="I161">
            <v>48</v>
          </cell>
          <cell r="J161">
            <v>48</v>
          </cell>
          <cell r="K161">
            <v>10</v>
          </cell>
          <cell r="L161">
            <v>80</v>
          </cell>
          <cell r="M161">
            <v>200</v>
          </cell>
          <cell r="Q161" t="str">
            <v>CS72112</v>
          </cell>
          <cell r="R161" t="str">
            <v>CS72112</v>
          </cell>
          <cell r="S161" t="str">
            <v>CS72112</v>
          </cell>
          <cell r="T161">
            <v>3</v>
          </cell>
          <cell r="U161">
            <v>3</v>
          </cell>
          <cell r="V161">
            <v>3</v>
          </cell>
        </row>
        <row r="162">
          <cell r="A162" t="str">
            <v>BAUAN2</v>
          </cell>
          <cell r="B162" t="str">
            <v>121</v>
          </cell>
          <cell r="C162" t="str">
            <v>2</v>
          </cell>
          <cell r="D162">
            <v>11.19984</v>
          </cell>
          <cell r="E162" t="str">
            <v>13</v>
          </cell>
          <cell r="F162" t="str">
            <v>46</v>
          </cell>
          <cell r="G162">
            <v>45.799968</v>
          </cell>
          <cell r="H162">
            <v>48</v>
          </cell>
          <cell r="I162">
            <v>48</v>
          </cell>
          <cell r="J162">
            <v>48</v>
          </cell>
          <cell r="K162">
            <v>30</v>
          </cell>
          <cell r="L162">
            <v>120</v>
          </cell>
          <cell r="M162">
            <v>290</v>
          </cell>
          <cell r="Q162" t="str">
            <v>CS72112</v>
          </cell>
          <cell r="R162" t="str">
            <v>CS72112</v>
          </cell>
          <cell r="S162" t="str">
            <v>CS72112</v>
          </cell>
          <cell r="T162">
            <v>2</v>
          </cell>
          <cell r="U162">
            <v>2</v>
          </cell>
          <cell r="V162">
            <v>2</v>
          </cell>
        </row>
        <row r="163">
          <cell r="A163" t="str">
            <v>CALATAGANGOLF</v>
          </cell>
          <cell r="B163" t="str">
            <v>120</v>
          </cell>
          <cell r="C163" t="str">
            <v>38</v>
          </cell>
          <cell r="D163">
            <v>32.899920000000002</v>
          </cell>
          <cell r="E163" t="str">
            <v>13</v>
          </cell>
          <cell r="F163" t="str">
            <v>51</v>
          </cell>
          <cell r="G163">
            <v>38.799971999999997</v>
          </cell>
          <cell r="H163">
            <v>48</v>
          </cell>
          <cell r="I163">
            <v>48</v>
          </cell>
          <cell r="J163">
            <v>48</v>
          </cell>
          <cell r="K163">
            <v>330</v>
          </cell>
          <cell r="L163">
            <v>110</v>
          </cell>
          <cell r="M163">
            <v>220</v>
          </cell>
          <cell r="N163">
            <v>3</v>
          </cell>
          <cell r="P163">
            <v>3</v>
          </cell>
          <cell r="Q163" t="str">
            <v>CS72112</v>
          </cell>
          <cell r="R163" t="str">
            <v>CS72112</v>
          </cell>
          <cell r="S163" t="str">
            <v>CS72112</v>
          </cell>
          <cell r="T163">
            <v>3</v>
          </cell>
          <cell r="U163">
            <v>3</v>
          </cell>
          <cell r="V163">
            <v>1</v>
          </cell>
        </row>
        <row r="164">
          <cell r="A164" t="str">
            <v>CALIRAYA</v>
          </cell>
          <cell r="B164" t="str">
            <v>121</v>
          </cell>
          <cell r="C164" t="str">
            <v>30</v>
          </cell>
          <cell r="D164">
            <v>58.399920000000002</v>
          </cell>
          <cell r="E164" t="str">
            <v>14</v>
          </cell>
          <cell r="F164" t="str">
            <v>17</v>
          </cell>
          <cell r="G164">
            <v>14.29998</v>
          </cell>
          <cell r="H164">
            <v>41</v>
          </cell>
          <cell r="I164">
            <v>41</v>
          </cell>
          <cell r="J164">
            <v>41</v>
          </cell>
          <cell r="K164">
            <v>0</v>
          </cell>
          <cell r="L164">
            <v>115</v>
          </cell>
          <cell r="M164">
            <v>270</v>
          </cell>
          <cell r="P164">
            <v>4</v>
          </cell>
          <cell r="Q164" t="str">
            <v>CS72112</v>
          </cell>
          <cell r="R164" t="str">
            <v>CS72112</v>
          </cell>
          <cell r="S164" t="str">
            <v>CS72112</v>
          </cell>
          <cell r="T164">
            <v>2</v>
          </cell>
          <cell r="U164">
            <v>2</v>
          </cell>
          <cell r="V164">
            <v>2</v>
          </cell>
        </row>
        <row r="165">
          <cell r="A165" t="str">
            <v>CAMALIG</v>
          </cell>
          <cell r="B165" t="str">
            <v>123</v>
          </cell>
          <cell r="C165" t="str">
            <v>39</v>
          </cell>
          <cell r="D165">
            <v>13.099679999999999</v>
          </cell>
          <cell r="E165" t="str">
            <v>13</v>
          </cell>
          <cell r="F165" t="str">
            <v>10</v>
          </cell>
          <cell r="G165">
            <v>48</v>
          </cell>
          <cell r="H165">
            <v>48</v>
          </cell>
          <cell r="I165">
            <v>48</v>
          </cell>
          <cell r="J165">
            <v>48</v>
          </cell>
          <cell r="K165">
            <v>20</v>
          </cell>
          <cell r="L165">
            <v>90</v>
          </cell>
          <cell r="M165">
            <v>280</v>
          </cell>
          <cell r="Q165" t="str">
            <v>CS72112</v>
          </cell>
          <cell r="R165" t="str">
            <v>CS72112</v>
          </cell>
          <cell r="S165" t="str">
            <v>CS72112</v>
          </cell>
          <cell r="T165">
            <v>2</v>
          </cell>
          <cell r="U165">
            <v>2</v>
          </cell>
          <cell r="V165">
            <v>2</v>
          </cell>
        </row>
        <row r="166">
          <cell r="A166" t="str">
            <v>DARAGA</v>
          </cell>
          <cell r="B166" t="str">
            <v>123</v>
          </cell>
          <cell r="C166" t="str">
            <v>42</v>
          </cell>
          <cell r="D166">
            <v>46.499760000000002</v>
          </cell>
          <cell r="E166" t="str">
            <v>13</v>
          </cell>
          <cell r="F166" t="str">
            <v>9</v>
          </cell>
          <cell r="G166">
            <v>10.299996</v>
          </cell>
          <cell r="H166">
            <v>48</v>
          </cell>
          <cell r="I166">
            <v>48</v>
          </cell>
          <cell r="J166">
            <v>48</v>
          </cell>
          <cell r="K166">
            <v>300</v>
          </cell>
          <cell r="L166">
            <v>140</v>
          </cell>
          <cell r="M166">
            <v>210</v>
          </cell>
          <cell r="Q166" t="str">
            <v>CS72112</v>
          </cell>
          <cell r="R166" t="str">
            <v>CS72112</v>
          </cell>
          <cell r="S166" t="str">
            <v>CS72112</v>
          </cell>
          <cell r="T166">
            <v>2</v>
          </cell>
          <cell r="U166">
            <v>2</v>
          </cell>
          <cell r="V166">
            <v>2</v>
          </cell>
        </row>
        <row r="167">
          <cell r="A167" t="str">
            <v>GUMACA</v>
          </cell>
          <cell r="B167" t="str">
            <v>122</v>
          </cell>
          <cell r="C167" t="str">
            <v>6</v>
          </cell>
          <cell r="D167">
            <v>19.699920000000002</v>
          </cell>
          <cell r="E167" t="str">
            <v>13</v>
          </cell>
          <cell r="F167" t="str">
            <v>55</v>
          </cell>
          <cell r="G167">
            <v>20.499995999999999</v>
          </cell>
          <cell r="H167">
            <v>48</v>
          </cell>
          <cell r="I167">
            <v>48</v>
          </cell>
          <cell r="J167">
            <v>48</v>
          </cell>
          <cell r="K167">
            <v>310</v>
          </cell>
          <cell r="L167">
            <v>90</v>
          </cell>
          <cell r="M167">
            <v>270</v>
          </cell>
          <cell r="P167">
            <v>3</v>
          </cell>
          <cell r="Q167" t="str">
            <v>CS72112</v>
          </cell>
          <cell r="R167" t="str">
            <v>CS72112</v>
          </cell>
          <cell r="S167" t="str">
            <v>CS72112</v>
          </cell>
          <cell r="T167">
            <v>3</v>
          </cell>
          <cell r="U167">
            <v>3</v>
          </cell>
          <cell r="V167">
            <v>3</v>
          </cell>
        </row>
        <row r="168">
          <cell r="A168" t="str">
            <v>JALAJALA</v>
          </cell>
          <cell r="B168" t="str">
            <v>121</v>
          </cell>
          <cell r="C168" t="str">
            <v>19</v>
          </cell>
          <cell r="D168">
            <v>25.099679999999999</v>
          </cell>
          <cell r="E168" t="str">
            <v>14</v>
          </cell>
          <cell r="F168" t="str">
            <v>21</v>
          </cell>
          <cell r="G168">
            <v>10.599983999999999</v>
          </cell>
          <cell r="H168">
            <v>48</v>
          </cell>
          <cell r="I168">
            <v>48</v>
          </cell>
          <cell r="J168">
            <v>38</v>
          </cell>
          <cell r="K168">
            <v>20</v>
          </cell>
          <cell r="L168">
            <v>210</v>
          </cell>
          <cell r="M168">
            <v>270</v>
          </cell>
          <cell r="P168">
            <v>3</v>
          </cell>
          <cell r="Q168" t="str">
            <v>CS72112</v>
          </cell>
          <cell r="R168" t="str">
            <v>CS72112</v>
          </cell>
          <cell r="S168" t="str">
            <v>CS72112</v>
          </cell>
          <cell r="T168">
            <v>2</v>
          </cell>
          <cell r="U168">
            <v>2</v>
          </cell>
          <cell r="V168">
            <v>2</v>
          </cell>
        </row>
        <row r="169">
          <cell r="A169" t="str">
            <v>LIAN2</v>
          </cell>
          <cell r="B169" t="str">
            <v>120</v>
          </cell>
          <cell r="C169" t="str">
            <v>38</v>
          </cell>
          <cell r="D169">
            <v>56.099760000000003</v>
          </cell>
          <cell r="E169" t="str">
            <v>14</v>
          </cell>
          <cell r="F169" t="str">
            <v>2</v>
          </cell>
          <cell r="G169">
            <v>50.499996000000003</v>
          </cell>
          <cell r="H169">
            <v>38</v>
          </cell>
          <cell r="I169">
            <v>38</v>
          </cell>
          <cell r="J169">
            <v>38</v>
          </cell>
          <cell r="K169">
            <v>90</v>
          </cell>
          <cell r="L169">
            <v>180</v>
          </cell>
          <cell r="M169">
            <v>340</v>
          </cell>
          <cell r="Q169" t="str">
            <v>CS72112</v>
          </cell>
          <cell r="R169" t="str">
            <v>CS72112</v>
          </cell>
          <cell r="S169" t="str">
            <v>CS72112</v>
          </cell>
          <cell r="T169">
            <v>2</v>
          </cell>
          <cell r="U169">
            <v>2</v>
          </cell>
          <cell r="V169">
            <v>2</v>
          </cell>
        </row>
        <row r="170">
          <cell r="A170" t="str">
            <v>LILIW</v>
          </cell>
          <cell r="B170" t="str">
            <v>121</v>
          </cell>
          <cell r="C170" t="str">
            <v>26</v>
          </cell>
          <cell r="D170">
            <v>11.4</v>
          </cell>
          <cell r="E170" t="str">
            <v>14</v>
          </cell>
          <cell r="F170" t="str">
            <v>8</v>
          </cell>
          <cell r="G170">
            <v>7.4999760000000002</v>
          </cell>
          <cell r="H170">
            <v>48</v>
          </cell>
          <cell r="I170">
            <v>48</v>
          </cell>
          <cell r="J170">
            <v>48</v>
          </cell>
          <cell r="K170">
            <v>0</v>
          </cell>
          <cell r="L170">
            <v>120</v>
          </cell>
          <cell r="M170">
            <v>240</v>
          </cell>
          <cell r="Q170" t="str">
            <v>CS72112</v>
          </cell>
          <cell r="R170" t="str">
            <v>CS72112</v>
          </cell>
          <cell r="S170" t="str">
            <v>CS72112</v>
          </cell>
          <cell r="T170">
            <v>2</v>
          </cell>
          <cell r="U170">
            <v>2</v>
          </cell>
          <cell r="V170">
            <v>2</v>
          </cell>
        </row>
        <row r="171">
          <cell r="A171" t="str">
            <v>LIPA2</v>
          </cell>
          <cell r="B171" t="str">
            <v>121</v>
          </cell>
          <cell r="C171" t="str">
            <v>9</v>
          </cell>
          <cell r="D171">
            <v>28.099800000000002</v>
          </cell>
          <cell r="E171" t="str">
            <v>13</v>
          </cell>
          <cell r="F171" t="str">
            <v>57</v>
          </cell>
          <cell r="G171">
            <v>23.199984000000001</v>
          </cell>
          <cell r="H171">
            <v>48</v>
          </cell>
          <cell r="I171">
            <v>48</v>
          </cell>
          <cell r="J171">
            <v>38</v>
          </cell>
          <cell r="K171">
            <v>10</v>
          </cell>
          <cell r="L171">
            <v>70</v>
          </cell>
          <cell r="M171">
            <v>170</v>
          </cell>
          <cell r="Q171" t="str">
            <v>CS72112</v>
          </cell>
          <cell r="R171" t="str">
            <v>CS72112</v>
          </cell>
          <cell r="S171" t="str">
            <v>CS72112</v>
          </cell>
          <cell r="T171">
            <v>3</v>
          </cell>
          <cell r="U171">
            <v>3</v>
          </cell>
          <cell r="V171">
            <v>3</v>
          </cell>
        </row>
        <row r="172">
          <cell r="A172" t="str">
            <v>LTI 2</v>
          </cell>
          <cell r="B172" t="str">
            <v>121</v>
          </cell>
          <cell r="C172" t="str">
            <v>3</v>
          </cell>
          <cell r="D172">
            <v>29.299679999999999</v>
          </cell>
          <cell r="E172" t="str">
            <v>14</v>
          </cell>
          <cell r="F172" t="str">
            <v>16</v>
          </cell>
          <cell r="G172">
            <v>35.499972</v>
          </cell>
          <cell r="H172">
            <v>41</v>
          </cell>
          <cell r="I172">
            <v>41</v>
          </cell>
          <cell r="J172">
            <v>41</v>
          </cell>
          <cell r="K172">
            <v>30</v>
          </cell>
          <cell r="L172">
            <v>140</v>
          </cell>
          <cell r="M172">
            <v>240</v>
          </cell>
          <cell r="Q172" t="str">
            <v>CS72112</v>
          </cell>
          <cell r="R172" t="str">
            <v>CS72112</v>
          </cell>
          <cell r="S172" t="str">
            <v>CS72112</v>
          </cell>
          <cell r="T172">
            <v>3</v>
          </cell>
          <cell r="U172">
            <v>3</v>
          </cell>
          <cell r="V172">
            <v>3</v>
          </cell>
        </row>
        <row r="173">
          <cell r="A173" t="str">
            <v>LUCBAN</v>
          </cell>
          <cell r="B173" t="str">
            <v>121</v>
          </cell>
          <cell r="C173" t="str">
            <v>33</v>
          </cell>
          <cell r="D173">
            <v>6.4997999999999996</v>
          </cell>
          <cell r="E173" t="str">
            <v>14</v>
          </cell>
          <cell r="F173" t="str">
            <v>6</v>
          </cell>
          <cell r="G173">
            <v>46.399968000000001</v>
          </cell>
          <cell r="H173">
            <v>48</v>
          </cell>
          <cell r="I173">
            <v>48</v>
          </cell>
          <cell r="J173">
            <v>48</v>
          </cell>
          <cell r="K173">
            <v>20</v>
          </cell>
          <cell r="L173">
            <v>100</v>
          </cell>
          <cell r="M173">
            <v>310</v>
          </cell>
          <cell r="Q173" t="str">
            <v>CS72112</v>
          </cell>
          <cell r="R173" t="str">
            <v>CS72112</v>
          </cell>
          <cell r="S173" t="str">
            <v>CS72112</v>
          </cell>
          <cell r="T173">
            <v>3</v>
          </cell>
          <cell r="U173">
            <v>3</v>
          </cell>
          <cell r="V173">
            <v>3</v>
          </cell>
        </row>
        <row r="174">
          <cell r="A174" t="str">
            <v>LUCENA CITY2</v>
          </cell>
          <cell r="B174" t="str">
            <v>121</v>
          </cell>
          <cell r="C174" t="str">
            <v>36</v>
          </cell>
          <cell r="D174">
            <v>38.099879999999999</v>
          </cell>
          <cell r="E174" t="str">
            <v>13</v>
          </cell>
          <cell r="F174" t="str">
            <v>55</v>
          </cell>
          <cell r="G174">
            <v>40.299996</v>
          </cell>
          <cell r="H174">
            <v>41</v>
          </cell>
          <cell r="I174">
            <v>41</v>
          </cell>
          <cell r="J174">
            <v>41</v>
          </cell>
          <cell r="K174">
            <v>60</v>
          </cell>
          <cell r="L174">
            <v>180</v>
          </cell>
          <cell r="M174">
            <v>300</v>
          </cell>
          <cell r="N174">
            <v>3</v>
          </cell>
          <cell r="O174">
            <v>3</v>
          </cell>
          <cell r="P174">
            <v>3</v>
          </cell>
          <cell r="Q174" t="str">
            <v>CS72112</v>
          </cell>
          <cell r="R174" t="str">
            <v>CS72112</v>
          </cell>
          <cell r="S174" t="str">
            <v>CS72112</v>
          </cell>
          <cell r="T174">
            <v>3</v>
          </cell>
          <cell r="U174">
            <v>3</v>
          </cell>
          <cell r="V174">
            <v>3</v>
          </cell>
        </row>
        <row r="175">
          <cell r="A175" t="str">
            <v>LUISIANA</v>
          </cell>
          <cell r="B175" t="str">
            <v>121</v>
          </cell>
          <cell r="C175" t="str">
            <v>30</v>
          </cell>
          <cell r="D175">
            <v>21.699719999999999</v>
          </cell>
          <cell r="E175" t="str">
            <v>14</v>
          </cell>
          <cell r="F175" t="str">
            <v>11</v>
          </cell>
          <cell r="G175">
            <v>11.899967999999999</v>
          </cell>
          <cell r="H175">
            <v>50</v>
          </cell>
          <cell r="I175">
            <v>50</v>
          </cell>
          <cell r="J175">
            <v>50</v>
          </cell>
          <cell r="K175">
            <v>330</v>
          </cell>
          <cell r="L175">
            <v>90</v>
          </cell>
          <cell r="M175">
            <v>160</v>
          </cell>
          <cell r="Q175" t="str">
            <v>CS72112</v>
          </cell>
          <cell r="R175" t="str">
            <v>CS72112</v>
          </cell>
          <cell r="S175" t="str">
            <v>CS72112</v>
          </cell>
          <cell r="T175">
            <v>2</v>
          </cell>
          <cell r="U175">
            <v>2</v>
          </cell>
          <cell r="V175">
            <v>2</v>
          </cell>
        </row>
        <row r="176">
          <cell r="A176" t="str">
            <v>MAMBURAO</v>
          </cell>
          <cell r="B176" t="str">
            <v>120</v>
          </cell>
          <cell r="C176" t="str">
            <v>35</v>
          </cell>
          <cell r="D176">
            <v>49.299720000000001</v>
          </cell>
          <cell r="E176" t="str">
            <v>13</v>
          </cell>
          <cell r="F176" t="str">
            <v>13</v>
          </cell>
          <cell r="G176">
            <v>29.299980000000001</v>
          </cell>
          <cell r="H176">
            <v>48</v>
          </cell>
          <cell r="I176">
            <v>48</v>
          </cell>
          <cell r="J176">
            <v>48</v>
          </cell>
          <cell r="K176">
            <v>15</v>
          </cell>
          <cell r="L176">
            <v>130</v>
          </cell>
          <cell r="M176">
            <v>290</v>
          </cell>
          <cell r="Q176" t="str">
            <v>CS72112</v>
          </cell>
          <cell r="R176" t="str">
            <v>CS72112</v>
          </cell>
          <cell r="S176" t="str">
            <v>CS72112</v>
          </cell>
          <cell r="T176">
            <v>2</v>
          </cell>
          <cell r="U176">
            <v>2</v>
          </cell>
          <cell r="V176">
            <v>2</v>
          </cell>
        </row>
        <row r="177">
          <cell r="A177" t="str">
            <v>MATABUNGKAY</v>
          </cell>
          <cell r="B177" t="str">
            <v>120</v>
          </cell>
          <cell r="C177" t="str">
            <v>37</v>
          </cell>
          <cell r="D177">
            <v>32.599920000000004</v>
          </cell>
          <cell r="E177" t="str">
            <v>13</v>
          </cell>
          <cell r="F177" t="str">
            <v>57</v>
          </cell>
          <cell r="G177">
            <v>4.5999720000000002</v>
          </cell>
          <cell r="H177">
            <v>48</v>
          </cell>
          <cell r="I177">
            <v>48</v>
          </cell>
          <cell r="J177">
            <v>48</v>
          </cell>
          <cell r="K177">
            <v>50</v>
          </cell>
          <cell r="L177">
            <v>170</v>
          </cell>
          <cell r="M177">
            <v>300</v>
          </cell>
          <cell r="Q177" t="str">
            <v>CS72112</v>
          </cell>
          <cell r="R177" t="str">
            <v>CS72112</v>
          </cell>
          <cell r="S177" t="str">
            <v>CS72112</v>
          </cell>
          <cell r="T177">
            <v>2</v>
          </cell>
          <cell r="U177">
            <v>2</v>
          </cell>
          <cell r="V177">
            <v>2</v>
          </cell>
        </row>
        <row r="178">
          <cell r="A178" t="str">
            <v>PADRE GARCIA</v>
          </cell>
          <cell r="B178" t="str">
            <v>121</v>
          </cell>
          <cell r="C178" t="str">
            <v>11</v>
          </cell>
          <cell r="D178">
            <v>55.799880000000002</v>
          </cell>
          <cell r="E178" t="str">
            <v>13</v>
          </cell>
          <cell r="F178" t="str">
            <v>53</v>
          </cell>
          <cell r="G178">
            <v>41.299979999999998</v>
          </cell>
          <cell r="H178">
            <v>48</v>
          </cell>
          <cell r="I178">
            <v>48</v>
          </cell>
          <cell r="J178">
            <v>48</v>
          </cell>
          <cell r="K178">
            <v>340</v>
          </cell>
          <cell r="L178">
            <v>80</v>
          </cell>
          <cell r="M178">
            <v>150</v>
          </cell>
          <cell r="Q178" t="str">
            <v>CS72112</v>
          </cell>
          <cell r="R178" t="str">
            <v>CS72112</v>
          </cell>
          <cell r="S178" t="str">
            <v>CS72112</v>
          </cell>
          <cell r="T178">
            <v>2</v>
          </cell>
          <cell r="U178">
            <v>2</v>
          </cell>
          <cell r="V178">
            <v>2</v>
          </cell>
        </row>
        <row r="179">
          <cell r="A179" t="str">
            <v>PANSOL</v>
          </cell>
          <cell r="B179" t="str">
            <v>121</v>
          </cell>
          <cell r="C179" t="str">
            <v>10</v>
          </cell>
          <cell r="D179">
            <v>52.599720000000005</v>
          </cell>
          <cell r="E179" t="str">
            <v>14</v>
          </cell>
          <cell r="F179" t="str">
            <v>10</v>
          </cell>
          <cell r="G179">
            <v>53.699987999999998</v>
          </cell>
          <cell r="H179">
            <v>48</v>
          </cell>
          <cell r="I179">
            <v>48</v>
          </cell>
          <cell r="J179">
            <v>48</v>
          </cell>
          <cell r="K179">
            <v>330</v>
          </cell>
          <cell r="L179">
            <v>50</v>
          </cell>
          <cell r="M179">
            <v>120</v>
          </cell>
          <cell r="Q179" t="str">
            <v>CS72112</v>
          </cell>
          <cell r="R179" t="str">
            <v>CS72112</v>
          </cell>
          <cell r="S179" t="str">
            <v>CS72112</v>
          </cell>
          <cell r="T179">
            <v>2</v>
          </cell>
          <cell r="U179">
            <v>2</v>
          </cell>
          <cell r="V179">
            <v>2</v>
          </cell>
        </row>
        <row r="180">
          <cell r="A180" t="str">
            <v>PILI</v>
          </cell>
          <cell r="B180" t="str">
            <v>123</v>
          </cell>
          <cell r="C180" t="str">
            <v>16</v>
          </cell>
          <cell r="D180">
            <v>50.7</v>
          </cell>
          <cell r="E180" t="str">
            <v>13</v>
          </cell>
          <cell r="F180" t="str">
            <v>32</v>
          </cell>
          <cell r="G180">
            <v>41.799984000000002</v>
          </cell>
          <cell r="H180">
            <v>45</v>
          </cell>
          <cell r="I180">
            <v>45</v>
          </cell>
          <cell r="J180">
            <v>45</v>
          </cell>
          <cell r="K180">
            <v>330</v>
          </cell>
          <cell r="L180">
            <v>90</v>
          </cell>
          <cell r="M180">
            <v>150</v>
          </cell>
          <cell r="Q180" t="str">
            <v>CS72112</v>
          </cell>
          <cell r="R180" t="str">
            <v>CS72112</v>
          </cell>
          <cell r="S180" t="str">
            <v>CS72112</v>
          </cell>
          <cell r="T180">
            <v>2</v>
          </cell>
          <cell r="U180">
            <v>2</v>
          </cell>
          <cell r="V180">
            <v>2</v>
          </cell>
        </row>
        <row r="181">
          <cell r="A181" t="str">
            <v xml:space="preserve">PUNTAFUEGO v2 </v>
          </cell>
          <cell r="B181" t="str">
            <v>120</v>
          </cell>
          <cell r="C181" t="str">
            <v>35</v>
          </cell>
          <cell r="D181">
            <v>26.799720000000001</v>
          </cell>
          <cell r="E181" t="str">
            <v>14</v>
          </cell>
          <cell r="F181" t="str">
            <v>8</v>
          </cell>
          <cell r="G181">
            <v>31.499988000000002</v>
          </cell>
          <cell r="H181">
            <v>38</v>
          </cell>
          <cell r="I181">
            <v>38</v>
          </cell>
          <cell r="J181">
            <v>38</v>
          </cell>
          <cell r="K181">
            <v>45</v>
          </cell>
          <cell r="L181">
            <v>120</v>
          </cell>
          <cell r="M181">
            <v>220</v>
          </cell>
          <cell r="N181">
            <v>3</v>
          </cell>
          <cell r="O181">
            <v>3</v>
          </cell>
          <cell r="P181">
            <v>3</v>
          </cell>
          <cell r="Q181" t="str">
            <v>CS72112</v>
          </cell>
          <cell r="R181" t="str">
            <v>CS72112</v>
          </cell>
          <cell r="S181" t="str">
            <v>CS72112</v>
          </cell>
          <cell r="T181">
            <v>2</v>
          </cell>
          <cell r="U181">
            <v>2</v>
          </cell>
          <cell r="V181">
            <v>2</v>
          </cell>
        </row>
        <row r="182">
          <cell r="A182" t="str">
            <v>PURY</v>
          </cell>
          <cell r="B182" t="str">
            <v>121</v>
          </cell>
          <cell r="C182" t="str">
            <v>18</v>
          </cell>
          <cell r="D182">
            <v>28.9998</v>
          </cell>
          <cell r="E182" t="str">
            <v>13</v>
          </cell>
          <cell r="F182" t="str">
            <v>54</v>
          </cell>
          <cell r="G182">
            <v>25.999991999999999</v>
          </cell>
          <cell r="H182">
            <v>48</v>
          </cell>
          <cell r="I182">
            <v>48</v>
          </cell>
          <cell r="K182">
            <v>30</v>
          </cell>
          <cell r="L182">
            <v>220</v>
          </cell>
          <cell r="Q182" t="str">
            <v>CS72112</v>
          </cell>
          <cell r="R182" t="str">
            <v>CS72112</v>
          </cell>
          <cell r="T182">
            <v>2</v>
          </cell>
          <cell r="U182">
            <v>2</v>
          </cell>
          <cell r="V182">
            <v>2</v>
          </cell>
        </row>
        <row r="183">
          <cell r="A183" t="str">
            <v>PUTINGKAHOY</v>
          </cell>
          <cell r="B183" t="str">
            <v>121</v>
          </cell>
          <cell r="C183" t="str">
            <v>16</v>
          </cell>
          <cell r="D183">
            <v>46.399799999999999</v>
          </cell>
          <cell r="E183" t="str">
            <v>13</v>
          </cell>
          <cell r="F183" t="str">
            <v>50</v>
          </cell>
          <cell r="G183">
            <v>38.599980000000002</v>
          </cell>
          <cell r="H183">
            <v>48</v>
          </cell>
          <cell r="I183">
            <v>48</v>
          </cell>
          <cell r="K183">
            <v>100</v>
          </cell>
          <cell r="L183">
            <v>260</v>
          </cell>
          <cell r="Q183" t="str">
            <v>CS72112</v>
          </cell>
          <cell r="R183" t="str">
            <v>CS72112</v>
          </cell>
          <cell r="T183">
            <v>2</v>
          </cell>
          <cell r="U183">
            <v>2</v>
          </cell>
          <cell r="V183">
            <v>2</v>
          </cell>
        </row>
        <row r="184">
          <cell r="A184" t="str">
            <v>SANJUAN,BA</v>
          </cell>
          <cell r="B184" t="str">
            <v>121</v>
          </cell>
          <cell r="C184" t="str">
            <v>23</v>
          </cell>
          <cell r="D184">
            <v>37.699800000000003</v>
          </cell>
          <cell r="E184" t="str">
            <v>13</v>
          </cell>
          <cell r="F184" t="str">
            <v>49</v>
          </cell>
          <cell r="G184">
            <v>38.199971999999995</v>
          </cell>
          <cell r="H184">
            <v>38</v>
          </cell>
          <cell r="I184">
            <v>38</v>
          </cell>
          <cell r="J184">
            <v>38</v>
          </cell>
          <cell r="K184">
            <v>80</v>
          </cell>
          <cell r="L184">
            <v>170</v>
          </cell>
          <cell r="M184">
            <v>270</v>
          </cell>
          <cell r="Q184" t="str">
            <v>CS72112</v>
          </cell>
          <cell r="R184" t="str">
            <v>CS72112</v>
          </cell>
          <cell r="S184" t="str">
            <v>CS72112</v>
          </cell>
          <cell r="T184">
            <v>3</v>
          </cell>
          <cell r="U184">
            <v>3</v>
          </cell>
          <cell r="V184">
            <v>3</v>
          </cell>
        </row>
        <row r="185">
          <cell r="A185" t="str">
            <v>SAN PABLO CITY 2</v>
          </cell>
          <cell r="B185" t="str">
            <v>121</v>
          </cell>
          <cell r="C185" t="str">
            <v>19</v>
          </cell>
          <cell r="D185">
            <v>0.79967999999999995</v>
          </cell>
          <cell r="E185" t="str">
            <v>14</v>
          </cell>
          <cell r="F185" t="str">
            <v>4</v>
          </cell>
          <cell r="G185">
            <v>36.399972000000005</v>
          </cell>
          <cell r="H185">
            <v>48</v>
          </cell>
          <cell r="I185">
            <v>48</v>
          </cell>
          <cell r="J185">
            <v>48</v>
          </cell>
          <cell r="K185">
            <v>320</v>
          </cell>
          <cell r="L185">
            <v>120</v>
          </cell>
          <cell r="M185">
            <v>250</v>
          </cell>
          <cell r="Q185" t="str">
            <v>CS72112</v>
          </cell>
          <cell r="R185" t="str">
            <v>CS72112</v>
          </cell>
          <cell r="S185" t="str">
            <v>CS72112</v>
          </cell>
          <cell r="T185">
            <v>3</v>
          </cell>
          <cell r="U185">
            <v>3</v>
          </cell>
          <cell r="V185">
            <v>3</v>
          </cell>
        </row>
        <row r="186">
          <cell r="A186" t="str">
            <v>STA. CATALINA</v>
          </cell>
          <cell r="B186" t="str">
            <v>121</v>
          </cell>
          <cell r="C186" t="str">
            <v>25</v>
          </cell>
          <cell r="D186">
            <v>54.999839999999999</v>
          </cell>
          <cell r="E186" t="str">
            <v>13</v>
          </cell>
          <cell r="F186" t="str">
            <v>51</v>
          </cell>
          <cell r="G186">
            <v>38.999988000000002</v>
          </cell>
          <cell r="H186">
            <v>48</v>
          </cell>
          <cell r="I186">
            <v>48</v>
          </cell>
          <cell r="K186">
            <v>0</v>
          </cell>
          <cell r="L186">
            <v>180</v>
          </cell>
          <cell r="Q186" t="str">
            <v>CS72112</v>
          </cell>
          <cell r="R186" t="str">
            <v>CS72112</v>
          </cell>
          <cell r="T186">
            <v>2</v>
          </cell>
          <cell r="U186">
            <v>2</v>
          </cell>
          <cell r="V186">
            <v>2</v>
          </cell>
        </row>
        <row r="187">
          <cell r="A187" t="str">
            <v>TALISAY</v>
          </cell>
          <cell r="B187" t="str">
            <v>121</v>
          </cell>
          <cell r="C187" t="str">
            <v>1</v>
          </cell>
          <cell r="D187">
            <v>10.399800000000001</v>
          </cell>
          <cell r="E187" t="str">
            <v>14</v>
          </cell>
          <cell r="F187" t="str">
            <v>5</v>
          </cell>
          <cell r="G187">
            <v>52.699992000000002</v>
          </cell>
          <cell r="H187">
            <v>48</v>
          </cell>
          <cell r="I187">
            <v>48</v>
          </cell>
          <cell r="J187">
            <v>48</v>
          </cell>
          <cell r="K187">
            <v>300</v>
          </cell>
          <cell r="L187">
            <v>110</v>
          </cell>
          <cell r="M187">
            <v>190</v>
          </cell>
          <cell r="Q187" t="str">
            <v>CS72112</v>
          </cell>
          <cell r="R187" t="str">
            <v>CS72112</v>
          </cell>
          <cell r="S187" t="str">
            <v>CS72112</v>
          </cell>
          <cell r="T187">
            <v>2</v>
          </cell>
          <cell r="U187">
            <v>2</v>
          </cell>
          <cell r="V187">
            <v>2</v>
          </cell>
        </row>
        <row r="188">
          <cell r="A188" t="str">
            <v>TANAUAN</v>
          </cell>
          <cell r="B188" t="str">
            <v>121</v>
          </cell>
          <cell r="C188" t="str">
            <v>9</v>
          </cell>
          <cell r="D188">
            <v>1.5998399999999999</v>
          </cell>
          <cell r="E188" t="str">
            <v>14</v>
          </cell>
          <cell r="F188" t="str">
            <v>5</v>
          </cell>
          <cell r="G188">
            <v>33.799991999999996</v>
          </cell>
          <cell r="H188">
            <v>48</v>
          </cell>
          <cell r="I188">
            <v>48</v>
          </cell>
          <cell r="J188">
            <v>48</v>
          </cell>
          <cell r="K188">
            <v>330</v>
          </cell>
          <cell r="L188">
            <v>90</v>
          </cell>
          <cell r="M188">
            <v>190</v>
          </cell>
          <cell r="Q188" t="str">
            <v>CS72112</v>
          </cell>
          <cell r="R188" t="str">
            <v>CS72112</v>
          </cell>
          <cell r="S188" t="str">
            <v>CS72112</v>
          </cell>
          <cell r="T188">
            <v>3</v>
          </cell>
          <cell r="U188">
            <v>3</v>
          </cell>
          <cell r="V188">
            <v>3</v>
          </cell>
        </row>
        <row r="189">
          <cell r="A189" t="str">
            <v>TANOB</v>
          </cell>
          <cell r="B189" t="str">
            <v>121</v>
          </cell>
          <cell r="C189" t="str">
            <v>15</v>
          </cell>
          <cell r="D189">
            <v>29.099879999999999</v>
          </cell>
          <cell r="E189" t="str">
            <v>13</v>
          </cell>
          <cell r="F189" t="str">
            <v>52</v>
          </cell>
          <cell r="G189">
            <v>57.699984000000001</v>
          </cell>
          <cell r="H189">
            <v>48</v>
          </cell>
          <cell r="I189">
            <v>48</v>
          </cell>
          <cell r="J189">
            <v>48</v>
          </cell>
          <cell r="K189">
            <v>80</v>
          </cell>
          <cell r="L189">
            <v>180</v>
          </cell>
          <cell r="M189">
            <v>270</v>
          </cell>
          <cell r="Q189" t="str">
            <v>CS72112</v>
          </cell>
          <cell r="R189" t="str">
            <v>CS72112</v>
          </cell>
          <cell r="S189" t="str">
            <v>CS72112</v>
          </cell>
          <cell r="T189">
            <v>2</v>
          </cell>
          <cell r="U189">
            <v>2</v>
          </cell>
          <cell r="V189">
            <v>2</v>
          </cell>
        </row>
        <row r="190">
          <cell r="A190" t="str">
            <v>TAYSAN</v>
          </cell>
          <cell r="B190" t="str">
            <v>121</v>
          </cell>
          <cell r="C190" t="str">
            <v>11</v>
          </cell>
          <cell r="D190">
            <v>9.7997999999999994</v>
          </cell>
          <cell r="E190" t="str">
            <v>13</v>
          </cell>
          <cell r="F190" t="str">
            <v>47</v>
          </cell>
          <cell r="G190">
            <v>59.899992000000005</v>
          </cell>
          <cell r="H190">
            <v>48</v>
          </cell>
          <cell r="I190">
            <v>48</v>
          </cell>
          <cell r="J190">
            <v>48</v>
          </cell>
          <cell r="K190">
            <v>35</v>
          </cell>
          <cell r="L190">
            <v>105</v>
          </cell>
          <cell r="M190">
            <v>180</v>
          </cell>
          <cell r="Q190" t="str">
            <v>CS72112</v>
          </cell>
          <cell r="R190" t="str">
            <v>CS72112</v>
          </cell>
          <cell r="S190" t="str">
            <v>CS72112</v>
          </cell>
          <cell r="T190">
            <v>2</v>
          </cell>
          <cell r="U190">
            <v>2</v>
          </cell>
          <cell r="V190">
            <v>2</v>
          </cell>
        </row>
        <row r="191">
          <cell r="A191" t="str">
            <v>TIWI</v>
          </cell>
          <cell r="B191" t="str">
            <v>123</v>
          </cell>
          <cell r="C191" t="str">
            <v>40</v>
          </cell>
          <cell r="D191">
            <v>47.499960000000002</v>
          </cell>
          <cell r="E191" t="str">
            <v>13</v>
          </cell>
          <cell r="F191" t="str">
            <v>27</v>
          </cell>
          <cell r="G191">
            <v>32.4</v>
          </cell>
          <cell r="H191">
            <v>38</v>
          </cell>
          <cell r="I191">
            <v>38</v>
          </cell>
          <cell r="J191">
            <v>38</v>
          </cell>
          <cell r="K191">
            <v>350</v>
          </cell>
          <cell r="L191">
            <v>180</v>
          </cell>
          <cell r="M191">
            <v>280</v>
          </cell>
          <cell r="Q191" t="str">
            <v>CS72112</v>
          </cell>
          <cell r="R191" t="str">
            <v>CS72112</v>
          </cell>
          <cell r="S191" t="str">
            <v>CS72112</v>
          </cell>
          <cell r="T191">
            <v>2</v>
          </cell>
          <cell r="U191">
            <v>2</v>
          </cell>
          <cell r="V191">
            <v>2</v>
          </cell>
        </row>
        <row r="192">
          <cell r="A192" t="str">
            <v>TUMALIN</v>
          </cell>
          <cell r="B192" t="str">
            <v>120</v>
          </cell>
          <cell r="C192" t="str">
            <v>43</v>
          </cell>
          <cell r="D192">
            <v>25.099679999999999</v>
          </cell>
          <cell r="E192" t="str">
            <v>14</v>
          </cell>
          <cell r="F192" t="str">
            <v>4</v>
          </cell>
          <cell r="G192">
            <v>54.399971999999998</v>
          </cell>
          <cell r="H192">
            <v>48</v>
          </cell>
          <cell r="I192">
            <v>48</v>
          </cell>
          <cell r="J192">
            <v>48</v>
          </cell>
          <cell r="K192">
            <v>350</v>
          </cell>
          <cell r="L192">
            <v>100</v>
          </cell>
          <cell r="M192">
            <v>200</v>
          </cell>
          <cell r="Q192" t="str">
            <v>CS72112</v>
          </cell>
          <cell r="R192" t="str">
            <v>CS72112</v>
          </cell>
          <cell r="S192" t="str">
            <v>CS72112</v>
          </cell>
          <cell r="T192">
            <v>2</v>
          </cell>
          <cell r="U192">
            <v>2</v>
          </cell>
          <cell r="V192">
            <v>2</v>
          </cell>
        </row>
        <row r="193">
          <cell r="A193" t="str">
            <v>VILLA ESCUDERO</v>
          </cell>
          <cell r="B193" t="str">
            <v>121</v>
          </cell>
          <cell r="C193" t="str">
            <v>19</v>
          </cell>
          <cell r="D193">
            <v>48</v>
          </cell>
          <cell r="E193" t="str">
            <v>13</v>
          </cell>
          <cell r="F193" t="str">
            <v>59</v>
          </cell>
          <cell r="G193">
            <v>43.999980000000001</v>
          </cell>
          <cell r="H193">
            <v>48</v>
          </cell>
          <cell r="I193">
            <v>48</v>
          </cell>
          <cell r="J193">
            <v>48</v>
          </cell>
          <cell r="K193">
            <v>20</v>
          </cell>
          <cell r="L193">
            <v>120</v>
          </cell>
          <cell r="M193">
            <v>200</v>
          </cell>
          <cell r="Q193" t="str">
            <v>CS72112</v>
          </cell>
          <cell r="R193" t="str">
            <v>CS72112</v>
          </cell>
          <cell r="S193" t="str">
            <v>CS72112</v>
          </cell>
          <cell r="T193">
            <v>2</v>
          </cell>
          <cell r="U193">
            <v>2</v>
          </cell>
          <cell r="V193">
            <v>2</v>
          </cell>
        </row>
        <row r="194">
          <cell r="A194" t="str">
            <v>VIRAC2</v>
          </cell>
          <cell r="B194" t="str">
            <v>124</v>
          </cell>
          <cell r="C194" t="str">
            <v>12</v>
          </cell>
          <cell r="D194">
            <v>47.199959999999997</v>
          </cell>
          <cell r="E194" t="str">
            <v>13</v>
          </cell>
          <cell r="F194" t="str">
            <v>34</v>
          </cell>
          <cell r="G194">
            <v>49.499976000000004</v>
          </cell>
          <cell r="H194">
            <v>38</v>
          </cell>
          <cell r="I194">
            <v>38</v>
          </cell>
          <cell r="J194">
            <v>38</v>
          </cell>
          <cell r="K194">
            <v>330</v>
          </cell>
          <cell r="L194">
            <v>70</v>
          </cell>
          <cell r="M194">
            <v>220</v>
          </cell>
          <cell r="P194">
            <v>3</v>
          </cell>
          <cell r="Q194" t="str">
            <v>CS72112</v>
          </cell>
          <cell r="R194" t="str">
            <v>CS72112</v>
          </cell>
          <cell r="S194" t="str">
            <v>CS72112</v>
          </cell>
          <cell r="T194">
            <v>2</v>
          </cell>
          <cell r="U194">
            <v>2</v>
          </cell>
          <cell r="V194">
            <v>2</v>
          </cell>
        </row>
        <row r="195">
          <cell r="A195" t="str">
            <v>CARMELRAY 2</v>
          </cell>
          <cell r="B195" t="str">
            <v>121</v>
          </cell>
          <cell r="C195" t="str">
            <v>8</v>
          </cell>
          <cell r="D195">
            <v>15.69984</v>
          </cell>
          <cell r="E195" t="str">
            <v>14</v>
          </cell>
          <cell r="F195" t="str">
            <v>9</v>
          </cell>
          <cell r="G195">
            <v>57.199967999999998</v>
          </cell>
          <cell r="H195">
            <v>48</v>
          </cell>
          <cell r="I195">
            <v>48</v>
          </cell>
          <cell r="J195">
            <v>48</v>
          </cell>
          <cell r="K195">
            <v>350</v>
          </cell>
          <cell r="L195">
            <v>190</v>
          </cell>
          <cell r="M195">
            <v>270</v>
          </cell>
          <cell r="Q195" t="str">
            <v>CS72112</v>
          </cell>
          <cell r="R195" t="str">
            <v>CS72112</v>
          </cell>
          <cell r="S195" t="str">
            <v>CS72112</v>
          </cell>
          <cell r="T195">
            <v>3</v>
          </cell>
          <cell r="U195">
            <v>3</v>
          </cell>
          <cell r="V195">
            <v>3</v>
          </cell>
        </row>
        <row r="196">
          <cell r="A196" t="str">
            <v>In-building</v>
          </cell>
        </row>
        <row r="197">
          <cell r="A197" t="str">
            <v>FIESTASHOP</v>
          </cell>
          <cell r="H197" t="str">
            <v>INDOOR SITE</v>
          </cell>
          <cell r="K197" t="str">
            <v>INDOOR SITE</v>
          </cell>
          <cell r="N197" t="str">
            <v>INDOOR SITE</v>
          </cell>
          <cell r="Q197" t="str">
            <v>INDOOR</v>
          </cell>
          <cell r="R197" t="str">
            <v>INDOOR</v>
          </cell>
          <cell r="S197" t="str">
            <v>INDOOR</v>
          </cell>
          <cell r="T197">
            <v>3</v>
          </cell>
          <cell r="U197">
            <v>0</v>
          </cell>
          <cell r="V197">
            <v>0</v>
          </cell>
        </row>
        <row r="198">
          <cell r="A198" t="str">
            <v>LA TRINIDAD</v>
          </cell>
          <cell r="H198" t="str">
            <v>INDOOR SITE</v>
          </cell>
          <cell r="K198" t="str">
            <v>INDOOR SITE</v>
          </cell>
          <cell r="N198" t="str">
            <v>INDOOR SITE</v>
          </cell>
          <cell r="Q198" t="str">
            <v>INDOOR</v>
          </cell>
          <cell r="R198" t="str">
            <v>INDOOR</v>
          </cell>
          <cell r="S198" t="str">
            <v>INDOOR</v>
          </cell>
          <cell r="T198">
            <v>4</v>
          </cell>
          <cell r="U198">
            <v>0</v>
          </cell>
          <cell r="V198">
            <v>0</v>
          </cell>
        </row>
        <row r="199">
          <cell r="A199" t="str">
            <v>A. BICHARA MALL</v>
          </cell>
          <cell r="H199" t="str">
            <v>INDOOR SITE</v>
          </cell>
          <cell r="K199" t="str">
            <v>INDOOR SITE</v>
          </cell>
          <cell r="N199" t="str">
            <v>INDOOR SITE</v>
          </cell>
          <cell r="Q199" t="str">
            <v>INDOOR</v>
          </cell>
          <cell r="R199" t="str">
            <v>INDOOR</v>
          </cell>
          <cell r="S199" t="str">
            <v>INDOOR</v>
          </cell>
          <cell r="T199">
            <v>4</v>
          </cell>
          <cell r="U199">
            <v>0</v>
          </cell>
          <cell r="V199">
            <v>0</v>
          </cell>
        </row>
        <row r="200">
          <cell r="A200" t="str">
            <v>YAZAKI TORRES MFG.</v>
          </cell>
          <cell r="H200" t="str">
            <v>INDOOR SITE</v>
          </cell>
          <cell r="K200" t="str">
            <v>INDOOR SITE</v>
          </cell>
          <cell r="N200" t="str">
            <v>INDOOR SITE</v>
          </cell>
          <cell r="Q200" t="str">
            <v>INDOOR</v>
          </cell>
          <cell r="R200" t="str">
            <v>INDOOR</v>
          </cell>
          <cell r="S200" t="str">
            <v>INDOOR</v>
          </cell>
          <cell r="T200">
            <v>4</v>
          </cell>
          <cell r="U200">
            <v>0</v>
          </cell>
          <cell r="V200">
            <v>0</v>
          </cell>
        </row>
        <row r="201">
          <cell r="A201" t="str">
            <v>LIBERTY COMMERCIAL CTR.</v>
          </cell>
          <cell r="H201" t="str">
            <v>INDOOR SITE</v>
          </cell>
          <cell r="K201" t="str">
            <v>INDOOR SITE</v>
          </cell>
          <cell r="N201" t="str">
            <v>INDOOR SITE</v>
          </cell>
          <cell r="Q201" t="str">
            <v>INDOOR</v>
          </cell>
          <cell r="R201" t="str">
            <v>INDOOR</v>
          </cell>
          <cell r="S201" t="str">
            <v>INDOOR</v>
          </cell>
          <cell r="T201">
            <v>4</v>
          </cell>
          <cell r="U201">
            <v>0</v>
          </cell>
          <cell r="V201">
            <v>0</v>
          </cell>
        </row>
        <row r="202">
          <cell r="A202" t="str">
            <v>Site Name</v>
          </cell>
          <cell r="B202" t="str">
            <v>Longtitude</v>
          </cell>
          <cell r="E202" t="str">
            <v>Latitude</v>
          </cell>
          <cell r="H202" t="str">
            <v>Antenna Height (meters)</v>
          </cell>
          <cell r="K202" t="str">
            <v>Antenna Direction (degrees)</v>
          </cell>
          <cell r="N202" t="str">
            <v>Antenna Mech. Tilt (degrees)</v>
          </cell>
          <cell r="Q202" t="str">
            <v>Antenna Type</v>
          </cell>
          <cell r="T202" t="str">
            <v>BTS Config</v>
          </cell>
        </row>
        <row r="203">
          <cell r="B203" t="str">
            <v>Deg</v>
          </cell>
          <cell r="C203" t="str">
            <v>Min</v>
          </cell>
          <cell r="D203" t="str">
            <v>Sec</v>
          </cell>
          <cell r="E203" t="str">
            <v>Deg</v>
          </cell>
          <cell r="F203" t="str">
            <v>Min</v>
          </cell>
          <cell r="G203" t="str">
            <v>Sec</v>
          </cell>
          <cell r="H203" t="str">
            <v>S1</v>
          </cell>
          <cell r="I203" t="str">
            <v>S2</v>
          </cell>
          <cell r="J203" t="str">
            <v>S3</v>
          </cell>
          <cell r="K203" t="str">
            <v>S1</v>
          </cell>
          <cell r="L203" t="str">
            <v>S2</v>
          </cell>
          <cell r="M203" t="str">
            <v>S3</v>
          </cell>
          <cell r="N203" t="str">
            <v>S1</v>
          </cell>
          <cell r="O203" t="str">
            <v>S2</v>
          </cell>
          <cell r="P203" t="str">
            <v>S3</v>
          </cell>
          <cell r="Q203" t="str">
            <v>S1</v>
          </cell>
          <cell r="R203" t="str">
            <v>S2</v>
          </cell>
          <cell r="S203" t="str">
            <v>S3</v>
          </cell>
          <cell r="T203" t="str">
            <v>S1</v>
          </cell>
          <cell r="U203" t="str">
            <v>S2</v>
          </cell>
          <cell r="V203" t="str">
            <v>S3</v>
          </cell>
        </row>
        <row r="204">
          <cell r="A204" t="str">
            <v>ALCALA</v>
          </cell>
          <cell r="B204" t="str">
            <v>121</v>
          </cell>
          <cell r="C204" t="str">
            <v>39</v>
          </cell>
          <cell r="D204">
            <v>7.09992</v>
          </cell>
          <cell r="E204" t="str">
            <v>17</v>
          </cell>
          <cell r="F204" t="str">
            <v>54</v>
          </cell>
          <cell r="G204">
            <v>32.699988000000005</v>
          </cell>
          <cell r="H204">
            <v>48</v>
          </cell>
          <cell r="I204">
            <v>48</v>
          </cell>
          <cell r="J204">
            <v>48</v>
          </cell>
          <cell r="K204">
            <v>290</v>
          </cell>
          <cell r="L204">
            <v>110</v>
          </cell>
          <cell r="M204">
            <v>200</v>
          </cell>
          <cell r="Q204" t="str">
            <v>CS72112</v>
          </cell>
          <cell r="R204" t="str">
            <v>CS72112</v>
          </cell>
          <cell r="S204" t="str">
            <v>CS72112</v>
          </cell>
          <cell r="T204">
            <v>3</v>
          </cell>
          <cell r="U204">
            <v>3</v>
          </cell>
          <cell r="V204">
            <v>3</v>
          </cell>
        </row>
        <row r="205">
          <cell r="A205" t="str">
            <v>APARRI</v>
          </cell>
          <cell r="B205" t="str">
            <v>121</v>
          </cell>
          <cell r="C205" t="str">
            <v>38</v>
          </cell>
          <cell r="D205">
            <v>39.287040000000005</v>
          </cell>
          <cell r="E205" t="str">
            <v>18</v>
          </cell>
          <cell r="F205" t="str">
            <v>20</v>
          </cell>
          <cell r="G205">
            <v>43.334087999999994</v>
          </cell>
          <cell r="H205">
            <v>56</v>
          </cell>
          <cell r="I205">
            <v>56</v>
          </cell>
          <cell r="K205">
            <v>340</v>
          </cell>
          <cell r="L205">
            <v>140</v>
          </cell>
          <cell r="Q205" t="str">
            <v>Kathrein 730380</v>
          </cell>
          <cell r="R205" t="str">
            <v>Kathrein 730380</v>
          </cell>
          <cell r="T205">
            <v>3</v>
          </cell>
          <cell r="U205">
            <v>3</v>
          </cell>
          <cell r="V205">
            <v>0</v>
          </cell>
        </row>
        <row r="206">
          <cell r="A206" t="str">
            <v>ARITAO</v>
          </cell>
          <cell r="B206" t="str">
            <v>121</v>
          </cell>
          <cell r="C206" t="str">
            <v>2</v>
          </cell>
          <cell r="D206">
            <v>56.599800000000002</v>
          </cell>
          <cell r="E206" t="str">
            <v>16</v>
          </cell>
          <cell r="F206" t="str">
            <v>18</v>
          </cell>
          <cell r="G206">
            <v>12.499991999999999</v>
          </cell>
          <cell r="H206">
            <v>48</v>
          </cell>
          <cell r="I206">
            <v>48</v>
          </cell>
          <cell r="J206">
            <v>48</v>
          </cell>
          <cell r="K206">
            <v>45</v>
          </cell>
          <cell r="L206">
            <v>220</v>
          </cell>
          <cell r="M206">
            <v>255</v>
          </cell>
          <cell r="Q206" t="str">
            <v>CS72112</v>
          </cell>
          <cell r="R206" t="str">
            <v>CS72112</v>
          </cell>
          <cell r="S206" t="str">
            <v>CS72112</v>
          </cell>
          <cell r="T206">
            <v>3</v>
          </cell>
          <cell r="U206">
            <v>3</v>
          </cell>
          <cell r="V206">
            <v>3</v>
          </cell>
        </row>
        <row r="207">
          <cell r="A207" t="str">
            <v>BAGABAG</v>
          </cell>
          <cell r="B207" t="str">
            <v>121</v>
          </cell>
          <cell r="C207" t="str">
            <v>15</v>
          </cell>
          <cell r="D207">
            <v>9.5997599999999998</v>
          </cell>
          <cell r="E207" t="str">
            <v>16</v>
          </cell>
          <cell r="F207" t="str">
            <v>36</v>
          </cell>
          <cell r="G207">
            <v>31.799988000000003</v>
          </cell>
          <cell r="H207">
            <v>48</v>
          </cell>
          <cell r="I207">
            <v>48</v>
          </cell>
          <cell r="J207">
            <v>48</v>
          </cell>
          <cell r="K207">
            <v>320</v>
          </cell>
          <cell r="L207">
            <v>90</v>
          </cell>
          <cell r="M207">
            <v>190</v>
          </cell>
          <cell r="Q207" t="str">
            <v>CS72112</v>
          </cell>
          <cell r="R207" t="str">
            <v>CS72112</v>
          </cell>
          <cell r="S207" t="str">
            <v>CS72112</v>
          </cell>
          <cell r="T207">
            <v>3</v>
          </cell>
          <cell r="U207">
            <v>3</v>
          </cell>
          <cell r="V207">
            <v>3</v>
          </cell>
        </row>
        <row r="208">
          <cell r="A208" t="str">
            <v>BAYOMBONG</v>
          </cell>
          <cell r="B208" t="str">
            <v>121</v>
          </cell>
          <cell r="C208" t="str">
            <v>8</v>
          </cell>
          <cell r="D208">
            <v>2.0313599999999998</v>
          </cell>
          <cell r="E208" t="str">
            <v>16</v>
          </cell>
          <cell r="F208" t="str">
            <v>28</v>
          </cell>
          <cell r="G208">
            <v>54.755940000000002</v>
          </cell>
          <cell r="H208">
            <v>28</v>
          </cell>
          <cell r="J208">
            <v>28</v>
          </cell>
          <cell r="K208">
            <v>60</v>
          </cell>
          <cell r="M208">
            <v>220</v>
          </cell>
          <cell r="Q208" t="str">
            <v>Kathrein 730376</v>
          </cell>
          <cell r="S208" t="str">
            <v>Kathrein 730376</v>
          </cell>
          <cell r="T208">
            <v>4</v>
          </cell>
          <cell r="U208">
            <v>3</v>
          </cell>
          <cell r="V208">
            <v>2</v>
          </cell>
        </row>
        <row r="209">
          <cell r="A209" t="str">
            <v>BAYOMBONGX</v>
          </cell>
          <cell r="B209" t="str">
            <v>121</v>
          </cell>
          <cell r="C209" t="str">
            <v>8</v>
          </cell>
          <cell r="D209">
            <v>2.0313599999999998</v>
          </cell>
          <cell r="E209" t="str">
            <v>16</v>
          </cell>
          <cell r="F209" t="str">
            <v>28</v>
          </cell>
          <cell r="G209">
            <v>54.755940000000002</v>
          </cell>
          <cell r="H209">
            <v>28</v>
          </cell>
          <cell r="J209">
            <v>28</v>
          </cell>
          <cell r="K209">
            <v>60</v>
          </cell>
          <cell r="M209">
            <v>220</v>
          </cell>
          <cell r="Q209" t="str">
            <v>Kathrein 739494</v>
          </cell>
          <cell r="R209" t="str">
            <v>Kathrein 739494</v>
          </cell>
          <cell r="S209" t="str">
            <v>Kathrein 739494</v>
          </cell>
          <cell r="T209">
            <v>2</v>
          </cell>
          <cell r="U209">
            <v>0</v>
          </cell>
          <cell r="V209">
            <v>2</v>
          </cell>
        </row>
        <row r="210">
          <cell r="A210" t="str">
            <v>CABAGAN</v>
          </cell>
          <cell r="B210" t="str">
            <v>121</v>
          </cell>
          <cell r="C210" t="str">
            <v>46</v>
          </cell>
          <cell r="D210">
            <v>7.6997999999999998</v>
          </cell>
          <cell r="E210" t="str">
            <v>17</v>
          </cell>
          <cell r="F210" t="str">
            <v>25</v>
          </cell>
          <cell r="G210">
            <v>42.999996000000003</v>
          </cell>
          <cell r="H210">
            <v>48</v>
          </cell>
          <cell r="I210">
            <v>48</v>
          </cell>
          <cell r="J210">
            <v>48</v>
          </cell>
          <cell r="K210">
            <v>35</v>
          </cell>
          <cell r="L210">
            <v>120</v>
          </cell>
          <cell r="M210">
            <v>300</v>
          </cell>
          <cell r="Q210" t="str">
            <v>CS72112</v>
          </cell>
          <cell r="R210" t="str">
            <v>CS72112</v>
          </cell>
          <cell r="S210" t="str">
            <v>CS72112</v>
          </cell>
          <cell r="T210">
            <v>3</v>
          </cell>
          <cell r="U210">
            <v>3</v>
          </cell>
          <cell r="V210">
            <v>3</v>
          </cell>
        </row>
        <row r="211">
          <cell r="A211" t="str">
            <v>CABANATUAN</v>
          </cell>
          <cell r="B211" t="str">
            <v>120</v>
          </cell>
          <cell r="C211" t="str">
            <v>57</v>
          </cell>
          <cell r="D211">
            <v>51.953040000000001</v>
          </cell>
          <cell r="E211" t="str">
            <v>15</v>
          </cell>
          <cell r="F211" t="str">
            <v>29</v>
          </cell>
          <cell r="G211">
            <v>19.457376</v>
          </cell>
          <cell r="H211">
            <v>38</v>
          </cell>
          <cell r="I211">
            <v>38</v>
          </cell>
          <cell r="J211">
            <v>38</v>
          </cell>
          <cell r="K211">
            <v>0</v>
          </cell>
          <cell r="L211">
            <v>85</v>
          </cell>
          <cell r="M211">
            <v>215</v>
          </cell>
          <cell r="Q211" t="str">
            <v>Kathrein 730376</v>
          </cell>
          <cell r="R211" t="str">
            <v>Kathrein 730376</v>
          </cell>
          <cell r="S211" t="str">
            <v>Kathrein 730376</v>
          </cell>
          <cell r="T211">
            <v>4</v>
          </cell>
          <cell r="U211">
            <v>4</v>
          </cell>
          <cell r="V211">
            <v>3</v>
          </cell>
        </row>
        <row r="212">
          <cell r="A212" t="str">
            <v>CABANATUAN2</v>
          </cell>
          <cell r="B212" t="str">
            <v>120</v>
          </cell>
          <cell r="C212" t="str">
            <v>57</v>
          </cell>
          <cell r="D212">
            <v>22.799880000000002</v>
          </cell>
          <cell r="E212" t="str">
            <v>15</v>
          </cell>
          <cell r="F212" t="str">
            <v>28</v>
          </cell>
          <cell r="G212">
            <v>15.899988</v>
          </cell>
          <cell r="H212">
            <v>41</v>
          </cell>
          <cell r="I212">
            <v>41</v>
          </cell>
          <cell r="J212">
            <v>41</v>
          </cell>
          <cell r="K212">
            <v>330</v>
          </cell>
          <cell r="L212">
            <v>60</v>
          </cell>
          <cell r="M212">
            <v>215</v>
          </cell>
          <cell r="Q212" t="str">
            <v>CS72112</v>
          </cell>
          <cell r="R212" t="str">
            <v>CS72112</v>
          </cell>
          <cell r="S212" t="str">
            <v>CS72112</v>
          </cell>
          <cell r="T212">
            <v>3</v>
          </cell>
          <cell r="U212">
            <v>3</v>
          </cell>
          <cell r="V212">
            <v>3</v>
          </cell>
        </row>
        <row r="213">
          <cell r="A213" t="str">
            <v>CABANATUANX</v>
          </cell>
          <cell r="B213" t="str">
            <v>120</v>
          </cell>
          <cell r="C213" t="str">
            <v>57</v>
          </cell>
          <cell r="D213">
            <v>51.953040000000001</v>
          </cell>
          <cell r="E213" t="str">
            <v>15</v>
          </cell>
          <cell r="F213" t="str">
            <v>29</v>
          </cell>
          <cell r="G213">
            <v>19.457376</v>
          </cell>
          <cell r="H213">
            <v>38</v>
          </cell>
          <cell r="I213">
            <v>38</v>
          </cell>
          <cell r="J213">
            <v>38</v>
          </cell>
          <cell r="K213">
            <v>0</v>
          </cell>
          <cell r="L213">
            <v>85</v>
          </cell>
          <cell r="M213">
            <v>215</v>
          </cell>
          <cell r="Q213" t="str">
            <v>Kathrein 739494</v>
          </cell>
          <cell r="R213" t="str">
            <v>Kathrein 739494</v>
          </cell>
          <cell r="S213" t="str">
            <v>Kathrein 739494</v>
          </cell>
          <cell r="T213">
            <v>2</v>
          </cell>
          <cell r="U213">
            <v>2</v>
          </cell>
          <cell r="V213">
            <v>2</v>
          </cell>
        </row>
        <row r="214">
          <cell r="A214" t="str">
            <v>CABARROGUIS</v>
          </cell>
          <cell r="B214">
            <v>121</v>
          </cell>
          <cell r="C214">
            <v>31</v>
          </cell>
          <cell r="D214">
            <v>10</v>
          </cell>
          <cell r="E214">
            <v>16</v>
          </cell>
          <cell r="F214">
            <v>31</v>
          </cell>
          <cell r="G214">
            <v>38.200000000000003</v>
          </cell>
          <cell r="H214">
            <v>58</v>
          </cell>
          <cell r="I214">
            <v>58</v>
          </cell>
          <cell r="J214">
            <v>58</v>
          </cell>
          <cell r="K214">
            <v>345</v>
          </cell>
          <cell r="L214">
            <v>110</v>
          </cell>
          <cell r="M214">
            <v>190</v>
          </cell>
          <cell r="Q214" t="str">
            <v>CS72112</v>
          </cell>
          <cell r="R214" t="str">
            <v>CS72112</v>
          </cell>
          <cell r="S214" t="str">
            <v>CS72112</v>
          </cell>
          <cell r="T214">
            <v>2</v>
          </cell>
          <cell r="U214">
            <v>2</v>
          </cell>
          <cell r="V214">
            <v>2</v>
          </cell>
        </row>
        <row r="215">
          <cell r="A215" t="str">
            <v>CABIAO</v>
          </cell>
          <cell r="B215" t="str">
            <v>120</v>
          </cell>
          <cell r="C215" t="str">
            <v>51</v>
          </cell>
          <cell r="D215">
            <v>38.499839999999999</v>
          </cell>
          <cell r="E215" t="str">
            <v>15</v>
          </cell>
          <cell r="F215" t="str">
            <v>15</v>
          </cell>
          <cell r="G215">
            <v>18.899999999999999</v>
          </cell>
          <cell r="H215">
            <v>48</v>
          </cell>
          <cell r="I215">
            <v>48</v>
          </cell>
          <cell r="J215">
            <v>48</v>
          </cell>
          <cell r="K215">
            <v>340</v>
          </cell>
          <cell r="L215">
            <v>30</v>
          </cell>
          <cell r="M215">
            <v>220</v>
          </cell>
          <cell r="Q215" t="str">
            <v>CS72112</v>
          </cell>
          <cell r="R215" t="str">
            <v>CS72112</v>
          </cell>
          <cell r="S215" t="str">
            <v>CS72112</v>
          </cell>
          <cell r="T215">
            <v>3</v>
          </cell>
          <cell r="U215">
            <v>3</v>
          </cell>
          <cell r="V215">
            <v>3</v>
          </cell>
        </row>
        <row r="216">
          <cell r="A216" t="str">
            <v>CAUAYAN</v>
          </cell>
          <cell r="B216" t="str">
            <v>121</v>
          </cell>
          <cell r="C216" t="str">
            <v>46</v>
          </cell>
          <cell r="D216">
            <v>12.361080000000001</v>
          </cell>
          <cell r="E216" t="str">
            <v>16</v>
          </cell>
          <cell r="F216" t="str">
            <v>56</v>
          </cell>
          <cell r="G216">
            <v>58.904195999999999</v>
          </cell>
          <cell r="H216">
            <v>50</v>
          </cell>
          <cell r="I216">
            <v>50</v>
          </cell>
          <cell r="J216">
            <v>50</v>
          </cell>
          <cell r="K216">
            <v>40</v>
          </cell>
          <cell r="L216">
            <v>190</v>
          </cell>
          <cell r="M216">
            <v>270</v>
          </cell>
          <cell r="Q216" t="str">
            <v>Kathrein 730376</v>
          </cell>
          <cell r="R216" t="str">
            <v>Kathrein 730376</v>
          </cell>
          <cell r="S216" t="str">
            <v>Kathrein 730376</v>
          </cell>
          <cell r="T216">
            <v>3</v>
          </cell>
          <cell r="U216">
            <v>4</v>
          </cell>
          <cell r="V216">
            <v>4</v>
          </cell>
        </row>
        <row r="217">
          <cell r="A217" t="str">
            <v>CUYAPO</v>
          </cell>
          <cell r="B217" t="str">
            <v>120</v>
          </cell>
          <cell r="C217" t="str">
            <v>40</v>
          </cell>
          <cell r="D217">
            <v>0.62183999999999995</v>
          </cell>
          <cell r="E217" t="str">
            <v>15</v>
          </cell>
          <cell r="F217" t="str">
            <v>46</v>
          </cell>
          <cell r="G217">
            <v>46.669871999999998</v>
          </cell>
          <cell r="H217">
            <v>38</v>
          </cell>
          <cell r="I217">
            <v>38</v>
          </cell>
          <cell r="J217">
            <v>38</v>
          </cell>
          <cell r="K217">
            <v>30</v>
          </cell>
          <cell r="L217">
            <v>135</v>
          </cell>
          <cell r="M217">
            <v>230</v>
          </cell>
          <cell r="Q217" t="str">
            <v>CS72112</v>
          </cell>
          <cell r="R217" t="str">
            <v>CS72112</v>
          </cell>
          <cell r="S217" t="str">
            <v>CS72112</v>
          </cell>
          <cell r="T217">
            <v>2</v>
          </cell>
          <cell r="U217">
            <v>2</v>
          </cell>
          <cell r="V217">
            <v>2</v>
          </cell>
        </row>
        <row r="218">
          <cell r="A218" t="str">
            <v>DALTONPASS</v>
          </cell>
          <cell r="B218" t="str">
            <v>120</v>
          </cell>
          <cell r="C218" t="str">
            <v>55</v>
          </cell>
          <cell r="D218">
            <v>14.92536</v>
          </cell>
          <cell r="E218" t="str">
            <v>16</v>
          </cell>
          <cell r="F218" t="str">
            <v>8</v>
          </cell>
          <cell r="G218">
            <v>16.650528000000001</v>
          </cell>
          <cell r="H218">
            <v>24</v>
          </cell>
          <cell r="I218">
            <v>24</v>
          </cell>
          <cell r="K218">
            <v>30</v>
          </cell>
          <cell r="L218">
            <v>160</v>
          </cell>
          <cell r="Q218" t="str">
            <v>Kathrein 730376</v>
          </cell>
          <cell r="R218" t="str">
            <v>Kathrein 730376</v>
          </cell>
          <cell r="T218">
            <v>2</v>
          </cell>
          <cell r="U218">
            <v>1</v>
          </cell>
          <cell r="V218">
            <v>0</v>
          </cell>
        </row>
        <row r="219">
          <cell r="A219" t="str">
            <v>GAPAN</v>
          </cell>
          <cell r="B219" t="str">
            <v>120</v>
          </cell>
          <cell r="C219" t="str">
            <v>56</v>
          </cell>
          <cell r="D219">
            <v>33.277920000000002</v>
          </cell>
          <cell r="E219" t="str">
            <v>15</v>
          </cell>
          <cell r="F219" t="str">
            <v>3</v>
          </cell>
          <cell r="G219">
            <v>56.002859999999998</v>
          </cell>
          <cell r="H219">
            <v>48</v>
          </cell>
          <cell r="I219">
            <v>48</v>
          </cell>
          <cell r="J219">
            <v>48</v>
          </cell>
          <cell r="K219">
            <v>350</v>
          </cell>
          <cell r="L219">
            <v>90</v>
          </cell>
          <cell r="M219">
            <v>190</v>
          </cell>
          <cell r="Q219" t="str">
            <v>Kathrein 730376</v>
          </cell>
          <cell r="R219" t="str">
            <v>Kathrein 730376</v>
          </cell>
          <cell r="S219" t="str">
            <v>Kathrein 730376</v>
          </cell>
          <cell r="T219">
            <v>3</v>
          </cell>
          <cell r="U219">
            <v>3</v>
          </cell>
          <cell r="V219">
            <v>4</v>
          </cell>
        </row>
        <row r="220">
          <cell r="A220" t="str">
            <v>GATTARAN</v>
          </cell>
          <cell r="B220" t="str">
            <v>121</v>
          </cell>
          <cell r="C220" t="str">
            <v>36</v>
          </cell>
          <cell r="D220">
            <v>23.265000000000001</v>
          </cell>
          <cell r="E220" t="str">
            <v>17</v>
          </cell>
          <cell r="F220" t="str">
            <v>59</v>
          </cell>
          <cell r="G220">
            <v>40.390332000000001</v>
          </cell>
          <cell r="H220">
            <v>50</v>
          </cell>
          <cell r="I220">
            <v>50</v>
          </cell>
          <cell r="K220">
            <v>0</v>
          </cell>
          <cell r="L220">
            <v>170</v>
          </cell>
          <cell r="Q220" t="str">
            <v>CS72112</v>
          </cell>
          <cell r="R220" t="str">
            <v>CS72112</v>
          </cell>
          <cell r="T220">
            <v>3</v>
          </cell>
          <cell r="U220">
            <v>3</v>
          </cell>
          <cell r="V220">
            <v>3</v>
          </cell>
        </row>
        <row r="221">
          <cell r="A221" t="str">
            <v>GONZAGA</v>
          </cell>
          <cell r="B221" t="str">
            <v>121</v>
          </cell>
          <cell r="C221" t="str">
            <v>57</v>
          </cell>
          <cell r="D221">
            <v>16.514279999999999</v>
          </cell>
          <cell r="E221" t="str">
            <v>18</v>
          </cell>
          <cell r="F221" t="str">
            <v>15</v>
          </cell>
          <cell r="G221">
            <v>16.348572000000001</v>
          </cell>
          <cell r="H221">
            <v>38</v>
          </cell>
          <cell r="I221">
            <v>38</v>
          </cell>
          <cell r="K221">
            <v>60</v>
          </cell>
          <cell r="L221">
            <v>250</v>
          </cell>
          <cell r="Q221" t="str">
            <v>Kathrein 730376</v>
          </cell>
          <cell r="R221" t="str">
            <v>Kathrein 730376</v>
          </cell>
          <cell r="T221">
            <v>3</v>
          </cell>
          <cell r="U221">
            <v>3</v>
          </cell>
          <cell r="V221">
            <v>0</v>
          </cell>
        </row>
        <row r="222">
          <cell r="A222" t="str">
            <v>GUIMBA</v>
          </cell>
          <cell r="B222" t="str">
            <v>120</v>
          </cell>
          <cell r="C222" t="str">
            <v>46</v>
          </cell>
          <cell r="D222">
            <v>8.4997199999999999</v>
          </cell>
          <cell r="E222" t="str">
            <v>15</v>
          </cell>
          <cell r="F222" t="str">
            <v>39</v>
          </cell>
          <cell r="G222">
            <v>33.299999999999997</v>
          </cell>
          <cell r="H222">
            <v>48</v>
          </cell>
          <cell r="I222">
            <v>48</v>
          </cell>
          <cell r="J222">
            <v>48</v>
          </cell>
          <cell r="K222">
            <v>80</v>
          </cell>
          <cell r="L222">
            <v>170</v>
          </cell>
          <cell r="M222">
            <v>270</v>
          </cell>
          <cell r="Q222" t="str">
            <v>CS72112</v>
          </cell>
          <cell r="R222" t="str">
            <v>CS72112</v>
          </cell>
          <cell r="S222" t="str">
            <v>CS72112</v>
          </cell>
          <cell r="T222">
            <v>3</v>
          </cell>
          <cell r="U222">
            <v>3</v>
          </cell>
          <cell r="V222">
            <v>3</v>
          </cell>
        </row>
        <row r="223">
          <cell r="A223" t="str">
            <v>ILAGAN</v>
          </cell>
          <cell r="B223" t="str">
            <v>121</v>
          </cell>
          <cell r="C223" t="str">
            <v>52</v>
          </cell>
          <cell r="D223">
            <v>27.414119999999997</v>
          </cell>
          <cell r="E223" t="str">
            <v>17</v>
          </cell>
          <cell r="F223" t="str">
            <v>8</v>
          </cell>
          <cell r="G223">
            <v>3.9616440000000002</v>
          </cell>
          <cell r="H223">
            <v>25</v>
          </cell>
          <cell r="I223">
            <v>25</v>
          </cell>
          <cell r="J223">
            <v>25</v>
          </cell>
          <cell r="K223">
            <v>10</v>
          </cell>
          <cell r="L223">
            <v>120</v>
          </cell>
          <cell r="M223">
            <v>220</v>
          </cell>
          <cell r="Q223" t="str">
            <v>Kathrein 730376</v>
          </cell>
          <cell r="R223" t="str">
            <v>Kathrein 730376</v>
          </cell>
          <cell r="S223" t="str">
            <v>Kathrein 730376</v>
          </cell>
          <cell r="T223">
            <v>2</v>
          </cell>
          <cell r="U223">
            <v>2</v>
          </cell>
          <cell r="V223">
            <v>2</v>
          </cell>
        </row>
        <row r="224">
          <cell r="A224" t="str">
            <v>LAGAWE</v>
          </cell>
          <cell r="B224">
            <v>121</v>
          </cell>
          <cell r="C224">
            <v>7</v>
          </cell>
          <cell r="D224">
            <v>10.4</v>
          </cell>
          <cell r="E224">
            <v>16</v>
          </cell>
          <cell r="F224">
            <v>48</v>
          </cell>
          <cell r="G224">
            <v>1.2</v>
          </cell>
          <cell r="H224">
            <v>38</v>
          </cell>
          <cell r="I224">
            <v>38</v>
          </cell>
          <cell r="J224">
            <v>38</v>
          </cell>
          <cell r="K224">
            <v>50</v>
          </cell>
          <cell r="L224">
            <v>140</v>
          </cell>
          <cell r="M224">
            <v>310</v>
          </cell>
          <cell r="Q224" t="str">
            <v>Kathrein 730376</v>
          </cell>
          <cell r="R224" t="str">
            <v>Kathrein 730376</v>
          </cell>
          <cell r="S224" t="str">
            <v>Kathrein 730376</v>
          </cell>
          <cell r="T224">
            <v>1</v>
          </cell>
          <cell r="U224">
            <v>2</v>
          </cell>
          <cell r="V224">
            <v>2</v>
          </cell>
        </row>
        <row r="225">
          <cell r="A225" t="str">
            <v>MUNOZ</v>
          </cell>
          <cell r="B225" t="str">
            <v>120</v>
          </cell>
          <cell r="C225" t="str">
            <v>54</v>
          </cell>
          <cell r="D225">
            <v>5.8514400000000002</v>
          </cell>
          <cell r="E225" t="str">
            <v>15</v>
          </cell>
          <cell r="F225" t="str">
            <v>42</v>
          </cell>
          <cell r="G225">
            <v>19.064952000000002</v>
          </cell>
          <cell r="H225">
            <v>48</v>
          </cell>
          <cell r="I225">
            <v>48</v>
          </cell>
          <cell r="J225">
            <v>48</v>
          </cell>
          <cell r="K225">
            <v>330</v>
          </cell>
          <cell r="L225">
            <v>50</v>
          </cell>
          <cell r="M225">
            <v>200</v>
          </cell>
          <cell r="Q225" t="str">
            <v>CS72112</v>
          </cell>
          <cell r="R225" t="str">
            <v>CS72112</v>
          </cell>
          <cell r="S225" t="str">
            <v>CS72112</v>
          </cell>
          <cell r="T225">
            <v>3</v>
          </cell>
          <cell r="U225">
            <v>3</v>
          </cell>
          <cell r="V225">
            <v>3</v>
          </cell>
        </row>
        <row r="226">
          <cell r="A226" t="str">
            <v>PALAYAN</v>
          </cell>
          <cell r="B226" t="str">
            <v>121</v>
          </cell>
          <cell r="C226" t="str">
            <v>5</v>
          </cell>
          <cell r="D226">
            <v>13.899840000000001</v>
          </cell>
          <cell r="E226" t="str">
            <v>15</v>
          </cell>
          <cell r="F226" t="str">
            <v>32</v>
          </cell>
          <cell r="G226">
            <v>46.599972000000001</v>
          </cell>
          <cell r="H226">
            <v>48</v>
          </cell>
          <cell r="I226">
            <v>48</v>
          </cell>
          <cell r="J226">
            <v>48</v>
          </cell>
          <cell r="K226">
            <v>30</v>
          </cell>
          <cell r="L226">
            <v>230</v>
          </cell>
          <cell r="M226">
            <v>330</v>
          </cell>
          <cell r="Q226" t="str">
            <v>CS72112</v>
          </cell>
          <cell r="R226" t="str">
            <v>CS72112</v>
          </cell>
          <cell r="S226" t="str">
            <v>CS72112</v>
          </cell>
          <cell r="T226">
            <v>3</v>
          </cell>
          <cell r="U226">
            <v>3</v>
          </cell>
          <cell r="V226">
            <v>3</v>
          </cell>
        </row>
        <row r="227">
          <cell r="A227" t="str">
            <v>PANTABANGAN</v>
          </cell>
          <cell r="I227">
            <v>25</v>
          </cell>
          <cell r="J227">
            <v>25</v>
          </cell>
          <cell r="L227">
            <v>165</v>
          </cell>
          <cell r="M227">
            <v>240</v>
          </cell>
          <cell r="Q227" t="str">
            <v>Kathrein 730376</v>
          </cell>
          <cell r="R227" t="str">
            <v>Kathrein 730376</v>
          </cell>
          <cell r="S227" t="str">
            <v>Kathrein 730376</v>
          </cell>
          <cell r="T227">
            <v>2</v>
          </cell>
          <cell r="U227">
            <v>1</v>
          </cell>
          <cell r="V227">
            <v>0</v>
          </cell>
        </row>
        <row r="228">
          <cell r="A228" t="str">
            <v>PILAWAY</v>
          </cell>
          <cell r="H228">
            <v>20</v>
          </cell>
          <cell r="J228">
            <v>20</v>
          </cell>
          <cell r="K228">
            <v>25</v>
          </cell>
          <cell r="M228">
            <v>210</v>
          </cell>
          <cell r="Q228" t="str">
            <v>Kathrein 730376</v>
          </cell>
          <cell r="R228" t="str">
            <v>Kathrein 730376</v>
          </cell>
          <cell r="S228" t="str">
            <v>Kathrein 730376</v>
          </cell>
          <cell r="T228">
            <v>2</v>
          </cell>
          <cell r="U228">
            <v>0</v>
          </cell>
          <cell r="V228">
            <v>0</v>
          </cell>
        </row>
        <row r="229">
          <cell r="A229" t="str">
            <v>SANISIDRONE</v>
          </cell>
          <cell r="B229" t="str">
            <v>120</v>
          </cell>
          <cell r="C229" t="str">
            <v>46</v>
          </cell>
          <cell r="D229">
            <v>38.986319999999999</v>
          </cell>
          <cell r="E229" t="str">
            <v>15</v>
          </cell>
          <cell r="F229" t="str">
            <v>26</v>
          </cell>
          <cell r="G229">
            <v>28.035527999999999</v>
          </cell>
          <cell r="H229">
            <v>48</v>
          </cell>
          <cell r="I229">
            <v>48</v>
          </cell>
          <cell r="J229">
            <v>48</v>
          </cell>
          <cell r="K229">
            <v>80</v>
          </cell>
          <cell r="L229">
            <v>210</v>
          </cell>
          <cell r="M229">
            <v>280</v>
          </cell>
          <cell r="Q229" t="str">
            <v>CS72112</v>
          </cell>
          <cell r="R229" t="str">
            <v>CS72112</v>
          </cell>
          <cell r="S229" t="str">
            <v>CS72112</v>
          </cell>
          <cell r="T229">
            <v>2</v>
          </cell>
          <cell r="U229">
            <v>2</v>
          </cell>
          <cell r="V229">
            <v>2</v>
          </cell>
        </row>
        <row r="230">
          <cell r="A230" t="str">
            <v>SANJOSENE2</v>
          </cell>
          <cell r="B230" t="str">
            <v>120</v>
          </cell>
          <cell r="C230" t="str">
            <v>59</v>
          </cell>
          <cell r="D230">
            <v>9.2997599999999991</v>
          </cell>
          <cell r="E230" t="str">
            <v>15</v>
          </cell>
          <cell r="F230" t="str">
            <v>47</v>
          </cell>
          <cell r="G230">
            <v>20.499972</v>
          </cell>
          <cell r="H230">
            <v>48</v>
          </cell>
          <cell r="I230">
            <v>48</v>
          </cell>
          <cell r="J230">
            <v>48</v>
          </cell>
          <cell r="K230">
            <v>60</v>
          </cell>
          <cell r="L230">
            <v>230</v>
          </cell>
          <cell r="M230">
            <v>315</v>
          </cell>
          <cell r="Q230" t="str">
            <v>CS72112</v>
          </cell>
          <cell r="R230" t="str">
            <v>CS72112</v>
          </cell>
          <cell r="S230" t="str">
            <v>CS72112</v>
          </cell>
          <cell r="T230">
            <v>3</v>
          </cell>
          <cell r="U230">
            <v>3</v>
          </cell>
          <cell r="V230">
            <v>3</v>
          </cell>
        </row>
        <row r="231">
          <cell r="A231" t="str">
            <v>SANTIAGO</v>
          </cell>
          <cell r="B231" t="str">
            <v>121</v>
          </cell>
          <cell r="C231" t="str">
            <v>32</v>
          </cell>
          <cell r="D231">
            <v>11.23836</v>
          </cell>
          <cell r="E231" t="str">
            <v>16</v>
          </cell>
          <cell r="F231" t="str">
            <v>41</v>
          </cell>
          <cell r="G231">
            <v>34.825451999999999</v>
          </cell>
          <cell r="H231">
            <v>56</v>
          </cell>
          <cell r="I231">
            <v>56</v>
          </cell>
          <cell r="J231">
            <v>56</v>
          </cell>
          <cell r="K231">
            <v>20</v>
          </cell>
          <cell r="L231">
            <v>110</v>
          </cell>
          <cell r="M231">
            <v>260</v>
          </cell>
          <cell r="Q231" t="str">
            <v>Kathrein 730376</v>
          </cell>
          <cell r="R231" t="str">
            <v>Kathrein 730376</v>
          </cell>
          <cell r="S231" t="str">
            <v>Kathrein 730376</v>
          </cell>
          <cell r="T231">
            <v>4</v>
          </cell>
          <cell r="U231">
            <v>4</v>
          </cell>
          <cell r="V231">
            <v>3</v>
          </cell>
        </row>
        <row r="232">
          <cell r="A232" t="str">
            <v>SNJOSENE</v>
          </cell>
          <cell r="B232" t="str">
            <v>121</v>
          </cell>
          <cell r="C232" t="str">
            <v>2</v>
          </cell>
          <cell r="D232">
            <v>26.989440000000002</v>
          </cell>
          <cell r="E232" t="str">
            <v>15</v>
          </cell>
          <cell r="F232" t="str">
            <v>49</v>
          </cell>
          <cell r="G232">
            <v>42.555612000000004</v>
          </cell>
          <cell r="H232">
            <v>28</v>
          </cell>
          <cell r="J232">
            <v>28</v>
          </cell>
          <cell r="K232">
            <v>330</v>
          </cell>
          <cell r="M232">
            <v>230</v>
          </cell>
          <cell r="Q232" t="str">
            <v>Kathrein 730376</v>
          </cell>
          <cell r="S232" t="str">
            <v>Kathrein 730376</v>
          </cell>
          <cell r="T232">
            <v>2</v>
          </cell>
          <cell r="U232">
            <v>2</v>
          </cell>
          <cell r="V232">
            <v>3</v>
          </cell>
        </row>
        <row r="233">
          <cell r="A233" t="str">
            <v>STA ANA</v>
          </cell>
          <cell r="B233" t="str">
            <v>122</v>
          </cell>
          <cell r="C233" t="str">
            <v>8</v>
          </cell>
          <cell r="D233">
            <v>34.54692</v>
          </cell>
          <cell r="E233" t="str">
            <v>18</v>
          </cell>
          <cell r="F233" t="str">
            <v>28</v>
          </cell>
          <cell r="G233">
            <v>12.375588</v>
          </cell>
          <cell r="H233">
            <v>38</v>
          </cell>
          <cell r="J233">
            <v>38</v>
          </cell>
          <cell r="K233">
            <v>10</v>
          </cell>
          <cell r="M233">
            <v>210</v>
          </cell>
          <cell r="Q233" t="str">
            <v>Kathrein 730376</v>
          </cell>
          <cell r="S233" t="str">
            <v>Kathrein 730376</v>
          </cell>
          <cell r="T233">
            <v>2</v>
          </cell>
          <cell r="U233">
            <v>0</v>
          </cell>
          <cell r="V233">
            <v>2</v>
          </cell>
        </row>
        <row r="234">
          <cell r="A234" t="str">
            <v>STAROSANE</v>
          </cell>
          <cell r="B234" t="str">
            <v>120</v>
          </cell>
          <cell r="C234" t="str">
            <v>55</v>
          </cell>
          <cell r="D234">
            <v>42.968999999999994</v>
          </cell>
          <cell r="E234" t="str">
            <v>15</v>
          </cell>
          <cell r="F234" t="str">
            <v>25</v>
          </cell>
          <cell r="G234">
            <v>39.036683999999994</v>
          </cell>
          <cell r="H234">
            <v>48</v>
          </cell>
          <cell r="I234">
            <v>48</v>
          </cell>
          <cell r="J234">
            <v>48</v>
          </cell>
          <cell r="K234">
            <v>30</v>
          </cell>
          <cell r="L234">
            <v>160</v>
          </cell>
          <cell r="M234">
            <v>280</v>
          </cell>
          <cell r="Q234" t="str">
            <v>Kathrein 730376</v>
          </cell>
          <cell r="R234" t="str">
            <v>Kathrein 730376</v>
          </cell>
          <cell r="S234" t="str">
            <v>Kathrein 730376</v>
          </cell>
          <cell r="T234">
            <v>3</v>
          </cell>
          <cell r="U234">
            <v>3</v>
          </cell>
          <cell r="V234">
            <v>3</v>
          </cell>
        </row>
        <row r="235">
          <cell r="A235" t="str">
            <v>TABUK</v>
          </cell>
          <cell r="B235">
            <v>121</v>
          </cell>
          <cell r="C235">
            <v>25</v>
          </cell>
          <cell r="D235">
            <v>5.6</v>
          </cell>
          <cell r="E235">
            <v>17</v>
          </cell>
          <cell r="F235">
            <v>23</v>
          </cell>
          <cell r="G235">
            <v>34</v>
          </cell>
          <cell r="H235">
            <v>48</v>
          </cell>
          <cell r="I235">
            <v>48</v>
          </cell>
          <cell r="J235">
            <v>48</v>
          </cell>
          <cell r="K235">
            <v>20</v>
          </cell>
          <cell r="L235">
            <v>90</v>
          </cell>
          <cell r="M235">
            <v>275</v>
          </cell>
          <cell r="Q235" t="str">
            <v>CS72112</v>
          </cell>
          <cell r="R235" t="str">
            <v>CS72112</v>
          </cell>
          <cell r="S235" t="str">
            <v>CS72112</v>
          </cell>
          <cell r="T235">
            <v>2</v>
          </cell>
          <cell r="U235">
            <v>2</v>
          </cell>
          <cell r="V235">
            <v>2</v>
          </cell>
        </row>
        <row r="236">
          <cell r="A236" t="str">
            <v>TALAVERA</v>
          </cell>
          <cell r="B236" t="str">
            <v>120</v>
          </cell>
          <cell r="C236" t="str">
            <v>55</v>
          </cell>
          <cell r="D236">
            <v>7.5367199999999999</v>
          </cell>
          <cell r="E236" t="str">
            <v>15</v>
          </cell>
          <cell r="F236" t="str">
            <v>36</v>
          </cell>
          <cell r="G236">
            <v>30.655188000000003</v>
          </cell>
          <cell r="H236">
            <v>48</v>
          </cell>
          <cell r="I236">
            <v>48</v>
          </cell>
          <cell r="J236">
            <v>48</v>
          </cell>
          <cell r="K236">
            <v>335</v>
          </cell>
          <cell r="L236">
            <v>175</v>
          </cell>
          <cell r="M236">
            <v>250</v>
          </cell>
          <cell r="Q236" t="str">
            <v>CS72112</v>
          </cell>
          <cell r="R236" t="str">
            <v>CS72112</v>
          </cell>
          <cell r="S236" t="str">
            <v>CS72112</v>
          </cell>
          <cell r="T236">
            <v>3</v>
          </cell>
          <cell r="U236">
            <v>3</v>
          </cell>
          <cell r="V236">
            <v>3</v>
          </cell>
        </row>
        <row r="237">
          <cell r="A237" t="str">
            <v>TUGUEGARAO</v>
          </cell>
          <cell r="B237" t="str">
            <v>121</v>
          </cell>
          <cell r="C237" t="str">
            <v>43</v>
          </cell>
          <cell r="D237">
            <v>41.333159999999999</v>
          </cell>
          <cell r="E237" t="str">
            <v>17</v>
          </cell>
          <cell r="F237" t="str">
            <v>37</v>
          </cell>
          <cell r="G237">
            <v>3.1093319999999998</v>
          </cell>
          <cell r="H237">
            <v>48</v>
          </cell>
          <cell r="I237">
            <v>48</v>
          </cell>
          <cell r="J237">
            <v>48</v>
          </cell>
          <cell r="K237">
            <v>10</v>
          </cell>
          <cell r="L237">
            <v>120</v>
          </cell>
          <cell r="M237">
            <v>220</v>
          </cell>
          <cell r="Q237" t="str">
            <v>Kathrein 730376</v>
          </cell>
          <cell r="R237" t="str">
            <v>Kathrein 730376</v>
          </cell>
          <cell r="S237" t="str">
            <v>Kathrein 730376</v>
          </cell>
          <cell r="T237">
            <v>4</v>
          </cell>
          <cell r="U237">
            <v>4</v>
          </cell>
          <cell r="V237">
            <v>3</v>
          </cell>
        </row>
        <row r="238">
          <cell r="A238" t="str">
            <v>TUGUEGARAOX</v>
          </cell>
          <cell r="B238" t="str">
            <v>121</v>
          </cell>
          <cell r="C238" t="str">
            <v>43</v>
          </cell>
          <cell r="D238">
            <v>41.333159999999999</v>
          </cell>
          <cell r="E238" t="str">
            <v>17</v>
          </cell>
          <cell r="F238" t="str">
            <v>37</v>
          </cell>
          <cell r="G238">
            <v>3.1093319999999998</v>
          </cell>
          <cell r="H238">
            <v>48</v>
          </cell>
          <cell r="I238">
            <v>48</v>
          </cell>
          <cell r="J238">
            <v>48</v>
          </cell>
          <cell r="K238">
            <v>10</v>
          </cell>
          <cell r="L238">
            <v>120</v>
          </cell>
          <cell r="M238">
            <v>220</v>
          </cell>
          <cell r="Q238" t="str">
            <v>Kathrein 739494</v>
          </cell>
          <cell r="R238" t="str">
            <v>Kathrein 739494</v>
          </cell>
          <cell r="S238" t="str">
            <v>Kathrein 739494</v>
          </cell>
          <cell r="T238">
            <v>2</v>
          </cell>
          <cell r="U238">
            <v>2</v>
          </cell>
          <cell r="V238">
            <v>2</v>
          </cell>
        </row>
        <row r="239">
          <cell r="A239" t="str">
            <v>Site Name</v>
          </cell>
          <cell r="B239" t="str">
            <v>Longtitude</v>
          </cell>
          <cell r="E239" t="str">
            <v>Latitude</v>
          </cell>
          <cell r="H239" t="str">
            <v>Antenna Height (meters)</v>
          </cell>
          <cell r="K239" t="str">
            <v>Antenna Direction (degrees)</v>
          </cell>
          <cell r="N239" t="str">
            <v>Antenna Mech. Tilt (degrees)</v>
          </cell>
          <cell r="Q239" t="str">
            <v>Antenna Type</v>
          </cell>
          <cell r="T239" t="str">
            <v>BTS Config</v>
          </cell>
        </row>
        <row r="240">
          <cell r="B240" t="str">
            <v>Deg</v>
          </cell>
          <cell r="C240" t="str">
            <v>Min</v>
          </cell>
          <cell r="D240" t="str">
            <v>Sec</v>
          </cell>
          <cell r="E240" t="str">
            <v>Deg</v>
          </cell>
          <cell r="F240" t="str">
            <v>Min</v>
          </cell>
          <cell r="G240" t="str">
            <v>Sec</v>
          </cell>
          <cell r="H240" t="str">
            <v>S1</v>
          </cell>
          <cell r="I240" t="str">
            <v>S2</v>
          </cell>
          <cell r="J240" t="str">
            <v>S3</v>
          </cell>
          <cell r="K240" t="str">
            <v>S1</v>
          </cell>
          <cell r="L240" t="str">
            <v>S2</v>
          </cell>
          <cell r="M240" t="str">
            <v>S3</v>
          </cell>
          <cell r="N240" t="str">
            <v>S1</v>
          </cell>
          <cell r="O240" t="str">
            <v>S2</v>
          </cell>
          <cell r="P240" t="str">
            <v>S3</v>
          </cell>
          <cell r="Q240" t="str">
            <v>S1</v>
          </cell>
          <cell r="R240" t="str">
            <v>S2</v>
          </cell>
          <cell r="S240" t="str">
            <v>S3</v>
          </cell>
          <cell r="T240" t="str">
            <v>S1</v>
          </cell>
          <cell r="U240" t="str">
            <v>S2</v>
          </cell>
          <cell r="V240" t="str">
            <v>S3</v>
          </cell>
        </row>
        <row r="241">
          <cell r="A241" t="str">
            <v>Baguio City</v>
          </cell>
        </row>
        <row r="242">
          <cell r="A242" t="str">
            <v>BAGUIO</v>
          </cell>
          <cell r="B242" t="str">
            <v>120</v>
          </cell>
          <cell r="C242" t="str">
            <v>35</v>
          </cell>
          <cell r="D242">
            <v>29.752800000000001</v>
          </cell>
          <cell r="E242" t="str">
            <v>16</v>
          </cell>
          <cell r="F242" t="str">
            <v>25</v>
          </cell>
          <cell r="G242">
            <v>10.730892000000001</v>
          </cell>
          <cell r="H242">
            <v>50</v>
          </cell>
          <cell r="I242">
            <v>50</v>
          </cell>
          <cell r="J242">
            <v>50</v>
          </cell>
          <cell r="K242">
            <v>30</v>
          </cell>
          <cell r="L242">
            <v>140</v>
          </cell>
          <cell r="M242">
            <v>260</v>
          </cell>
          <cell r="N242">
            <v>5</v>
          </cell>
          <cell r="O242">
            <v>5</v>
          </cell>
          <cell r="P242">
            <v>5</v>
          </cell>
          <cell r="Q242" t="str">
            <v>Kathrein 730376</v>
          </cell>
          <cell r="R242" t="str">
            <v>Kathrein 730376</v>
          </cell>
          <cell r="S242" t="str">
            <v>Kathrein 730376</v>
          </cell>
          <cell r="T242">
            <v>6</v>
          </cell>
          <cell r="U242">
            <v>6</v>
          </cell>
          <cell r="V242">
            <v>6</v>
          </cell>
        </row>
        <row r="243">
          <cell r="A243" t="str">
            <v>BAGUIOX</v>
          </cell>
          <cell r="B243" t="str">
            <v>120</v>
          </cell>
          <cell r="C243" t="str">
            <v>35</v>
          </cell>
          <cell r="D243">
            <v>29.752800000000001</v>
          </cell>
          <cell r="E243" t="str">
            <v>16</v>
          </cell>
          <cell r="F243" t="str">
            <v>25</v>
          </cell>
          <cell r="G243">
            <v>10.730892000000001</v>
          </cell>
          <cell r="H243">
            <v>50</v>
          </cell>
          <cell r="I243">
            <v>50</v>
          </cell>
          <cell r="J243">
            <v>50</v>
          </cell>
          <cell r="K243">
            <v>30</v>
          </cell>
          <cell r="L243">
            <v>140</v>
          </cell>
          <cell r="M243">
            <v>260</v>
          </cell>
          <cell r="N243">
            <v>5</v>
          </cell>
          <cell r="O243">
            <v>5</v>
          </cell>
          <cell r="P243">
            <v>5</v>
          </cell>
          <cell r="Q243" t="str">
            <v>Kathrein 739494</v>
          </cell>
          <cell r="R243" t="str">
            <v>Kathrein 739494</v>
          </cell>
          <cell r="S243" t="str">
            <v>Kathrein 739494</v>
          </cell>
          <cell r="T243">
            <v>1</v>
          </cell>
          <cell r="U243">
            <v>1</v>
          </cell>
          <cell r="V243">
            <v>1</v>
          </cell>
        </row>
        <row r="244">
          <cell r="A244" t="str">
            <v>BAGUIOCC</v>
          </cell>
          <cell r="B244" t="str">
            <v>120</v>
          </cell>
          <cell r="C244" t="str">
            <v>36</v>
          </cell>
          <cell r="D244">
            <v>55.690200000000004</v>
          </cell>
          <cell r="E244" t="str">
            <v>16</v>
          </cell>
          <cell r="F244" t="str">
            <v>24</v>
          </cell>
          <cell r="G244">
            <v>30.131388000000001</v>
          </cell>
          <cell r="H244">
            <v>20</v>
          </cell>
          <cell r="I244">
            <v>20</v>
          </cell>
          <cell r="J244">
            <v>0</v>
          </cell>
          <cell r="K244">
            <v>10</v>
          </cell>
          <cell r="L244">
            <v>90</v>
          </cell>
          <cell r="M244">
            <v>0</v>
          </cell>
          <cell r="Q244" t="str">
            <v>CS72112</v>
          </cell>
          <cell r="R244" t="str">
            <v>CS72112</v>
          </cell>
          <cell r="S244" t="str">
            <v>INDOOR</v>
          </cell>
          <cell r="T244">
            <v>2</v>
          </cell>
          <cell r="U244">
            <v>2</v>
          </cell>
          <cell r="V244">
            <v>2</v>
          </cell>
        </row>
        <row r="245">
          <cell r="A245" t="str">
            <v>DOMINICAN_HILL</v>
          </cell>
          <cell r="B245" t="str">
            <v>120</v>
          </cell>
          <cell r="C245" t="str">
            <v>35</v>
          </cell>
          <cell r="D245">
            <v>2.6736</v>
          </cell>
          <cell r="E245" t="str">
            <v>16</v>
          </cell>
          <cell r="F245" t="str">
            <v>24</v>
          </cell>
          <cell r="G245">
            <v>22.653864000000002</v>
          </cell>
          <cell r="H245">
            <v>20</v>
          </cell>
          <cell r="I245">
            <v>20</v>
          </cell>
          <cell r="J245">
            <v>20</v>
          </cell>
          <cell r="K245">
            <v>20</v>
          </cell>
          <cell r="L245">
            <v>215</v>
          </cell>
          <cell r="M245">
            <v>290</v>
          </cell>
          <cell r="Q245" t="str">
            <v>CS72112</v>
          </cell>
          <cell r="R245" t="str">
            <v>CS72112</v>
          </cell>
          <cell r="S245" t="str">
            <v>CS72112</v>
          </cell>
          <cell r="T245">
            <v>4</v>
          </cell>
          <cell r="U245">
            <v>3</v>
          </cell>
          <cell r="V245">
            <v>3</v>
          </cell>
        </row>
        <row r="246">
          <cell r="A246" t="str">
            <v>DOMINICAN_HILLX</v>
          </cell>
          <cell r="B246" t="str">
            <v>120</v>
          </cell>
          <cell r="C246" t="str">
            <v>35</v>
          </cell>
          <cell r="D246">
            <v>2.6736</v>
          </cell>
          <cell r="E246" t="str">
            <v>16</v>
          </cell>
          <cell r="F246" t="str">
            <v>24</v>
          </cell>
          <cell r="G246">
            <v>22.653864000000002</v>
          </cell>
          <cell r="H246">
            <v>20</v>
          </cell>
          <cell r="I246">
            <v>20</v>
          </cell>
          <cell r="J246">
            <v>20</v>
          </cell>
          <cell r="K246">
            <v>20</v>
          </cell>
          <cell r="L246">
            <v>215</v>
          </cell>
          <cell r="M246">
            <v>290</v>
          </cell>
          <cell r="Q246" t="str">
            <v>Kathrein 739494</v>
          </cell>
          <cell r="R246" t="str">
            <v>Kathrein 739494</v>
          </cell>
          <cell r="S246" t="str">
            <v>Kathrein 739494</v>
          </cell>
          <cell r="T246">
            <v>2</v>
          </cell>
          <cell r="U246">
            <v>2</v>
          </cell>
          <cell r="V246">
            <v>2</v>
          </cell>
        </row>
        <row r="247">
          <cell r="A247" t="str">
            <v>STOTOMAS</v>
          </cell>
          <cell r="B247" t="str">
            <v>120</v>
          </cell>
          <cell r="C247" t="str">
            <v>33</v>
          </cell>
          <cell r="D247">
            <v>29.73564</v>
          </cell>
          <cell r="E247" t="str">
            <v>16</v>
          </cell>
          <cell r="F247" t="str">
            <v>20</v>
          </cell>
          <cell r="G247">
            <v>17.708964000000002</v>
          </cell>
          <cell r="H247">
            <v>35</v>
          </cell>
          <cell r="K247">
            <v>35</v>
          </cell>
          <cell r="N247">
            <v>5</v>
          </cell>
          <cell r="Q247" t="str">
            <v>Kathrein 730376</v>
          </cell>
          <cell r="T247">
            <v>6</v>
          </cell>
          <cell r="U247">
            <v>0</v>
          </cell>
          <cell r="V247">
            <v>0</v>
          </cell>
        </row>
        <row r="248">
          <cell r="A248" t="str">
            <v>BAGUIO2</v>
          </cell>
          <cell r="B248">
            <v>120</v>
          </cell>
          <cell r="C248">
            <v>35</v>
          </cell>
          <cell r="D248">
            <v>30</v>
          </cell>
          <cell r="E248">
            <v>16</v>
          </cell>
          <cell r="F248">
            <v>24</v>
          </cell>
          <cell r="G248">
            <v>14</v>
          </cell>
          <cell r="H248">
            <v>30</v>
          </cell>
          <cell r="I248">
            <v>30</v>
          </cell>
          <cell r="J248">
            <v>30</v>
          </cell>
          <cell r="K248">
            <v>15</v>
          </cell>
          <cell r="L248">
            <v>115</v>
          </cell>
          <cell r="M248">
            <v>240</v>
          </cell>
          <cell r="O248">
            <v>7</v>
          </cell>
          <cell r="P248">
            <v>3</v>
          </cell>
          <cell r="Q248" t="str">
            <v>CS72112</v>
          </cell>
          <cell r="R248" t="str">
            <v>CS72112</v>
          </cell>
          <cell r="S248" t="str">
            <v>CS72112</v>
          </cell>
          <cell r="T248">
            <v>2</v>
          </cell>
          <cell r="U248">
            <v>2</v>
          </cell>
          <cell r="V248">
            <v>2</v>
          </cell>
        </row>
        <row r="249">
          <cell r="A249" t="str">
            <v>BAGUIO3</v>
          </cell>
          <cell r="B249" t="str">
            <v>120</v>
          </cell>
          <cell r="C249" t="str">
            <v>36</v>
          </cell>
          <cell r="D249">
            <v>26.499960000000002</v>
          </cell>
          <cell r="E249" t="str">
            <v>16</v>
          </cell>
          <cell r="F249" t="str">
            <v>21</v>
          </cell>
          <cell r="G249">
            <v>55.199988000000005</v>
          </cell>
          <cell r="H249">
            <v>48</v>
          </cell>
          <cell r="I249">
            <v>48</v>
          </cell>
          <cell r="J249">
            <v>48</v>
          </cell>
          <cell r="K249">
            <v>0</v>
          </cell>
          <cell r="L249">
            <v>70</v>
          </cell>
          <cell r="M249">
            <v>240</v>
          </cell>
          <cell r="Q249" t="str">
            <v>CS72112</v>
          </cell>
          <cell r="R249" t="str">
            <v>CS72112</v>
          </cell>
          <cell r="S249" t="str">
            <v>CS72112</v>
          </cell>
          <cell r="T249">
            <v>3</v>
          </cell>
          <cell r="U249">
            <v>3</v>
          </cell>
          <cell r="V249">
            <v>3</v>
          </cell>
        </row>
        <row r="250">
          <cell r="A250" t="str">
            <v>In-building</v>
          </cell>
        </row>
        <row r="251">
          <cell r="A251" t="str">
            <v>BAGUIOMAL</v>
          </cell>
          <cell r="E251">
            <v>0</v>
          </cell>
          <cell r="H251" t="str">
            <v>INDOOR SITE</v>
          </cell>
          <cell r="K251" t="str">
            <v>INDOOR SITE</v>
          </cell>
          <cell r="N251" t="str">
            <v>INDOOR SITE</v>
          </cell>
          <cell r="Q251" t="str">
            <v>INDOOR SITE</v>
          </cell>
          <cell r="T251">
            <v>3</v>
          </cell>
          <cell r="U251">
            <v>0</v>
          </cell>
          <cell r="V251">
            <v>0</v>
          </cell>
        </row>
        <row r="252">
          <cell r="A252" t="str">
            <v>TEXASINST</v>
          </cell>
          <cell r="E252">
            <v>0</v>
          </cell>
          <cell r="H252" t="str">
            <v>INDOOR SITE</v>
          </cell>
          <cell r="K252" t="str">
            <v>INDOOR SITE</v>
          </cell>
          <cell r="N252" t="str">
            <v>INDOOR SITE</v>
          </cell>
          <cell r="Q252" t="str">
            <v>INDOOR SITE</v>
          </cell>
          <cell r="T252">
            <v>3</v>
          </cell>
          <cell r="U252">
            <v>0</v>
          </cell>
          <cell r="V252">
            <v>1</v>
          </cell>
        </row>
        <row r="253">
          <cell r="A253" t="str">
            <v>LA TRINIDAD</v>
          </cell>
          <cell r="E253">
            <v>0</v>
          </cell>
          <cell r="H253" t="str">
            <v>INDOOR SITE</v>
          </cell>
          <cell r="K253" t="str">
            <v>INDOOR SITE</v>
          </cell>
          <cell r="N253" t="str">
            <v>INDOOR SITE</v>
          </cell>
          <cell r="Q253" t="str">
            <v>INDOOR SITE</v>
          </cell>
          <cell r="T253">
            <v>1</v>
          </cell>
          <cell r="U253">
            <v>2</v>
          </cell>
          <cell r="V253">
            <v>0</v>
          </cell>
        </row>
        <row r="255">
          <cell r="A255" t="str">
            <v>Angeles/Clark</v>
          </cell>
        </row>
        <row r="256">
          <cell r="A256" t="str">
            <v>DAU1</v>
          </cell>
          <cell r="B256" t="str">
            <v>120</v>
          </cell>
          <cell r="C256" t="str">
            <v>34</v>
          </cell>
          <cell r="D256">
            <v>35.757840000000002</v>
          </cell>
          <cell r="E256" t="str">
            <v>15</v>
          </cell>
          <cell r="F256" t="str">
            <v>12</v>
          </cell>
          <cell r="G256">
            <v>26.36496</v>
          </cell>
          <cell r="H256">
            <v>55</v>
          </cell>
          <cell r="I256">
            <v>55</v>
          </cell>
          <cell r="J256">
            <v>55</v>
          </cell>
          <cell r="K256">
            <v>350</v>
          </cell>
          <cell r="L256">
            <v>155</v>
          </cell>
          <cell r="M256">
            <v>270</v>
          </cell>
          <cell r="Q256" t="str">
            <v>Kathrein 730376</v>
          </cell>
          <cell r="R256" t="str">
            <v xml:space="preserve">Kathrein 732508 </v>
          </cell>
          <cell r="S256" t="str">
            <v>Kathrein 730376</v>
          </cell>
          <cell r="T256">
            <v>3</v>
          </cell>
          <cell r="U256">
            <v>3</v>
          </cell>
          <cell r="V256">
            <v>3</v>
          </cell>
        </row>
        <row r="257">
          <cell r="A257" t="str">
            <v>DAU2</v>
          </cell>
          <cell r="B257" t="str">
            <v>120</v>
          </cell>
          <cell r="C257" t="str">
            <v>36</v>
          </cell>
          <cell r="D257">
            <v>3.7688399999999995</v>
          </cell>
          <cell r="E257" t="str">
            <v>15</v>
          </cell>
          <cell r="F257" t="str">
            <v>10</v>
          </cell>
          <cell r="G257">
            <v>45.356844000000002</v>
          </cell>
          <cell r="H257">
            <v>45</v>
          </cell>
          <cell r="I257">
            <v>45</v>
          </cell>
          <cell r="J257">
            <v>45</v>
          </cell>
          <cell r="K257">
            <v>330</v>
          </cell>
          <cell r="L257">
            <v>135</v>
          </cell>
          <cell r="M257">
            <v>220</v>
          </cell>
          <cell r="Q257" t="str">
            <v>Kathrein 730376</v>
          </cell>
          <cell r="R257" t="str">
            <v>Kathrein 730376</v>
          </cell>
          <cell r="S257" t="str">
            <v>Kathrein 730376</v>
          </cell>
          <cell r="T257">
            <v>4</v>
          </cell>
          <cell r="U257">
            <v>4</v>
          </cell>
          <cell r="V257">
            <v>4</v>
          </cell>
        </row>
        <row r="258">
          <cell r="A258" t="str">
            <v>ANGELES</v>
          </cell>
          <cell r="B258" t="str">
            <v>120</v>
          </cell>
          <cell r="C258" t="str">
            <v>35</v>
          </cell>
          <cell r="D258">
            <v>58.491239999999998</v>
          </cell>
          <cell r="E258" t="str">
            <v>15</v>
          </cell>
          <cell r="F258" t="str">
            <v>8</v>
          </cell>
          <cell r="G258">
            <v>6.5060160000000007</v>
          </cell>
          <cell r="H258">
            <v>36</v>
          </cell>
          <cell r="I258">
            <v>36</v>
          </cell>
          <cell r="J258">
            <v>36</v>
          </cell>
          <cell r="K258">
            <v>340</v>
          </cell>
          <cell r="L258">
            <v>160</v>
          </cell>
          <cell r="M258">
            <v>270</v>
          </cell>
          <cell r="Q258" t="str">
            <v>CS72112</v>
          </cell>
          <cell r="R258" t="str">
            <v>CS72112</v>
          </cell>
          <cell r="S258" t="str">
            <v>CS72112</v>
          </cell>
          <cell r="T258">
            <v>3</v>
          </cell>
          <cell r="U258">
            <v>3</v>
          </cell>
          <cell r="V258">
            <v>3</v>
          </cell>
        </row>
        <row r="259">
          <cell r="A259" t="str">
            <v>MIMOSA</v>
          </cell>
          <cell r="B259" t="str">
            <v>120</v>
          </cell>
          <cell r="C259" t="str">
            <v>31</v>
          </cell>
          <cell r="D259">
            <v>21.54684</v>
          </cell>
          <cell r="E259" t="str">
            <v>15</v>
          </cell>
          <cell r="F259" t="str">
            <v>11</v>
          </cell>
          <cell r="G259">
            <v>8.2096439999999991</v>
          </cell>
          <cell r="H259">
            <v>25</v>
          </cell>
          <cell r="I259">
            <v>25</v>
          </cell>
          <cell r="J259">
            <v>25</v>
          </cell>
          <cell r="K259">
            <v>0</v>
          </cell>
          <cell r="L259">
            <v>230</v>
          </cell>
          <cell r="M259">
            <v>350</v>
          </cell>
          <cell r="Q259" t="str">
            <v>CS72112</v>
          </cell>
          <cell r="R259" t="str">
            <v>CS72112</v>
          </cell>
          <cell r="S259" t="str">
            <v>CS72112</v>
          </cell>
          <cell r="T259">
            <v>2</v>
          </cell>
          <cell r="U259">
            <v>2</v>
          </cell>
          <cell r="V259">
            <v>2</v>
          </cell>
        </row>
        <row r="260">
          <cell r="A260" t="str">
            <v>ANGELES2V2</v>
          </cell>
          <cell r="B260" t="str">
            <v>120</v>
          </cell>
          <cell r="C260" t="str">
            <v>34</v>
          </cell>
          <cell r="D260">
            <v>51.799800000000005</v>
          </cell>
          <cell r="E260" t="str">
            <v>15</v>
          </cell>
          <cell r="F260" t="str">
            <v>8</v>
          </cell>
          <cell r="G260">
            <v>42.999972</v>
          </cell>
          <cell r="H260">
            <v>31</v>
          </cell>
          <cell r="I260">
            <v>31</v>
          </cell>
          <cell r="J260">
            <v>31</v>
          </cell>
          <cell r="K260">
            <v>50</v>
          </cell>
          <cell r="L260">
            <v>130</v>
          </cell>
          <cell r="M260">
            <v>270</v>
          </cell>
          <cell r="Q260" t="str">
            <v>CS72112</v>
          </cell>
          <cell r="R260" t="str">
            <v>CS72112</v>
          </cell>
          <cell r="S260" t="str">
            <v>CS72112</v>
          </cell>
          <cell r="T260">
            <v>3</v>
          </cell>
          <cell r="U260">
            <v>3</v>
          </cell>
          <cell r="V260">
            <v>3</v>
          </cell>
        </row>
        <row r="261">
          <cell r="A261" t="str">
            <v>FONTANA RESORT</v>
          </cell>
          <cell r="B261">
            <v>3</v>
          </cell>
          <cell r="C261">
            <v>3</v>
          </cell>
          <cell r="D261">
            <v>0</v>
          </cell>
          <cell r="E261">
            <v>0</v>
          </cell>
          <cell r="F261">
            <v>0</v>
          </cell>
          <cell r="G261">
            <v>0</v>
          </cell>
          <cell r="H261">
            <v>38</v>
          </cell>
          <cell r="I261">
            <v>38</v>
          </cell>
          <cell r="J261">
            <v>38</v>
          </cell>
          <cell r="K261">
            <v>60</v>
          </cell>
          <cell r="L261">
            <v>110</v>
          </cell>
          <cell r="M261">
            <v>170</v>
          </cell>
          <cell r="Q261" t="str">
            <v>CS72112</v>
          </cell>
          <cell r="R261" t="str">
            <v>CS72112</v>
          </cell>
          <cell r="S261" t="str">
            <v>CS72112</v>
          </cell>
          <cell r="T261">
            <v>2</v>
          </cell>
          <cell r="U261">
            <v>2</v>
          </cell>
          <cell r="V261">
            <v>2</v>
          </cell>
        </row>
        <row r="262">
          <cell r="A262" t="str">
            <v>In-building</v>
          </cell>
        </row>
        <row r="263">
          <cell r="A263" t="str">
            <v>HOLIDAYMIMOSA</v>
          </cell>
          <cell r="B263" t="str">
            <v>120</v>
          </cell>
          <cell r="C263" t="str">
            <v>31</v>
          </cell>
          <cell r="D263">
            <v>21.54684</v>
          </cell>
          <cell r="E263" t="str">
            <v>15</v>
          </cell>
          <cell r="F263" t="str">
            <v>11</v>
          </cell>
          <cell r="G263">
            <v>8.2096439999999991</v>
          </cell>
          <cell r="H263" t="str">
            <v>INDOOR SITE</v>
          </cell>
          <cell r="K263" t="str">
            <v>INDOOR SITE</v>
          </cell>
          <cell r="N263" t="str">
            <v>INDOOR SITE</v>
          </cell>
          <cell r="Q263" t="str">
            <v>INDOOR SITE</v>
          </cell>
          <cell r="T263">
            <v>2</v>
          </cell>
          <cell r="U263">
            <v>0</v>
          </cell>
          <cell r="V263">
            <v>0</v>
          </cell>
        </row>
        <row r="265">
          <cell r="A265" t="str">
            <v>SBMA/Olongapo</v>
          </cell>
        </row>
        <row r="266">
          <cell r="A266" t="str">
            <v>CUBI</v>
          </cell>
          <cell r="B266" t="str">
            <v>120</v>
          </cell>
          <cell r="C266" t="str">
            <v>17</v>
          </cell>
          <cell r="D266">
            <v>38.614199999999997</v>
          </cell>
          <cell r="E266" t="str">
            <v>14</v>
          </cell>
          <cell r="F266" t="str">
            <v>47</v>
          </cell>
          <cell r="G266">
            <v>15.233604</v>
          </cell>
          <cell r="H266">
            <v>15</v>
          </cell>
          <cell r="J266">
            <v>15</v>
          </cell>
          <cell r="K266">
            <v>330</v>
          </cell>
          <cell r="M266">
            <v>250</v>
          </cell>
          <cell r="Q266" t="str">
            <v>Kathrein 730376</v>
          </cell>
          <cell r="S266" t="str">
            <v>Kathrein 730376</v>
          </cell>
          <cell r="T266">
            <v>2</v>
          </cell>
          <cell r="U266">
            <v>2</v>
          </cell>
          <cell r="V266">
            <v>1</v>
          </cell>
        </row>
        <row r="267">
          <cell r="A267" t="str">
            <v>OLONGAPO</v>
          </cell>
          <cell r="B267" t="str">
            <v>120</v>
          </cell>
          <cell r="C267" t="str">
            <v>17</v>
          </cell>
          <cell r="D267">
            <v>3.99804</v>
          </cell>
          <cell r="E267" t="str">
            <v>14</v>
          </cell>
          <cell r="F267" t="str">
            <v>50</v>
          </cell>
          <cell r="G267">
            <v>31.596612</v>
          </cell>
          <cell r="H267">
            <v>32</v>
          </cell>
          <cell r="I267">
            <v>32</v>
          </cell>
          <cell r="J267">
            <v>32</v>
          </cell>
          <cell r="K267">
            <v>30</v>
          </cell>
          <cell r="L267">
            <v>150</v>
          </cell>
          <cell r="M267">
            <v>230</v>
          </cell>
          <cell r="Q267" t="str">
            <v>Kathrein 730376</v>
          </cell>
          <cell r="R267" t="str">
            <v>Kathrein 730376</v>
          </cell>
          <cell r="S267" t="str">
            <v>Kathrein 730376</v>
          </cell>
          <cell r="T267">
            <v>4</v>
          </cell>
          <cell r="U267">
            <v>4</v>
          </cell>
          <cell r="V267">
            <v>4</v>
          </cell>
        </row>
        <row r="268">
          <cell r="A268" t="str">
            <v>KALAYAANH1</v>
          </cell>
          <cell r="B268" t="str">
            <v>120</v>
          </cell>
          <cell r="C268" t="str">
            <v>17</v>
          </cell>
          <cell r="D268">
            <v>29.799959999999999</v>
          </cell>
          <cell r="E268" t="str">
            <v>14</v>
          </cell>
          <cell r="F268" t="str">
            <v>50</v>
          </cell>
          <cell r="G268">
            <v>45.200004</v>
          </cell>
          <cell r="H268">
            <v>28</v>
          </cell>
          <cell r="I268">
            <v>28</v>
          </cell>
          <cell r="J268">
            <v>28</v>
          </cell>
          <cell r="K268">
            <v>350</v>
          </cell>
          <cell r="L268">
            <v>85</v>
          </cell>
          <cell r="M268">
            <v>200</v>
          </cell>
          <cell r="Q268" t="str">
            <v>CS72112</v>
          </cell>
          <cell r="R268" t="str">
            <v>CS72112</v>
          </cell>
          <cell r="S268" t="str">
            <v>CS72112</v>
          </cell>
          <cell r="T268">
            <v>2</v>
          </cell>
          <cell r="U268">
            <v>2</v>
          </cell>
          <cell r="V268">
            <v>2</v>
          </cell>
        </row>
        <row r="270">
          <cell r="A270" t="str">
            <v>Rest of NW Luzon</v>
          </cell>
        </row>
        <row r="271">
          <cell r="A271" t="str">
            <v>AGOO</v>
          </cell>
          <cell r="B271" t="str">
            <v>120</v>
          </cell>
          <cell r="C271" t="str">
            <v>21</v>
          </cell>
          <cell r="D271">
            <v>58.637520000000002</v>
          </cell>
          <cell r="E271" t="str">
            <v>16</v>
          </cell>
          <cell r="F271" t="str">
            <v>19</v>
          </cell>
          <cell r="G271">
            <v>34.698432000000004</v>
          </cell>
          <cell r="H271">
            <v>58</v>
          </cell>
          <cell r="I271">
            <v>58</v>
          </cell>
          <cell r="K271">
            <v>340</v>
          </cell>
          <cell r="L271">
            <v>160</v>
          </cell>
          <cell r="Q271" t="str">
            <v>Kathrein 730376</v>
          </cell>
          <cell r="R271" t="str">
            <v>Kathrein 730376</v>
          </cell>
          <cell r="T271">
            <v>2</v>
          </cell>
          <cell r="U271">
            <v>3</v>
          </cell>
          <cell r="V271">
            <v>0</v>
          </cell>
        </row>
        <row r="272">
          <cell r="A272" t="str">
            <v>ALAMINOS</v>
          </cell>
          <cell r="B272" t="str">
            <v>119</v>
          </cell>
          <cell r="C272" t="str">
            <v>58</v>
          </cell>
          <cell r="D272">
            <v>31.438559999999999</v>
          </cell>
          <cell r="E272" t="str">
            <v>16</v>
          </cell>
          <cell r="F272" t="str">
            <v>9</v>
          </cell>
          <cell r="G272">
            <v>39.638448000000004</v>
          </cell>
          <cell r="H272">
            <v>48</v>
          </cell>
          <cell r="I272">
            <v>48</v>
          </cell>
          <cell r="J272">
            <v>48</v>
          </cell>
          <cell r="K272">
            <v>40</v>
          </cell>
          <cell r="L272">
            <v>140</v>
          </cell>
          <cell r="M272">
            <v>290</v>
          </cell>
          <cell r="Q272" t="str">
            <v>Kathrein 730380</v>
          </cell>
          <cell r="R272" t="str">
            <v>Kathrein 730376</v>
          </cell>
          <cell r="S272" t="str">
            <v>Kathrein 730376</v>
          </cell>
          <cell r="T272">
            <v>3</v>
          </cell>
          <cell r="U272">
            <v>3</v>
          </cell>
          <cell r="V272">
            <v>3</v>
          </cell>
        </row>
        <row r="273">
          <cell r="A273" t="str">
            <v>ALASASIN</v>
          </cell>
          <cell r="B273" t="str">
            <v>120</v>
          </cell>
          <cell r="C273" t="str">
            <v>31</v>
          </cell>
          <cell r="D273">
            <v>48.599760000000003</v>
          </cell>
          <cell r="E273" t="str">
            <v>14</v>
          </cell>
          <cell r="F273" t="str">
            <v>27</v>
          </cell>
          <cell r="G273">
            <v>46.399968000000001</v>
          </cell>
          <cell r="H273">
            <v>48</v>
          </cell>
          <cell r="I273">
            <v>48</v>
          </cell>
          <cell r="J273">
            <v>48</v>
          </cell>
          <cell r="K273">
            <v>90</v>
          </cell>
          <cell r="L273">
            <v>180</v>
          </cell>
          <cell r="M273">
            <v>240</v>
          </cell>
          <cell r="N273">
            <v>6</v>
          </cell>
          <cell r="O273">
            <v>6</v>
          </cell>
          <cell r="P273">
            <v>6</v>
          </cell>
          <cell r="Q273" t="str">
            <v>CS72112</v>
          </cell>
          <cell r="R273" t="str">
            <v>CS72112</v>
          </cell>
          <cell r="S273" t="str">
            <v>CS72112</v>
          </cell>
          <cell r="T273">
            <v>2</v>
          </cell>
          <cell r="U273">
            <v>2</v>
          </cell>
          <cell r="V273">
            <v>2</v>
          </cell>
        </row>
        <row r="274">
          <cell r="A274" t="str">
            <v>AMUNGAN</v>
          </cell>
          <cell r="B274" t="str">
            <v>119</v>
          </cell>
          <cell r="C274" t="str">
            <v>57</v>
          </cell>
          <cell r="D274">
            <v>17.737919999999999</v>
          </cell>
          <cell r="E274" t="str">
            <v>15</v>
          </cell>
          <cell r="F274" t="str">
            <v>21</v>
          </cell>
          <cell r="G274">
            <v>23.515452</v>
          </cell>
          <cell r="H274">
            <v>70</v>
          </cell>
          <cell r="I274">
            <v>70</v>
          </cell>
          <cell r="J274">
            <v>70</v>
          </cell>
          <cell r="K274">
            <v>10</v>
          </cell>
          <cell r="L274">
            <v>145</v>
          </cell>
          <cell r="M274">
            <v>325</v>
          </cell>
          <cell r="Q274" t="str">
            <v>CS72112</v>
          </cell>
          <cell r="R274" t="str">
            <v>CS72112</v>
          </cell>
          <cell r="S274" t="str">
            <v>CS72112</v>
          </cell>
          <cell r="T274">
            <v>2</v>
          </cell>
          <cell r="U274">
            <v>2</v>
          </cell>
          <cell r="V274">
            <v>2</v>
          </cell>
        </row>
        <row r="275">
          <cell r="A275" t="str">
            <v>ARAYAT</v>
          </cell>
          <cell r="B275" t="str">
            <v>120</v>
          </cell>
          <cell r="C275" t="str">
            <v>45</v>
          </cell>
          <cell r="D275">
            <v>41.077440000000003</v>
          </cell>
          <cell r="E275" t="str">
            <v>15</v>
          </cell>
          <cell r="F275" t="str">
            <v>8</v>
          </cell>
          <cell r="G275">
            <v>59.636112000000004</v>
          </cell>
          <cell r="H275">
            <v>48</v>
          </cell>
          <cell r="I275">
            <v>48</v>
          </cell>
          <cell r="J275">
            <v>48</v>
          </cell>
          <cell r="K275">
            <v>50</v>
          </cell>
          <cell r="L275">
            <v>170</v>
          </cell>
          <cell r="M275">
            <v>270</v>
          </cell>
          <cell r="Q275" t="str">
            <v>CS72112</v>
          </cell>
          <cell r="R275" t="str">
            <v>CS72112</v>
          </cell>
          <cell r="S275" t="str">
            <v>CS72112</v>
          </cell>
          <cell r="T275">
            <v>2</v>
          </cell>
          <cell r="U275">
            <v>2</v>
          </cell>
          <cell r="V275">
            <v>2</v>
          </cell>
        </row>
        <row r="276">
          <cell r="A276" t="str">
            <v>ASINGAN</v>
          </cell>
          <cell r="B276" t="str">
            <v>120</v>
          </cell>
          <cell r="C276" t="str">
            <v>40</v>
          </cell>
          <cell r="D276">
            <v>9.5998800000000006</v>
          </cell>
          <cell r="E276" t="str">
            <v>16</v>
          </cell>
          <cell r="F276" t="str">
            <v>0</v>
          </cell>
          <cell r="G276">
            <v>10.699992</v>
          </cell>
          <cell r="H276">
            <v>48</v>
          </cell>
          <cell r="I276">
            <v>48</v>
          </cell>
          <cell r="J276">
            <v>48</v>
          </cell>
          <cell r="K276">
            <v>320</v>
          </cell>
          <cell r="L276">
            <v>65</v>
          </cell>
          <cell r="M276">
            <v>250</v>
          </cell>
          <cell r="Q276" t="str">
            <v>CS72112</v>
          </cell>
          <cell r="R276" t="str">
            <v>CS72112</v>
          </cell>
          <cell r="S276" t="str">
            <v>CS72112</v>
          </cell>
          <cell r="T276">
            <v>3</v>
          </cell>
          <cell r="U276">
            <v>3</v>
          </cell>
          <cell r="V276">
            <v>3</v>
          </cell>
        </row>
        <row r="277">
          <cell r="A277" t="str">
            <v>BAAY</v>
          </cell>
          <cell r="B277" t="str">
            <v>120</v>
          </cell>
          <cell r="C277" t="str">
            <v>34</v>
          </cell>
          <cell r="D277">
            <v>24.399840000000001</v>
          </cell>
          <cell r="E277" t="str">
            <v>18</v>
          </cell>
          <cell r="F277" t="str">
            <v>7</v>
          </cell>
          <cell r="G277">
            <v>23.499984000000001</v>
          </cell>
          <cell r="H277">
            <v>48</v>
          </cell>
          <cell r="I277">
            <v>48</v>
          </cell>
          <cell r="K277">
            <v>20</v>
          </cell>
          <cell r="L277">
            <v>190</v>
          </cell>
          <cell r="Q277" t="str">
            <v>CS72112</v>
          </cell>
          <cell r="R277" t="str">
            <v>CS72112</v>
          </cell>
          <cell r="T277">
            <v>2</v>
          </cell>
          <cell r="U277">
            <v>2</v>
          </cell>
          <cell r="V277">
            <v>2</v>
          </cell>
        </row>
        <row r="278">
          <cell r="A278" t="str">
            <v>BACANI</v>
          </cell>
          <cell r="B278" t="str">
            <v>120</v>
          </cell>
          <cell r="C278" t="str">
            <v>25</v>
          </cell>
          <cell r="D278">
            <v>49.699919999999999</v>
          </cell>
          <cell r="E278" t="str">
            <v>16</v>
          </cell>
          <cell r="F278" t="str">
            <v>13</v>
          </cell>
          <cell r="G278">
            <v>45.399971999999998</v>
          </cell>
          <cell r="H278">
            <v>48</v>
          </cell>
          <cell r="I278">
            <v>48</v>
          </cell>
          <cell r="J278">
            <v>48</v>
          </cell>
          <cell r="K278">
            <v>320</v>
          </cell>
          <cell r="L278">
            <v>110</v>
          </cell>
          <cell r="M278">
            <v>210</v>
          </cell>
          <cell r="Q278" t="str">
            <v>CS72112</v>
          </cell>
          <cell r="R278" t="str">
            <v>CS72112</v>
          </cell>
          <cell r="S278" t="str">
            <v>CS72112</v>
          </cell>
          <cell r="T278">
            <v>2</v>
          </cell>
          <cell r="U278">
            <v>2</v>
          </cell>
          <cell r="V278">
            <v>2</v>
          </cell>
        </row>
        <row r="279">
          <cell r="A279" t="str">
            <v>BACNOTAN</v>
          </cell>
          <cell r="B279" t="str">
            <v>120</v>
          </cell>
          <cell r="C279" t="str">
            <v>21</v>
          </cell>
          <cell r="D279">
            <v>6.9998399999999998</v>
          </cell>
          <cell r="E279" t="str">
            <v>16</v>
          </cell>
          <cell r="F279" t="str">
            <v>43</v>
          </cell>
          <cell r="G279">
            <v>13.899972</v>
          </cell>
          <cell r="H279">
            <v>48</v>
          </cell>
          <cell r="I279">
            <v>48</v>
          </cell>
          <cell r="J279">
            <v>48</v>
          </cell>
          <cell r="K279">
            <v>20</v>
          </cell>
          <cell r="L279">
            <v>120</v>
          </cell>
          <cell r="M279">
            <v>220</v>
          </cell>
          <cell r="Q279" t="str">
            <v>CS72112</v>
          </cell>
          <cell r="R279" t="str">
            <v>CS72112</v>
          </cell>
          <cell r="S279" t="str">
            <v>CS72112</v>
          </cell>
          <cell r="T279">
            <v>2</v>
          </cell>
          <cell r="U279">
            <v>2</v>
          </cell>
          <cell r="V279">
            <v>2</v>
          </cell>
        </row>
        <row r="280">
          <cell r="A280" t="str">
            <v>BADOC</v>
          </cell>
          <cell r="B280" t="str">
            <v>120</v>
          </cell>
          <cell r="C280" t="str">
            <v>29</v>
          </cell>
          <cell r="D280">
            <v>7.1998799999999994</v>
          </cell>
          <cell r="E280" t="str">
            <v>17</v>
          </cell>
          <cell r="F280" t="str">
            <v>55</v>
          </cell>
          <cell r="G280">
            <v>18.699996000000002</v>
          </cell>
          <cell r="H280">
            <v>48</v>
          </cell>
          <cell r="I280">
            <v>48</v>
          </cell>
          <cell r="J280">
            <v>48</v>
          </cell>
          <cell r="K280">
            <v>350</v>
          </cell>
          <cell r="L280">
            <v>210</v>
          </cell>
          <cell r="M280">
            <v>290</v>
          </cell>
          <cell r="Q280" t="str">
            <v>CS72112</v>
          </cell>
          <cell r="R280" t="str">
            <v>CS72112</v>
          </cell>
          <cell r="S280" t="str">
            <v>CS72112</v>
          </cell>
          <cell r="T280">
            <v>2</v>
          </cell>
          <cell r="U280">
            <v>2</v>
          </cell>
          <cell r="V280">
            <v>2</v>
          </cell>
        </row>
        <row r="281">
          <cell r="A281" t="str">
            <v>BALANGA</v>
          </cell>
          <cell r="B281" t="str">
            <v>120</v>
          </cell>
          <cell r="C281" t="str">
            <v>33</v>
          </cell>
          <cell r="D281">
            <v>5.7488399999999995</v>
          </cell>
          <cell r="E281" t="str">
            <v>14</v>
          </cell>
          <cell r="F281" t="str">
            <v>40</v>
          </cell>
          <cell r="G281">
            <v>14.201868000000001</v>
          </cell>
          <cell r="H281">
            <v>35</v>
          </cell>
          <cell r="I281">
            <v>35</v>
          </cell>
          <cell r="J281">
            <v>35</v>
          </cell>
          <cell r="K281">
            <v>330</v>
          </cell>
          <cell r="L281">
            <v>160</v>
          </cell>
          <cell r="M281">
            <v>230</v>
          </cell>
          <cell r="Q281" t="str">
            <v>Kathrein 730376</v>
          </cell>
          <cell r="R281" t="str">
            <v>Kathrein 730376</v>
          </cell>
          <cell r="S281" t="str">
            <v>Kathrein 730376</v>
          </cell>
          <cell r="T281">
            <v>2</v>
          </cell>
          <cell r="U281">
            <v>2</v>
          </cell>
          <cell r="V281">
            <v>2</v>
          </cell>
        </row>
        <row r="282">
          <cell r="A282" t="str">
            <v>BAMBAN</v>
          </cell>
          <cell r="B282" t="str">
            <v>120</v>
          </cell>
          <cell r="C282" t="str">
            <v>34</v>
          </cell>
          <cell r="D282">
            <v>3.27216</v>
          </cell>
          <cell r="E282" t="str">
            <v>15</v>
          </cell>
          <cell r="F282" t="str">
            <v>17</v>
          </cell>
          <cell r="G282">
            <v>5.6185080000000003</v>
          </cell>
          <cell r="H282">
            <v>48</v>
          </cell>
          <cell r="I282">
            <v>48</v>
          </cell>
          <cell r="J282">
            <v>48</v>
          </cell>
          <cell r="K282">
            <v>10</v>
          </cell>
          <cell r="L282">
            <v>110</v>
          </cell>
          <cell r="M282">
            <v>220</v>
          </cell>
          <cell r="Q282" t="str">
            <v>CS72112</v>
          </cell>
          <cell r="R282" t="str">
            <v>CS72112</v>
          </cell>
          <cell r="S282" t="str">
            <v>CS72112</v>
          </cell>
          <cell r="T282">
            <v>2</v>
          </cell>
          <cell r="U282">
            <v>2</v>
          </cell>
          <cell r="V282">
            <v>2</v>
          </cell>
        </row>
        <row r="283">
          <cell r="A283" t="str">
            <v>BANGAR</v>
          </cell>
          <cell r="B283" t="str">
            <v>120</v>
          </cell>
          <cell r="C283" t="str">
            <v>25</v>
          </cell>
          <cell r="D283">
            <v>11.299799999999999</v>
          </cell>
          <cell r="E283" t="str">
            <v>16</v>
          </cell>
          <cell r="F283" t="str">
            <v>53</v>
          </cell>
          <cell r="G283">
            <v>48.499980000000001</v>
          </cell>
          <cell r="H283">
            <v>48</v>
          </cell>
          <cell r="I283">
            <v>48</v>
          </cell>
          <cell r="J283">
            <v>48</v>
          </cell>
          <cell r="K283">
            <v>60</v>
          </cell>
          <cell r="L283">
            <v>160</v>
          </cell>
          <cell r="M283">
            <v>240</v>
          </cell>
          <cell r="Q283" t="str">
            <v>CS72112</v>
          </cell>
          <cell r="R283" t="str">
            <v>CS72112</v>
          </cell>
          <cell r="S283" t="str">
            <v>CS72112</v>
          </cell>
          <cell r="T283">
            <v>2</v>
          </cell>
          <cell r="U283">
            <v>2</v>
          </cell>
          <cell r="V283">
            <v>2</v>
          </cell>
        </row>
        <row r="284">
          <cell r="A284" t="str">
            <v>BANGUED</v>
          </cell>
          <cell r="B284" t="str">
            <v>120</v>
          </cell>
          <cell r="C284" t="str">
            <v>37</v>
          </cell>
          <cell r="D284">
            <v>0.19991999999999999</v>
          </cell>
          <cell r="E284" t="str">
            <v>17</v>
          </cell>
          <cell r="F284" t="str">
            <v>36</v>
          </cell>
          <cell r="G284">
            <v>9.6999839999999988</v>
          </cell>
          <cell r="H284">
            <v>48</v>
          </cell>
          <cell r="I284">
            <v>48</v>
          </cell>
          <cell r="J284">
            <v>48</v>
          </cell>
          <cell r="K284">
            <v>0</v>
          </cell>
          <cell r="L284">
            <v>100</v>
          </cell>
          <cell r="M284">
            <v>200</v>
          </cell>
          <cell r="Q284" t="str">
            <v>CS72112</v>
          </cell>
          <cell r="R284" t="str">
            <v>CS72112</v>
          </cell>
          <cell r="S284" t="str">
            <v>CS72112</v>
          </cell>
          <cell r="T284">
            <v>3</v>
          </cell>
          <cell r="U284">
            <v>3</v>
          </cell>
          <cell r="V284">
            <v>3</v>
          </cell>
        </row>
        <row r="285">
          <cell r="A285" t="str">
            <v>BAUANG</v>
          </cell>
          <cell r="B285" t="str">
            <v>120</v>
          </cell>
          <cell r="C285" t="str">
            <v>19</v>
          </cell>
          <cell r="D285">
            <v>31.613159999999997</v>
          </cell>
          <cell r="E285" t="str">
            <v>16</v>
          </cell>
          <cell r="F285" t="str">
            <v>31</v>
          </cell>
          <cell r="G285">
            <v>49.760219999999997</v>
          </cell>
          <cell r="H285">
            <v>48</v>
          </cell>
          <cell r="I285">
            <v>48</v>
          </cell>
          <cell r="K285">
            <v>350</v>
          </cell>
          <cell r="L285">
            <v>170</v>
          </cell>
          <cell r="Q285" t="str">
            <v>Kathrein 730376</v>
          </cell>
          <cell r="R285" t="str">
            <v>Kathrein 730376</v>
          </cell>
          <cell r="T285">
            <v>3</v>
          </cell>
          <cell r="U285">
            <v>3</v>
          </cell>
          <cell r="V285">
            <v>0</v>
          </cell>
        </row>
        <row r="286">
          <cell r="A286" t="str">
            <v>BAYAMBANG</v>
          </cell>
          <cell r="B286" t="str">
            <v>120</v>
          </cell>
          <cell r="C286" t="str">
            <v>27</v>
          </cell>
          <cell r="D286">
            <v>18.099719999999998</v>
          </cell>
          <cell r="E286" t="str">
            <v>15</v>
          </cell>
          <cell r="F286" t="str">
            <v>48</v>
          </cell>
          <cell r="G286">
            <v>34.099992</v>
          </cell>
          <cell r="H286">
            <v>48</v>
          </cell>
          <cell r="I286">
            <v>48</v>
          </cell>
          <cell r="J286">
            <v>48</v>
          </cell>
          <cell r="K286">
            <v>320</v>
          </cell>
          <cell r="L286">
            <v>60</v>
          </cell>
          <cell r="M286">
            <v>200</v>
          </cell>
          <cell r="Q286" t="str">
            <v>CS72112</v>
          </cell>
          <cell r="R286" t="str">
            <v>CS72112</v>
          </cell>
          <cell r="S286" t="str">
            <v>CS72112</v>
          </cell>
          <cell r="T286">
            <v>3</v>
          </cell>
          <cell r="U286">
            <v>3</v>
          </cell>
          <cell r="V286">
            <v>3</v>
          </cell>
        </row>
        <row r="287">
          <cell r="A287" t="str">
            <v>BINALONAN</v>
          </cell>
          <cell r="B287" t="str">
            <v>120</v>
          </cell>
          <cell r="C287" t="str">
            <v>35</v>
          </cell>
          <cell r="D287">
            <v>7.7773199999999996</v>
          </cell>
          <cell r="E287" t="str">
            <v>16</v>
          </cell>
          <cell r="F287" t="str">
            <v>2</v>
          </cell>
          <cell r="G287">
            <v>38.995511999999998</v>
          </cell>
          <cell r="H287">
            <v>38</v>
          </cell>
          <cell r="I287">
            <v>38</v>
          </cell>
          <cell r="J287">
            <v>38</v>
          </cell>
          <cell r="K287">
            <v>350</v>
          </cell>
          <cell r="L287">
            <v>120</v>
          </cell>
          <cell r="M287">
            <v>240</v>
          </cell>
          <cell r="Q287" t="str">
            <v>CS72112</v>
          </cell>
          <cell r="R287" t="str">
            <v>CS72112</v>
          </cell>
          <cell r="S287" t="str">
            <v>CS72112</v>
          </cell>
          <cell r="T287">
            <v>2</v>
          </cell>
          <cell r="U287">
            <v>2</v>
          </cell>
          <cell r="V287">
            <v>2</v>
          </cell>
        </row>
        <row r="288">
          <cell r="A288" t="str">
            <v>BOLINAO</v>
          </cell>
          <cell r="B288" t="str">
            <v>119</v>
          </cell>
          <cell r="C288" t="str">
            <v>53</v>
          </cell>
          <cell r="D288">
            <v>33.599760000000003</v>
          </cell>
          <cell r="E288" t="str">
            <v>16</v>
          </cell>
          <cell r="F288" t="str">
            <v>22</v>
          </cell>
          <cell r="G288">
            <v>53.999976000000004</v>
          </cell>
          <cell r="H288">
            <v>53</v>
          </cell>
          <cell r="I288">
            <v>53</v>
          </cell>
          <cell r="J288">
            <v>53</v>
          </cell>
          <cell r="K288">
            <v>340</v>
          </cell>
          <cell r="L288">
            <v>40</v>
          </cell>
          <cell r="M288">
            <v>180</v>
          </cell>
          <cell r="Q288" t="str">
            <v>CS72112</v>
          </cell>
          <cell r="R288" t="str">
            <v>CS72112</v>
          </cell>
          <cell r="S288" t="str">
            <v>CS72112</v>
          </cell>
          <cell r="T288">
            <v>3</v>
          </cell>
          <cell r="U288">
            <v>3</v>
          </cell>
          <cell r="V288">
            <v>3</v>
          </cell>
        </row>
        <row r="289">
          <cell r="A289" t="str">
            <v>BOTOLAN</v>
          </cell>
          <cell r="B289" t="str">
            <v>120</v>
          </cell>
          <cell r="C289" t="str">
            <v>1</v>
          </cell>
          <cell r="D289">
            <v>9.872399999999999</v>
          </cell>
          <cell r="E289" t="str">
            <v>15</v>
          </cell>
          <cell r="F289" t="str">
            <v>17</v>
          </cell>
          <cell r="G289">
            <v>16.111032000000002</v>
          </cell>
          <cell r="H289">
            <v>38</v>
          </cell>
          <cell r="I289">
            <v>38</v>
          </cell>
          <cell r="J289">
            <v>38</v>
          </cell>
          <cell r="K289">
            <v>330</v>
          </cell>
          <cell r="L289">
            <v>120</v>
          </cell>
          <cell r="M289">
            <v>230</v>
          </cell>
          <cell r="Q289" t="str">
            <v>CS72112</v>
          </cell>
          <cell r="R289" t="str">
            <v>CS72112</v>
          </cell>
          <cell r="S289" t="str">
            <v>CS72112</v>
          </cell>
          <cell r="T289">
            <v>2</v>
          </cell>
          <cell r="U289">
            <v>2</v>
          </cell>
          <cell r="V289">
            <v>2</v>
          </cell>
        </row>
        <row r="290">
          <cell r="A290" t="str">
            <v>BUGALLON</v>
          </cell>
          <cell r="B290" t="str">
            <v>120</v>
          </cell>
          <cell r="C290" t="str">
            <v>13</v>
          </cell>
          <cell r="D290">
            <v>29.580960000000001</v>
          </cell>
          <cell r="E290" t="str">
            <v>15</v>
          </cell>
          <cell r="F290" t="str">
            <v>55</v>
          </cell>
          <cell r="G290">
            <v>15.078900000000001</v>
          </cell>
          <cell r="H290">
            <v>48</v>
          </cell>
          <cell r="I290">
            <v>48</v>
          </cell>
          <cell r="J290">
            <v>48</v>
          </cell>
          <cell r="K290">
            <v>350</v>
          </cell>
          <cell r="L290">
            <v>80</v>
          </cell>
          <cell r="M290">
            <v>160</v>
          </cell>
          <cell r="Q290" t="str">
            <v>CS72112</v>
          </cell>
          <cell r="R290" t="str">
            <v>CS72112</v>
          </cell>
          <cell r="S290" t="str">
            <v>CS72112</v>
          </cell>
          <cell r="T290">
            <v>2</v>
          </cell>
          <cell r="U290">
            <v>2</v>
          </cell>
          <cell r="V290">
            <v>2</v>
          </cell>
        </row>
        <row r="291">
          <cell r="A291" t="str">
            <v>CABA</v>
          </cell>
          <cell r="B291" t="str">
            <v>120</v>
          </cell>
          <cell r="C291" t="str">
            <v>20</v>
          </cell>
          <cell r="D291">
            <v>36.942</v>
          </cell>
          <cell r="E291" t="str">
            <v>16</v>
          </cell>
          <cell r="F291" t="str">
            <v>26</v>
          </cell>
          <cell r="G291">
            <v>9.2325480000000013</v>
          </cell>
          <cell r="H291">
            <v>34</v>
          </cell>
          <cell r="I291">
            <v>34</v>
          </cell>
          <cell r="J291">
            <v>34</v>
          </cell>
          <cell r="K291">
            <v>340</v>
          </cell>
          <cell r="L291">
            <v>180</v>
          </cell>
          <cell r="M291">
            <v>240</v>
          </cell>
          <cell r="Q291" t="str">
            <v>CS72112</v>
          </cell>
          <cell r="R291" t="str">
            <v>CS72112</v>
          </cell>
          <cell r="S291" t="str">
            <v>CS72112</v>
          </cell>
          <cell r="T291">
            <v>3</v>
          </cell>
          <cell r="U291">
            <v>3</v>
          </cell>
          <cell r="V291">
            <v>3</v>
          </cell>
        </row>
        <row r="292">
          <cell r="A292" t="str">
            <v>CABUGAO</v>
          </cell>
          <cell r="B292" t="str">
            <v>120</v>
          </cell>
          <cell r="C292" t="str">
            <v>27</v>
          </cell>
          <cell r="D292">
            <v>20.099880000000002</v>
          </cell>
          <cell r="E292" t="str">
            <v>17</v>
          </cell>
          <cell r="F292" t="str">
            <v>47</v>
          </cell>
          <cell r="G292">
            <v>41.299979999999998</v>
          </cell>
          <cell r="H292">
            <v>48</v>
          </cell>
          <cell r="I292">
            <v>48</v>
          </cell>
          <cell r="J292">
            <v>48</v>
          </cell>
          <cell r="K292">
            <v>350</v>
          </cell>
          <cell r="L292">
            <v>180</v>
          </cell>
          <cell r="M292">
            <v>270</v>
          </cell>
          <cell r="Q292" t="str">
            <v>CS72112</v>
          </cell>
          <cell r="R292" t="str">
            <v>CS72112</v>
          </cell>
          <cell r="S292" t="str">
            <v>CS72112</v>
          </cell>
          <cell r="T292">
            <v>2</v>
          </cell>
          <cell r="U292">
            <v>2</v>
          </cell>
          <cell r="V292">
            <v>2</v>
          </cell>
        </row>
        <row r="293">
          <cell r="A293" t="str">
            <v>CALASIAO</v>
          </cell>
          <cell r="B293" t="str">
            <v>120</v>
          </cell>
          <cell r="C293" t="str">
            <v>21</v>
          </cell>
          <cell r="D293">
            <v>24.999839999999999</v>
          </cell>
          <cell r="E293" t="str">
            <v>16</v>
          </cell>
          <cell r="F293" t="str">
            <v>0</v>
          </cell>
          <cell r="G293">
            <v>37.999980000000001</v>
          </cell>
          <cell r="H293">
            <v>48</v>
          </cell>
          <cell r="I293">
            <v>48</v>
          </cell>
          <cell r="J293">
            <v>48</v>
          </cell>
          <cell r="K293">
            <v>340</v>
          </cell>
          <cell r="L293">
            <v>90</v>
          </cell>
          <cell r="M293">
            <v>220</v>
          </cell>
          <cell r="Q293" t="str">
            <v>CS72112</v>
          </cell>
          <cell r="R293" t="str">
            <v>CS72112</v>
          </cell>
          <cell r="S293" t="str">
            <v>CS72112</v>
          </cell>
          <cell r="T293">
            <v>3</v>
          </cell>
          <cell r="U293">
            <v>3</v>
          </cell>
          <cell r="V293">
            <v>3</v>
          </cell>
        </row>
        <row r="294">
          <cell r="A294" t="str">
            <v>CAMILING</v>
          </cell>
          <cell r="B294" t="str">
            <v>120</v>
          </cell>
          <cell r="C294" t="str">
            <v>24</v>
          </cell>
          <cell r="D294">
            <v>39.667319999999997</v>
          </cell>
          <cell r="E294" t="str">
            <v>15</v>
          </cell>
          <cell r="F294" t="str">
            <v>38</v>
          </cell>
          <cell r="G294">
            <v>33.492083999999998</v>
          </cell>
          <cell r="H294">
            <v>48</v>
          </cell>
          <cell r="I294">
            <v>48</v>
          </cell>
          <cell r="J294">
            <v>48</v>
          </cell>
          <cell r="K294">
            <v>345</v>
          </cell>
          <cell r="L294">
            <v>90</v>
          </cell>
          <cell r="M294">
            <v>260</v>
          </cell>
          <cell r="Q294" t="str">
            <v>Kathrein 730376</v>
          </cell>
          <cell r="R294" t="str">
            <v>Kathrein 730376</v>
          </cell>
          <cell r="S294" t="str">
            <v>Kathrein 730376</v>
          </cell>
          <cell r="T294">
            <v>3</v>
          </cell>
          <cell r="U294">
            <v>3</v>
          </cell>
          <cell r="V294">
            <v>3</v>
          </cell>
        </row>
        <row r="295">
          <cell r="A295" t="str">
            <v>CANDON</v>
          </cell>
          <cell r="B295" t="str">
            <v>120</v>
          </cell>
          <cell r="C295" t="str">
            <v>25</v>
          </cell>
          <cell r="D295">
            <v>41.579759999999993</v>
          </cell>
          <cell r="E295" t="str">
            <v>17</v>
          </cell>
          <cell r="F295" t="str">
            <v>15</v>
          </cell>
          <cell r="G295">
            <v>34.222967999999995</v>
          </cell>
          <cell r="H295">
            <v>38</v>
          </cell>
          <cell r="I295">
            <v>38</v>
          </cell>
          <cell r="K295">
            <v>20</v>
          </cell>
          <cell r="L295">
            <v>130</v>
          </cell>
          <cell r="Q295" t="str">
            <v>CS72112</v>
          </cell>
          <cell r="R295" t="str">
            <v>CS72112</v>
          </cell>
          <cell r="T295">
            <v>3</v>
          </cell>
          <cell r="U295">
            <v>4</v>
          </cell>
          <cell r="V295">
            <v>3</v>
          </cell>
        </row>
        <row r="296">
          <cell r="A296" t="str">
            <v>CAPAS</v>
          </cell>
          <cell r="B296" t="str">
            <v>120</v>
          </cell>
          <cell r="C296" t="str">
            <v>35</v>
          </cell>
          <cell r="D296">
            <v>43.59984</v>
          </cell>
          <cell r="E296" t="str">
            <v>15</v>
          </cell>
          <cell r="F296" t="str">
            <v>20</v>
          </cell>
          <cell r="G296">
            <v>37.5</v>
          </cell>
          <cell r="H296">
            <v>48</v>
          </cell>
          <cell r="I296">
            <v>48</v>
          </cell>
          <cell r="J296">
            <v>48</v>
          </cell>
          <cell r="K296">
            <v>350</v>
          </cell>
          <cell r="L296">
            <v>100</v>
          </cell>
          <cell r="M296">
            <v>220</v>
          </cell>
          <cell r="Q296" t="str">
            <v>CS72112</v>
          </cell>
          <cell r="R296" t="str">
            <v>CS72112</v>
          </cell>
          <cell r="S296" t="str">
            <v>CS72112</v>
          </cell>
          <cell r="T296">
            <v>2</v>
          </cell>
          <cell r="U296">
            <v>2</v>
          </cell>
          <cell r="V296">
            <v>2</v>
          </cell>
        </row>
        <row r="297">
          <cell r="A297" t="str">
            <v>CONCEPCION</v>
          </cell>
          <cell r="B297" t="str">
            <v>120</v>
          </cell>
          <cell r="C297" t="str">
            <v>39</v>
          </cell>
          <cell r="D297">
            <v>5.7160800000000007</v>
          </cell>
          <cell r="E297" t="str">
            <v>15</v>
          </cell>
          <cell r="F297" t="str">
            <v>19</v>
          </cell>
          <cell r="G297">
            <v>21.024623999999999</v>
          </cell>
          <cell r="H297">
            <v>48</v>
          </cell>
          <cell r="I297">
            <v>48</v>
          </cell>
          <cell r="J297">
            <v>48</v>
          </cell>
          <cell r="K297">
            <v>60</v>
          </cell>
          <cell r="L297">
            <v>180</v>
          </cell>
          <cell r="M297">
            <v>300</v>
          </cell>
          <cell r="Q297" t="str">
            <v>CS72112</v>
          </cell>
          <cell r="R297" t="str">
            <v>CS72112</v>
          </cell>
          <cell r="S297" t="str">
            <v>CS72112</v>
          </cell>
          <cell r="T297">
            <v>2</v>
          </cell>
          <cell r="U297">
            <v>2</v>
          </cell>
          <cell r="V297">
            <v>2</v>
          </cell>
        </row>
        <row r="298">
          <cell r="A298" t="str">
            <v xml:space="preserve">CORREGIDOR </v>
          </cell>
          <cell r="B298" t="str">
            <v>120</v>
          </cell>
          <cell r="C298" t="str">
            <v>34</v>
          </cell>
          <cell r="D298">
            <v>30</v>
          </cell>
          <cell r="E298" t="str">
            <v>14</v>
          </cell>
          <cell r="F298" t="str">
            <v>22</v>
          </cell>
          <cell r="G298">
            <v>51.999995999999996</v>
          </cell>
          <cell r="H298">
            <v>17</v>
          </cell>
          <cell r="I298">
            <v>17</v>
          </cell>
          <cell r="K298">
            <v>55</v>
          </cell>
          <cell r="L298">
            <v>335</v>
          </cell>
          <cell r="N298">
            <v>6</v>
          </cell>
          <cell r="O298">
            <v>6</v>
          </cell>
          <cell r="Q298" t="str">
            <v>CS72112</v>
          </cell>
          <cell r="R298" t="str">
            <v>CS72112</v>
          </cell>
          <cell r="T298">
            <v>3</v>
          </cell>
          <cell r="U298">
            <v>3</v>
          </cell>
          <cell r="V298">
            <v>3</v>
          </cell>
        </row>
        <row r="299">
          <cell r="A299" t="str">
            <v>DAGUPAN</v>
          </cell>
          <cell r="B299" t="str">
            <v>120</v>
          </cell>
          <cell r="C299" t="str">
            <v>20</v>
          </cell>
          <cell r="D299">
            <v>21.539399999999997</v>
          </cell>
          <cell r="E299" t="str">
            <v>16</v>
          </cell>
          <cell r="F299" t="str">
            <v>2</v>
          </cell>
          <cell r="G299">
            <v>55.052196000000002</v>
          </cell>
          <cell r="H299">
            <v>27</v>
          </cell>
          <cell r="I299">
            <v>27</v>
          </cell>
          <cell r="J299">
            <v>27</v>
          </cell>
          <cell r="K299">
            <v>60</v>
          </cell>
          <cell r="L299">
            <v>160</v>
          </cell>
          <cell r="M299">
            <v>250</v>
          </cell>
          <cell r="Q299" t="str">
            <v>Kathrein 730376</v>
          </cell>
          <cell r="R299" t="str">
            <v>Kathrein 730376</v>
          </cell>
          <cell r="S299" t="str">
            <v>Kathrein 730376</v>
          </cell>
          <cell r="T299">
            <v>4</v>
          </cell>
          <cell r="U299">
            <v>4</v>
          </cell>
          <cell r="V299">
            <v>4</v>
          </cell>
        </row>
        <row r="300">
          <cell r="A300" t="str">
            <v>DAGUPAN2</v>
          </cell>
          <cell r="B300" t="str">
            <v>120</v>
          </cell>
          <cell r="C300" t="str">
            <v>19</v>
          </cell>
          <cell r="D300">
            <v>39.999719999999996</v>
          </cell>
          <cell r="E300" t="str">
            <v>16</v>
          </cell>
          <cell r="F300" t="str">
            <v>2</v>
          </cell>
          <cell r="G300">
            <v>21.399971999999998</v>
          </cell>
          <cell r="H300">
            <v>48</v>
          </cell>
          <cell r="I300">
            <v>48</v>
          </cell>
          <cell r="J300">
            <v>48</v>
          </cell>
          <cell r="K300">
            <v>40</v>
          </cell>
          <cell r="L300">
            <v>150</v>
          </cell>
          <cell r="M300">
            <v>260</v>
          </cell>
          <cell r="Q300" t="str">
            <v>CS72112</v>
          </cell>
          <cell r="R300" t="str">
            <v>CS72112</v>
          </cell>
          <cell r="S300" t="str">
            <v>CS72112</v>
          </cell>
          <cell r="T300">
            <v>3</v>
          </cell>
          <cell r="U300">
            <v>3</v>
          </cell>
          <cell r="V300">
            <v>3</v>
          </cell>
        </row>
        <row r="301">
          <cell r="A301" t="str">
            <v>DINALUPIHAN</v>
          </cell>
          <cell r="B301" t="str">
            <v>120</v>
          </cell>
          <cell r="C301" t="str">
            <v>28</v>
          </cell>
          <cell r="D301">
            <v>11.121599999999999</v>
          </cell>
          <cell r="E301" t="str">
            <v>14</v>
          </cell>
          <cell r="F301" t="str">
            <v>51</v>
          </cell>
          <cell r="G301">
            <v>45.577548</v>
          </cell>
          <cell r="H301">
            <v>38</v>
          </cell>
          <cell r="I301">
            <v>38</v>
          </cell>
          <cell r="J301">
            <v>38</v>
          </cell>
          <cell r="K301">
            <v>50</v>
          </cell>
          <cell r="L301">
            <v>160</v>
          </cell>
          <cell r="M301">
            <v>280</v>
          </cell>
          <cell r="Q301" t="str">
            <v>CS72112</v>
          </cell>
          <cell r="R301" t="str">
            <v>CS72112</v>
          </cell>
          <cell r="S301" t="str">
            <v>CS72112</v>
          </cell>
          <cell r="T301">
            <v>2</v>
          </cell>
          <cell r="U301">
            <v>2</v>
          </cell>
          <cell r="V301">
            <v>2</v>
          </cell>
        </row>
        <row r="302">
          <cell r="A302" t="str">
            <v>FLORIDABLANCA</v>
          </cell>
          <cell r="B302" t="str">
            <v>120</v>
          </cell>
          <cell r="C302" t="str">
            <v>30</v>
          </cell>
          <cell r="D302">
            <v>43.241759999999999</v>
          </cell>
          <cell r="E302" t="str">
            <v>14</v>
          </cell>
          <cell r="F302" t="str">
            <v>58</v>
          </cell>
          <cell r="G302">
            <v>57.888804</v>
          </cell>
          <cell r="H302">
            <v>48</v>
          </cell>
          <cell r="I302">
            <v>48</v>
          </cell>
          <cell r="J302">
            <v>48</v>
          </cell>
          <cell r="K302">
            <v>330</v>
          </cell>
          <cell r="L302">
            <v>70</v>
          </cell>
          <cell r="M302">
            <v>180</v>
          </cell>
          <cell r="Q302" t="str">
            <v>CS72112</v>
          </cell>
          <cell r="R302" t="str">
            <v>CS72112</v>
          </cell>
          <cell r="S302" t="str">
            <v>CS72112</v>
          </cell>
          <cell r="T302">
            <v>3</v>
          </cell>
          <cell r="U302">
            <v>3</v>
          </cell>
          <cell r="V302">
            <v>3</v>
          </cell>
        </row>
        <row r="303">
          <cell r="A303" t="str">
            <v>HLUISITA</v>
          </cell>
          <cell r="B303" t="str">
            <v>120</v>
          </cell>
          <cell r="C303" t="str">
            <v>35</v>
          </cell>
          <cell r="D303">
            <v>53.766240000000003</v>
          </cell>
          <cell r="E303" t="str">
            <v>15</v>
          </cell>
          <cell r="F303" t="str">
            <v>26</v>
          </cell>
          <cell r="G303">
            <v>24.433439999999997</v>
          </cell>
          <cell r="H303">
            <v>28</v>
          </cell>
          <cell r="I303">
            <v>32</v>
          </cell>
          <cell r="J303">
            <v>30</v>
          </cell>
          <cell r="K303">
            <v>10</v>
          </cell>
          <cell r="L303">
            <v>100</v>
          </cell>
          <cell r="M303">
            <v>205</v>
          </cell>
          <cell r="Q303" t="str">
            <v>Kathrein 730380</v>
          </cell>
          <cell r="R303" t="str">
            <v>Kathrein 730376</v>
          </cell>
          <cell r="S303" t="str">
            <v>Kathrein 730376</v>
          </cell>
          <cell r="T303">
            <v>3</v>
          </cell>
          <cell r="U303">
            <v>3</v>
          </cell>
          <cell r="V303">
            <v>3</v>
          </cell>
        </row>
        <row r="304">
          <cell r="A304" t="str">
            <v>LAOAG</v>
          </cell>
          <cell r="B304" t="str">
            <v>120</v>
          </cell>
          <cell r="C304" t="str">
            <v>35</v>
          </cell>
          <cell r="D304">
            <v>58.74</v>
          </cell>
          <cell r="E304" t="str">
            <v>18</v>
          </cell>
          <cell r="F304" t="str">
            <v>11</v>
          </cell>
          <cell r="G304">
            <v>42.272772000000003</v>
          </cell>
          <cell r="H304">
            <v>46</v>
          </cell>
          <cell r="I304">
            <v>46</v>
          </cell>
          <cell r="J304">
            <v>46</v>
          </cell>
          <cell r="K304">
            <v>25</v>
          </cell>
          <cell r="L304">
            <v>100</v>
          </cell>
          <cell r="M304">
            <v>250</v>
          </cell>
          <cell r="Q304" t="str">
            <v>Kathrein 730376</v>
          </cell>
          <cell r="R304" t="str">
            <v>Kathrein 730376</v>
          </cell>
          <cell r="S304" t="str">
            <v>Kathrein 730376</v>
          </cell>
          <cell r="T304">
            <v>3</v>
          </cell>
          <cell r="U304">
            <v>4</v>
          </cell>
          <cell r="V304">
            <v>4</v>
          </cell>
        </row>
        <row r="305">
          <cell r="A305" t="str">
            <v>LAOAGX</v>
          </cell>
          <cell r="B305" t="str">
            <v>120</v>
          </cell>
          <cell r="C305" t="str">
            <v>35</v>
          </cell>
          <cell r="D305">
            <v>58.74</v>
          </cell>
          <cell r="E305" t="str">
            <v>18</v>
          </cell>
          <cell r="F305" t="str">
            <v>11</v>
          </cell>
          <cell r="G305">
            <v>42.272772000000003</v>
          </cell>
          <cell r="H305">
            <v>46</v>
          </cell>
          <cell r="I305">
            <v>46</v>
          </cell>
          <cell r="J305">
            <v>46</v>
          </cell>
          <cell r="K305">
            <v>25</v>
          </cell>
          <cell r="L305">
            <v>100</v>
          </cell>
          <cell r="M305">
            <v>250</v>
          </cell>
          <cell r="Q305" t="str">
            <v>Kathrein 739494</v>
          </cell>
          <cell r="R305" t="str">
            <v>Kathrein 739494</v>
          </cell>
          <cell r="S305" t="str">
            <v>Kathrein 739494</v>
          </cell>
          <cell r="T305">
            <v>2</v>
          </cell>
          <cell r="U305">
            <v>2</v>
          </cell>
          <cell r="V305">
            <v>2</v>
          </cell>
        </row>
        <row r="306">
          <cell r="A306" t="str">
            <v>LIMAY</v>
          </cell>
          <cell r="B306" t="str">
            <v>120</v>
          </cell>
          <cell r="C306" t="str">
            <v>35</v>
          </cell>
          <cell r="D306">
            <v>1.7998799999999999</v>
          </cell>
          <cell r="E306" t="str">
            <v>14</v>
          </cell>
          <cell r="F306" t="str">
            <v>35</v>
          </cell>
          <cell r="G306">
            <v>4.2</v>
          </cell>
          <cell r="H306">
            <v>48</v>
          </cell>
          <cell r="I306">
            <v>48</v>
          </cell>
          <cell r="J306">
            <v>48</v>
          </cell>
          <cell r="K306">
            <v>340</v>
          </cell>
          <cell r="L306">
            <v>110</v>
          </cell>
          <cell r="M306">
            <v>170</v>
          </cell>
          <cell r="Q306" t="str">
            <v>CS72112</v>
          </cell>
          <cell r="R306" t="str">
            <v>CS72112</v>
          </cell>
          <cell r="S306" t="str">
            <v>CS72112</v>
          </cell>
          <cell r="T306">
            <v>2</v>
          </cell>
          <cell r="U306">
            <v>2</v>
          </cell>
          <cell r="V306">
            <v>2</v>
          </cell>
        </row>
        <row r="307">
          <cell r="A307" t="str">
            <v>LINGAYEN</v>
          </cell>
          <cell r="B307" t="str">
            <v>120</v>
          </cell>
          <cell r="C307" t="str">
            <v>13</v>
          </cell>
          <cell r="D307">
            <v>49.569240000000001</v>
          </cell>
          <cell r="E307" t="str">
            <v>16</v>
          </cell>
          <cell r="F307" t="str">
            <v>1</v>
          </cell>
          <cell r="G307">
            <v>16.603031999999999</v>
          </cell>
          <cell r="H307">
            <v>48</v>
          </cell>
          <cell r="I307">
            <v>48</v>
          </cell>
          <cell r="J307">
            <v>48</v>
          </cell>
          <cell r="K307">
            <v>80</v>
          </cell>
          <cell r="L307">
            <v>190</v>
          </cell>
          <cell r="M307">
            <v>275</v>
          </cell>
          <cell r="Q307" t="str">
            <v>Kathrein 730376</v>
          </cell>
          <cell r="R307" t="str">
            <v>Kathrein 730376</v>
          </cell>
          <cell r="S307" t="str">
            <v>Kathrein 730376</v>
          </cell>
          <cell r="T307">
            <v>2</v>
          </cell>
          <cell r="U307">
            <v>2</v>
          </cell>
          <cell r="V307">
            <v>2</v>
          </cell>
        </row>
        <row r="308">
          <cell r="A308" t="str">
            <v>LUBAO</v>
          </cell>
          <cell r="B308" t="str">
            <v>120</v>
          </cell>
          <cell r="C308" t="str">
            <v>35</v>
          </cell>
          <cell r="D308">
            <v>24.685079999999999</v>
          </cell>
          <cell r="E308" t="str">
            <v>14</v>
          </cell>
          <cell r="F308" t="str">
            <v>55</v>
          </cell>
          <cell r="G308">
            <v>55.183224000000003</v>
          </cell>
          <cell r="H308">
            <v>38</v>
          </cell>
          <cell r="I308">
            <v>38</v>
          </cell>
          <cell r="J308">
            <v>38</v>
          </cell>
          <cell r="K308">
            <v>40</v>
          </cell>
          <cell r="L308">
            <v>120</v>
          </cell>
          <cell r="M308">
            <v>240</v>
          </cell>
          <cell r="Q308" t="str">
            <v>CS72112</v>
          </cell>
          <cell r="R308" t="str">
            <v>CS72112</v>
          </cell>
          <cell r="S308" t="str">
            <v>CS72112</v>
          </cell>
          <cell r="T308">
            <v>3</v>
          </cell>
          <cell r="U308">
            <v>3</v>
          </cell>
          <cell r="V308">
            <v>3</v>
          </cell>
        </row>
        <row r="309">
          <cell r="A309" t="str">
            <v>MABALACAT</v>
          </cell>
          <cell r="B309" t="str">
            <v>121</v>
          </cell>
          <cell r="C309" t="str">
            <v>34</v>
          </cell>
          <cell r="D309">
            <v>28.799759999999999</v>
          </cell>
          <cell r="E309" t="str">
            <v>15</v>
          </cell>
          <cell r="F309" t="str">
            <v>13</v>
          </cell>
          <cell r="G309">
            <v>38.499995999999996</v>
          </cell>
          <cell r="H309">
            <v>48</v>
          </cell>
          <cell r="I309">
            <v>48</v>
          </cell>
          <cell r="J309">
            <v>48</v>
          </cell>
          <cell r="K309">
            <v>340</v>
          </cell>
          <cell r="L309">
            <v>80</v>
          </cell>
          <cell r="M309">
            <v>170</v>
          </cell>
          <cell r="Q309" t="str">
            <v>CS72112</v>
          </cell>
          <cell r="R309" t="str">
            <v>CS72112</v>
          </cell>
          <cell r="S309" t="str">
            <v>CS72112</v>
          </cell>
          <cell r="T309">
            <v>3</v>
          </cell>
          <cell r="U309">
            <v>3</v>
          </cell>
          <cell r="V309">
            <v>3</v>
          </cell>
        </row>
        <row r="310">
          <cell r="A310" t="str">
            <v>MAGALANG</v>
          </cell>
          <cell r="B310" t="str">
            <v>120</v>
          </cell>
          <cell r="C310" t="str">
            <v>39</v>
          </cell>
          <cell r="D310">
            <v>21.199679999999997</v>
          </cell>
          <cell r="E310" t="str">
            <v>15</v>
          </cell>
          <cell r="F310" t="str">
            <v>13</v>
          </cell>
          <cell r="G310">
            <v>7.999968</v>
          </cell>
          <cell r="H310">
            <v>48</v>
          </cell>
          <cell r="I310">
            <v>48</v>
          </cell>
          <cell r="J310">
            <v>48</v>
          </cell>
          <cell r="K310">
            <v>350</v>
          </cell>
          <cell r="L310">
            <v>150</v>
          </cell>
          <cell r="M310">
            <v>220</v>
          </cell>
          <cell r="Q310" t="str">
            <v>CS72112</v>
          </cell>
          <cell r="R310" t="str">
            <v>CS72112</v>
          </cell>
          <cell r="S310" t="str">
            <v>CS72112</v>
          </cell>
          <cell r="T310">
            <v>3</v>
          </cell>
          <cell r="U310">
            <v>3</v>
          </cell>
          <cell r="V310">
            <v>3</v>
          </cell>
        </row>
        <row r="311">
          <cell r="A311" t="str">
            <v>MANAOAG</v>
          </cell>
          <cell r="B311" t="str">
            <v>120</v>
          </cell>
          <cell r="C311" t="str">
            <v>28</v>
          </cell>
          <cell r="D311">
            <v>3.2098799999999996</v>
          </cell>
          <cell r="E311" t="str">
            <v>16</v>
          </cell>
          <cell r="F311" t="str">
            <v>2</v>
          </cell>
          <cell r="G311">
            <v>59.798076000000002</v>
          </cell>
          <cell r="H311">
            <v>48</v>
          </cell>
          <cell r="I311">
            <v>48</v>
          </cell>
          <cell r="J311">
            <v>48</v>
          </cell>
          <cell r="K311">
            <v>80</v>
          </cell>
          <cell r="L311">
            <v>140</v>
          </cell>
          <cell r="M311">
            <v>300</v>
          </cell>
          <cell r="Q311" t="str">
            <v>CS72112</v>
          </cell>
          <cell r="R311" t="str">
            <v>CS72112</v>
          </cell>
          <cell r="S311" t="str">
            <v>CS72112</v>
          </cell>
          <cell r="T311">
            <v>2</v>
          </cell>
          <cell r="U311">
            <v>2</v>
          </cell>
          <cell r="V311">
            <v>2</v>
          </cell>
        </row>
        <row r="312">
          <cell r="A312" t="str">
            <v>MANGALDAN</v>
          </cell>
          <cell r="B312" t="str">
            <v>120</v>
          </cell>
          <cell r="C312" t="str">
            <v>23</v>
          </cell>
          <cell r="D312">
            <v>53.099879999999999</v>
          </cell>
          <cell r="E312" t="str">
            <v>16</v>
          </cell>
          <cell r="F312" t="str">
            <v>4</v>
          </cell>
          <cell r="G312">
            <v>21.299987999999999</v>
          </cell>
          <cell r="H312">
            <v>48</v>
          </cell>
          <cell r="I312">
            <v>48</v>
          </cell>
          <cell r="J312">
            <v>48</v>
          </cell>
          <cell r="K312">
            <v>350</v>
          </cell>
          <cell r="L312">
            <v>100</v>
          </cell>
          <cell r="M312">
            <v>200</v>
          </cell>
          <cell r="Q312" t="str">
            <v>CS72112</v>
          </cell>
          <cell r="R312" t="str">
            <v>CS72112</v>
          </cell>
          <cell r="S312" t="str">
            <v>CS72112</v>
          </cell>
          <cell r="T312">
            <v>3</v>
          </cell>
          <cell r="U312">
            <v>3</v>
          </cell>
          <cell r="V312">
            <v>3</v>
          </cell>
        </row>
        <row r="313">
          <cell r="A313" t="str">
            <v>MANGATAREM</v>
          </cell>
          <cell r="B313" t="str">
            <v>120</v>
          </cell>
          <cell r="C313" t="str">
            <v>17</v>
          </cell>
          <cell r="D313">
            <v>18.11364</v>
          </cell>
          <cell r="E313" t="str">
            <v>15</v>
          </cell>
          <cell r="F313" t="str">
            <v>47</v>
          </cell>
          <cell r="G313">
            <v>50.965547999999998</v>
          </cell>
          <cell r="H313">
            <v>48</v>
          </cell>
          <cell r="I313">
            <v>48</v>
          </cell>
          <cell r="J313">
            <v>48</v>
          </cell>
          <cell r="K313">
            <v>340</v>
          </cell>
          <cell r="L313">
            <v>70</v>
          </cell>
          <cell r="M313">
            <v>160</v>
          </cell>
          <cell r="Q313" t="str">
            <v>CS72112</v>
          </cell>
          <cell r="R313" t="str">
            <v>CS72112</v>
          </cell>
          <cell r="S313" t="str">
            <v>CS72112</v>
          </cell>
          <cell r="T313">
            <v>2</v>
          </cell>
          <cell r="U313">
            <v>2</v>
          </cell>
          <cell r="V313">
            <v>2</v>
          </cell>
        </row>
        <row r="314">
          <cell r="A314" t="str">
            <v>MARIVELES</v>
          </cell>
          <cell r="B314" t="str">
            <v>120</v>
          </cell>
          <cell r="C314" t="str">
            <v>30</v>
          </cell>
          <cell r="D314">
            <v>43.64676</v>
          </cell>
          <cell r="E314" t="str">
            <v>14</v>
          </cell>
          <cell r="F314" t="str">
            <v>26</v>
          </cell>
          <cell r="G314">
            <v>40.935839999999999</v>
          </cell>
          <cell r="H314">
            <v>28</v>
          </cell>
          <cell r="J314">
            <v>28</v>
          </cell>
          <cell r="K314">
            <v>60</v>
          </cell>
          <cell r="M314">
            <v>260</v>
          </cell>
          <cell r="N314">
            <v>1</v>
          </cell>
          <cell r="Q314" t="str">
            <v>Kathrein 730376</v>
          </cell>
          <cell r="S314" t="str">
            <v>Kathrein 730376</v>
          </cell>
          <cell r="T314">
            <v>2</v>
          </cell>
          <cell r="U314">
            <v>0</v>
          </cell>
          <cell r="V314">
            <v>4</v>
          </cell>
        </row>
        <row r="315">
          <cell r="A315" t="str">
            <v>MONCADA</v>
          </cell>
          <cell r="B315" t="str">
            <v>120</v>
          </cell>
          <cell r="C315" t="str">
            <v>34</v>
          </cell>
          <cell r="D315">
            <v>31.751400000000004</v>
          </cell>
          <cell r="E315" t="str">
            <v>15</v>
          </cell>
          <cell r="F315" t="str">
            <v>43</v>
          </cell>
          <cell r="G315">
            <v>12.518471999999999</v>
          </cell>
          <cell r="H315">
            <v>58</v>
          </cell>
          <cell r="I315">
            <v>58</v>
          </cell>
          <cell r="J315">
            <v>58</v>
          </cell>
          <cell r="K315">
            <v>355</v>
          </cell>
          <cell r="L315">
            <v>125</v>
          </cell>
          <cell r="M315">
            <v>260</v>
          </cell>
          <cell r="Q315" t="str">
            <v>Kathrein 730376</v>
          </cell>
          <cell r="R315" t="str">
            <v>Kathrein 730376</v>
          </cell>
          <cell r="S315" t="str">
            <v>Kathrein 730376</v>
          </cell>
          <cell r="T315">
            <v>3</v>
          </cell>
          <cell r="U315">
            <v>3</v>
          </cell>
          <cell r="V315">
            <v>3</v>
          </cell>
        </row>
        <row r="316">
          <cell r="A316" t="str">
            <v>MORONG</v>
          </cell>
          <cell r="B316">
            <v>120</v>
          </cell>
          <cell r="C316">
            <v>16</v>
          </cell>
          <cell r="D316">
            <v>6.1</v>
          </cell>
          <cell r="E316">
            <v>14</v>
          </cell>
          <cell r="F316">
            <v>40</v>
          </cell>
          <cell r="G316">
            <v>49.5</v>
          </cell>
          <cell r="H316">
            <v>50</v>
          </cell>
          <cell r="I316">
            <v>50</v>
          </cell>
          <cell r="J316">
            <v>50</v>
          </cell>
          <cell r="K316">
            <v>130</v>
          </cell>
          <cell r="L316">
            <v>245</v>
          </cell>
          <cell r="M316">
            <v>310</v>
          </cell>
          <cell r="Q316" t="str">
            <v>CS72112</v>
          </cell>
          <cell r="R316" t="str">
            <v>CS72112</v>
          </cell>
          <cell r="S316" t="str">
            <v>CS72112</v>
          </cell>
          <cell r="T316">
            <v>3</v>
          </cell>
          <cell r="U316">
            <v>3</v>
          </cell>
          <cell r="V316">
            <v>3</v>
          </cell>
        </row>
        <row r="317">
          <cell r="A317" t="str">
            <v>MTCABALAN</v>
          </cell>
          <cell r="B317" t="str">
            <v>120</v>
          </cell>
          <cell r="C317" t="str">
            <v>20</v>
          </cell>
          <cell r="D317">
            <v>27.639600000000002</v>
          </cell>
          <cell r="E317" t="str">
            <v>14</v>
          </cell>
          <cell r="F317" t="str">
            <v>52</v>
          </cell>
          <cell r="G317">
            <v>18.260003999999999</v>
          </cell>
          <cell r="H317">
            <v>5</v>
          </cell>
          <cell r="I317">
            <v>5</v>
          </cell>
          <cell r="K317">
            <v>180</v>
          </cell>
          <cell r="L317">
            <v>220</v>
          </cell>
          <cell r="Q317" t="str">
            <v>Kathrein 730376</v>
          </cell>
          <cell r="R317" t="str">
            <v>Kathrein 730376</v>
          </cell>
          <cell r="T317">
            <v>4</v>
          </cell>
          <cell r="U317">
            <v>4</v>
          </cell>
          <cell r="V317">
            <v>0</v>
          </cell>
        </row>
        <row r="318">
          <cell r="A318" t="str">
            <v>MTCANIAO</v>
          </cell>
          <cell r="B318" t="str">
            <v>120</v>
          </cell>
          <cell r="C318" t="str">
            <v>29</v>
          </cell>
          <cell r="D318">
            <v>9.6871200000000002</v>
          </cell>
          <cell r="E318" t="str">
            <v>17</v>
          </cell>
          <cell r="F318" t="str">
            <v>36</v>
          </cell>
          <cell r="G318">
            <v>5.0882759999999996</v>
          </cell>
          <cell r="H318">
            <v>28</v>
          </cell>
          <cell r="I318">
            <v>28</v>
          </cell>
          <cell r="J318">
            <v>28</v>
          </cell>
          <cell r="K318">
            <v>330</v>
          </cell>
          <cell r="L318">
            <v>90</v>
          </cell>
          <cell r="M318">
            <v>260</v>
          </cell>
          <cell r="N318">
            <v>5</v>
          </cell>
          <cell r="O318">
            <v>3</v>
          </cell>
          <cell r="P318">
            <v>5</v>
          </cell>
          <cell r="Q318" t="str">
            <v>Kathrein 730376</v>
          </cell>
          <cell r="R318" t="str">
            <v>Kathrein 730376</v>
          </cell>
          <cell r="S318" t="str">
            <v>Kathrein 730376</v>
          </cell>
          <cell r="T318">
            <v>4</v>
          </cell>
          <cell r="U318">
            <v>4</v>
          </cell>
          <cell r="V318">
            <v>4</v>
          </cell>
        </row>
        <row r="319">
          <cell r="A319" t="str">
            <v>MTRITA</v>
          </cell>
          <cell r="B319" t="str">
            <v>120</v>
          </cell>
          <cell r="C319" t="str">
            <v>21</v>
          </cell>
          <cell r="D319">
            <v>44.649000000000001</v>
          </cell>
          <cell r="E319" t="str">
            <v>14</v>
          </cell>
          <cell r="F319" t="str">
            <v>49</v>
          </cell>
          <cell r="G319">
            <v>29.247636</v>
          </cell>
          <cell r="H319">
            <v>34</v>
          </cell>
          <cell r="I319">
            <v>34</v>
          </cell>
          <cell r="J319">
            <v>34</v>
          </cell>
          <cell r="K319">
            <v>330</v>
          </cell>
          <cell r="L319">
            <v>70</v>
          </cell>
          <cell r="M319">
            <v>270</v>
          </cell>
          <cell r="N319">
            <v>5</v>
          </cell>
          <cell r="O319">
            <v>5</v>
          </cell>
          <cell r="P319">
            <v>5</v>
          </cell>
          <cell r="Q319" t="str">
            <v>CS72112</v>
          </cell>
          <cell r="R319" t="str">
            <v>CS72112</v>
          </cell>
          <cell r="S319" t="str">
            <v>CS72112</v>
          </cell>
          <cell r="T319">
            <v>3</v>
          </cell>
          <cell r="U319">
            <v>3</v>
          </cell>
          <cell r="V319">
            <v>3</v>
          </cell>
        </row>
        <row r="320">
          <cell r="A320" t="str">
            <v>ORANI</v>
          </cell>
          <cell r="B320" t="str">
            <v>120</v>
          </cell>
          <cell r="C320" t="str">
            <v>31</v>
          </cell>
          <cell r="D320">
            <v>32.951999999999998</v>
          </cell>
          <cell r="E320" t="str">
            <v>14</v>
          </cell>
          <cell r="F320" t="str">
            <v>48</v>
          </cell>
          <cell r="G320">
            <v>35.873820000000002</v>
          </cell>
          <cell r="H320">
            <v>38</v>
          </cell>
          <cell r="I320">
            <v>38</v>
          </cell>
          <cell r="J320">
            <v>38</v>
          </cell>
          <cell r="K320">
            <v>340</v>
          </cell>
          <cell r="L320">
            <v>180</v>
          </cell>
          <cell r="M320">
            <v>290</v>
          </cell>
          <cell r="Q320" t="str">
            <v>CS72112</v>
          </cell>
          <cell r="R320" t="str">
            <v>CS72112</v>
          </cell>
          <cell r="S320" t="str">
            <v>CS72112</v>
          </cell>
          <cell r="T320">
            <v>2</v>
          </cell>
          <cell r="U320">
            <v>2</v>
          </cell>
          <cell r="V320">
            <v>2</v>
          </cell>
        </row>
        <row r="321">
          <cell r="A321" t="str">
            <v>PALAUIG</v>
          </cell>
          <cell r="B321" t="str">
            <v>119</v>
          </cell>
          <cell r="C321" t="str">
            <v>54</v>
          </cell>
          <cell r="D321">
            <v>46.311480000000003</v>
          </cell>
          <cell r="E321" t="str">
            <v>15</v>
          </cell>
          <cell r="F321" t="str">
            <v>28</v>
          </cell>
          <cell r="G321">
            <v>8.526288000000001</v>
          </cell>
          <cell r="H321">
            <v>30</v>
          </cell>
          <cell r="I321">
            <v>30</v>
          </cell>
          <cell r="K321">
            <v>60</v>
          </cell>
          <cell r="L321">
            <v>150</v>
          </cell>
          <cell r="Q321" t="str">
            <v>CS72112</v>
          </cell>
          <cell r="R321" t="str">
            <v>CS72112</v>
          </cell>
          <cell r="T321">
            <v>2</v>
          </cell>
          <cell r="U321">
            <v>1</v>
          </cell>
          <cell r="V321">
            <v>0</v>
          </cell>
        </row>
        <row r="322">
          <cell r="A322" t="str">
            <v>PANIQUI</v>
          </cell>
          <cell r="B322" t="str">
            <v>120</v>
          </cell>
          <cell r="C322" t="str">
            <v>34</v>
          </cell>
          <cell r="D322">
            <v>22.74924</v>
          </cell>
          <cell r="E322" t="str">
            <v>15</v>
          </cell>
          <cell r="F322" t="str">
            <v>39</v>
          </cell>
          <cell r="G322">
            <v>15.500087999999998</v>
          </cell>
          <cell r="H322">
            <v>48</v>
          </cell>
          <cell r="I322">
            <v>48</v>
          </cell>
          <cell r="J322">
            <v>48</v>
          </cell>
          <cell r="K322">
            <v>0</v>
          </cell>
          <cell r="L322">
            <v>100</v>
          </cell>
          <cell r="M322">
            <v>160</v>
          </cell>
          <cell r="Q322" t="str">
            <v>Kathrein 730376</v>
          </cell>
          <cell r="R322" t="str">
            <v>Kathrein 730376</v>
          </cell>
          <cell r="S322" t="str">
            <v>Kathrein 730376</v>
          </cell>
          <cell r="T322">
            <v>3</v>
          </cell>
          <cell r="U322">
            <v>3</v>
          </cell>
          <cell r="V322">
            <v>4</v>
          </cell>
        </row>
        <row r="323">
          <cell r="A323" t="str">
            <v>PAOAY</v>
          </cell>
          <cell r="B323" t="str">
            <v>120</v>
          </cell>
          <cell r="C323" t="str">
            <v>31</v>
          </cell>
          <cell r="D323">
            <v>0.69672000000000001</v>
          </cell>
          <cell r="E323" t="str">
            <v>18</v>
          </cell>
          <cell r="F323" t="str">
            <v>1</v>
          </cell>
          <cell r="G323">
            <v>17.218091999999999</v>
          </cell>
          <cell r="H323">
            <v>56</v>
          </cell>
          <cell r="I323">
            <v>56</v>
          </cell>
          <cell r="J323">
            <v>56</v>
          </cell>
          <cell r="K323">
            <v>340</v>
          </cell>
          <cell r="L323">
            <v>40</v>
          </cell>
          <cell r="M323">
            <v>190</v>
          </cell>
          <cell r="Q323" t="str">
            <v>Kathrein 730376</v>
          </cell>
          <cell r="R323" t="str">
            <v>Kathrein 730376</v>
          </cell>
          <cell r="S323" t="str">
            <v>Kathrein 730376</v>
          </cell>
          <cell r="T323">
            <v>3</v>
          </cell>
          <cell r="U323">
            <v>3</v>
          </cell>
          <cell r="V323">
            <v>3</v>
          </cell>
        </row>
        <row r="324">
          <cell r="A324" t="str">
            <v>POZZORUB</v>
          </cell>
          <cell r="B324" t="str">
            <v>120</v>
          </cell>
          <cell r="C324" t="str">
            <v>32</v>
          </cell>
          <cell r="D324">
            <v>33.731879999999997</v>
          </cell>
          <cell r="E324" t="str">
            <v>16</v>
          </cell>
          <cell r="F324" t="str">
            <v>6</v>
          </cell>
          <cell r="G324">
            <v>34.638587999999999</v>
          </cell>
          <cell r="H324">
            <v>48</v>
          </cell>
          <cell r="I324">
            <v>48</v>
          </cell>
          <cell r="J324">
            <v>48</v>
          </cell>
          <cell r="K324">
            <v>330</v>
          </cell>
          <cell r="L324">
            <v>120</v>
          </cell>
          <cell r="M324">
            <v>210</v>
          </cell>
          <cell r="Q324" t="str">
            <v>Kathrein 730376</v>
          </cell>
          <cell r="R324" t="str">
            <v>Kathrein 730376</v>
          </cell>
          <cell r="S324" t="str">
            <v>Kathrein 730376</v>
          </cell>
          <cell r="T324">
            <v>3</v>
          </cell>
          <cell r="U324">
            <v>3</v>
          </cell>
          <cell r="V324">
            <v>3</v>
          </cell>
        </row>
        <row r="325">
          <cell r="A325" t="str">
            <v>PUGO</v>
          </cell>
          <cell r="B325" t="str">
            <v>120</v>
          </cell>
          <cell r="C325" t="str">
            <v>28</v>
          </cell>
          <cell r="D325">
            <v>1.29972</v>
          </cell>
          <cell r="E325" t="str">
            <v>16</v>
          </cell>
          <cell r="F325" t="str">
            <v>19</v>
          </cell>
          <cell r="G325">
            <v>15.999995999999999</v>
          </cell>
          <cell r="H325">
            <v>48</v>
          </cell>
          <cell r="I325">
            <v>48</v>
          </cell>
          <cell r="J325">
            <v>48</v>
          </cell>
          <cell r="K325">
            <v>320</v>
          </cell>
          <cell r="L325">
            <v>40</v>
          </cell>
          <cell r="M325">
            <v>180</v>
          </cell>
          <cell r="Q325" t="str">
            <v>CS72112</v>
          </cell>
          <cell r="R325" t="str">
            <v>CS72112</v>
          </cell>
          <cell r="S325" t="str">
            <v>CS72112</v>
          </cell>
          <cell r="T325">
            <v>3</v>
          </cell>
          <cell r="U325">
            <v>3</v>
          </cell>
          <cell r="V325">
            <v>3</v>
          </cell>
        </row>
        <row r="326">
          <cell r="A326" t="str">
            <v>SAMAL</v>
          </cell>
          <cell r="B326" t="str">
            <v>120</v>
          </cell>
          <cell r="C326" t="str">
            <v>29</v>
          </cell>
          <cell r="D326">
            <v>57.399720000000002</v>
          </cell>
          <cell r="E326" t="str">
            <v>14</v>
          </cell>
          <cell r="F326" t="str">
            <v>44</v>
          </cell>
          <cell r="G326">
            <v>30.799968000000003</v>
          </cell>
          <cell r="H326">
            <v>48</v>
          </cell>
          <cell r="I326">
            <v>48</v>
          </cell>
          <cell r="J326">
            <v>48</v>
          </cell>
          <cell r="K326">
            <v>0</v>
          </cell>
          <cell r="L326">
            <v>80</v>
          </cell>
          <cell r="M326">
            <v>160</v>
          </cell>
          <cell r="N326">
            <v>3</v>
          </cell>
          <cell r="Q326" t="str">
            <v>CS72112</v>
          </cell>
          <cell r="R326" t="str">
            <v>CS72112</v>
          </cell>
          <cell r="S326" t="str">
            <v>CS72112</v>
          </cell>
          <cell r="T326">
            <v>2</v>
          </cell>
          <cell r="U326">
            <v>2</v>
          </cell>
          <cell r="V326">
            <v>2</v>
          </cell>
        </row>
        <row r="327">
          <cell r="A327" t="str">
            <v xml:space="preserve">SAN ESTEBAN </v>
          </cell>
          <cell r="B327" t="str">
            <v>120</v>
          </cell>
          <cell r="C327" t="str">
            <v>26</v>
          </cell>
          <cell r="D327">
            <v>15.99972</v>
          </cell>
          <cell r="E327" t="str">
            <v>17</v>
          </cell>
          <cell r="F327" t="str">
            <v>19</v>
          </cell>
          <cell r="G327">
            <v>17.599980000000002</v>
          </cell>
          <cell r="H327">
            <v>48</v>
          </cell>
          <cell r="I327">
            <v>48</v>
          </cell>
          <cell r="K327">
            <v>20</v>
          </cell>
          <cell r="L327">
            <v>180</v>
          </cell>
          <cell r="Q327" t="str">
            <v>CS72112</v>
          </cell>
          <cell r="R327" t="str">
            <v>CS72112</v>
          </cell>
          <cell r="T327">
            <v>2</v>
          </cell>
          <cell r="U327">
            <v>2</v>
          </cell>
          <cell r="V327">
            <v>2</v>
          </cell>
        </row>
        <row r="328">
          <cell r="A328" t="str">
            <v>SAN FERNANDO2 V2</v>
          </cell>
          <cell r="B328" t="str">
            <v>120</v>
          </cell>
          <cell r="C328" t="str">
            <v>39</v>
          </cell>
          <cell r="D328">
            <v>48.499920000000003</v>
          </cell>
          <cell r="E328" t="str">
            <v>15</v>
          </cell>
          <cell r="F328" t="str">
            <v>3</v>
          </cell>
          <cell r="G328">
            <v>19.199988000000001</v>
          </cell>
          <cell r="H328">
            <v>48</v>
          </cell>
          <cell r="I328">
            <v>48</v>
          </cell>
          <cell r="J328">
            <v>48</v>
          </cell>
          <cell r="K328">
            <v>310</v>
          </cell>
          <cell r="L328">
            <v>140</v>
          </cell>
          <cell r="M328">
            <v>210</v>
          </cell>
          <cell r="Q328" t="str">
            <v>CS72112</v>
          </cell>
          <cell r="R328" t="str">
            <v>CS72112</v>
          </cell>
          <cell r="S328" t="str">
            <v>CS72112</v>
          </cell>
          <cell r="T328">
            <v>3</v>
          </cell>
          <cell r="U328">
            <v>3</v>
          </cell>
          <cell r="V328">
            <v>3</v>
          </cell>
        </row>
        <row r="329">
          <cell r="A329" t="str">
            <v>SAN JUAN, IS</v>
          </cell>
          <cell r="B329" t="str">
            <v>120</v>
          </cell>
          <cell r="C329" t="str">
            <v>27</v>
          </cell>
          <cell r="D329">
            <v>33.599879999999999</v>
          </cell>
          <cell r="E329" t="str">
            <v>17</v>
          </cell>
          <cell r="F329" t="str">
            <v>44</v>
          </cell>
          <cell r="G329">
            <v>38.4</v>
          </cell>
          <cell r="H329">
            <v>48</v>
          </cell>
          <cell r="I329">
            <v>48</v>
          </cell>
          <cell r="J329">
            <v>48</v>
          </cell>
          <cell r="K329">
            <v>0</v>
          </cell>
          <cell r="L329">
            <v>200</v>
          </cell>
          <cell r="M329">
            <v>290</v>
          </cell>
          <cell r="Q329" t="str">
            <v>CS72112</v>
          </cell>
          <cell r="R329" t="str">
            <v>CS72112</v>
          </cell>
          <cell r="S329" t="str">
            <v>CS72112</v>
          </cell>
          <cell r="T329">
            <v>2</v>
          </cell>
          <cell r="U329">
            <v>2</v>
          </cell>
          <cell r="V329">
            <v>2</v>
          </cell>
        </row>
        <row r="330">
          <cell r="A330" t="str">
            <v>SAN_MANUEL</v>
          </cell>
          <cell r="B330" t="str">
            <v>120</v>
          </cell>
          <cell r="C330" t="str">
            <v>36</v>
          </cell>
          <cell r="D330">
            <v>17.687159999999999</v>
          </cell>
          <cell r="E330" t="str">
            <v>15</v>
          </cell>
          <cell r="F330" t="str">
            <v>48</v>
          </cell>
          <cell r="G330">
            <v>13.070412000000001</v>
          </cell>
          <cell r="H330">
            <v>38</v>
          </cell>
          <cell r="I330">
            <v>38</v>
          </cell>
          <cell r="J330">
            <v>38</v>
          </cell>
          <cell r="K330">
            <v>20</v>
          </cell>
          <cell r="L330">
            <v>150</v>
          </cell>
          <cell r="M330">
            <v>290</v>
          </cell>
          <cell r="Q330" t="str">
            <v>CS72112</v>
          </cell>
          <cell r="R330" t="str">
            <v>CS72112</v>
          </cell>
          <cell r="S330" t="str">
            <v>CS72112</v>
          </cell>
          <cell r="T330">
            <v>2</v>
          </cell>
          <cell r="U330">
            <v>2</v>
          </cell>
          <cell r="V330">
            <v>2</v>
          </cell>
        </row>
        <row r="331">
          <cell r="A331" t="str">
            <v>SANCARLOS</v>
          </cell>
          <cell r="B331" t="str">
            <v>120</v>
          </cell>
          <cell r="C331" t="str">
            <v>20</v>
          </cell>
          <cell r="D331">
            <v>48.630839999999999</v>
          </cell>
          <cell r="E331" t="str">
            <v>15</v>
          </cell>
          <cell r="F331" t="str">
            <v>55</v>
          </cell>
          <cell r="G331">
            <v>34.574447999999997</v>
          </cell>
          <cell r="H331">
            <v>58</v>
          </cell>
          <cell r="I331">
            <v>58</v>
          </cell>
          <cell r="J331">
            <v>58</v>
          </cell>
          <cell r="K331">
            <v>5</v>
          </cell>
          <cell r="L331">
            <v>125</v>
          </cell>
          <cell r="M331">
            <v>200</v>
          </cell>
          <cell r="Q331" t="str">
            <v>Kathrein 730376</v>
          </cell>
          <cell r="R331" t="str">
            <v>Kathrein 730376</v>
          </cell>
          <cell r="S331" t="str">
            <v>Kathrein 730376</v>
          </cell>
          <cell r="T331">
            <v>3</v>
          </cell>
          <cell r="U331">
            <v>3</v>
          </cell>
          <cell r="V331">
            <v>3</v>
          </cell>
        </row>
        <row r="332">
          <cell r="A332" t="str">
            <v>SANMARCELINO</v>
          </cell>
          <cell r="B332" t="str">
            <v>120</v>
          </cell>
          <cell r="C332" t="str">
            <v>9</v>
          </cell>
          <cell r="D332">
            <v>10.547640000000001</v>
          </cell>
          <cell r="E332" t="str">
            <v>14</v>
          </cell>
          <cell r="F332" t="str">
            <v>59</v>
          </cell>
          <cell r="G332">
            <v>22.783884</v>
          </cell>
          <cell r="H332">
            <v>38</v>
          </cell>
          <cell r="I332">
            <v>38</v>
          </cell>
          <cell r="J332">
            <v>38</v>
          </cell>
          <cell r="K332">
            <v>310</v>
          </cell>
          <cell r="L332">
            <v>140</v>
          </cell>
          <cell r="M332">
            <v>240</v>
          </cell>
          <cell r="Q332" t="str">
            <v>CS72112</v>
          </cell>
          <cell r="R332" t="str">
            <v>CS72112</v>
          </cell>
          <cell r="S332" t="str">
            <v>CS72112</v>
          </cell>
          <cell r="T332">
            <v>2</v>
          </cell>
          <cell r="U332">
            <v>2</v>
          </cell>
          <cell r="V332">
            <v>2</v>
          </cell>
        </row>
        <row r="333">
          <cell r="A333" t="str">
            <v>SANSIMON</v>
          </cell>
          <cell r="B333" t="str">
            <v>120</v>
          </cell>
          <cell r="C333" t="str">
            <v>45</v>
          </cell>
          <cell r="D333">
            <v>32.852519999999998</v>
          </cell>
          <cell r="E333" t="str">
            <v>14</v>
          </cell>
          <cell r="F333" t="str">
            <v>59</v>
          </cell>
          <cell r="G333">
            <v>17.303172</v>
          </cell>
          <cell r="H333">
            <v>40</v>
          </cell>
          <cell r="I333">
            <v>40</v>
          </cell>
          <cell r="K333">
            <v>300</v>
          </cell>
          <cell r="L333">
            <v>200</v>
          </cell>
          <cell r="Q333" t="str">
            <v>Kathrein 730376</v>
          </cell>
          <cell r="R333" t="str">
            <v>Kathrein 730376</v>
          </cell>
          <cell r="T333">
            <v>3</v>
          </cell>
          <cell r="U333">
            <v>3</v>
          </cell>
          <cell r="V333">
            <v>0</v>
          </cell>
        </row>
        <row r="334">
          <cell r="A334" t="str">
            <v>SANSIMON2</v>
          </cell>
          <cell r="B334" t="str">
            <v>120</v>
          </cell>
          <cell r="C334" t="str">
            <v>45</v>
          </cell>
          <cell r="D334">
            <v>45.79992</v>
          </cell>
          <cell r="E334" t="str">
            <v>14</v>
          </cell>
          <cell r="F334" t="str">
            <v>59</v>
          </cell>
          <cell r="G334">
            <v>17.799972</v>
          </cell>
          <cell r="H334">
            <v>48</v>
          </cell>
          <cell r="I334">
            <v>48</v>
          </cell>
          <cell r="J334">
            <v>48</v>
          </cell>
          <cell r="K334">
            <v>60</v>
          </cell>
          <cell r="L334">
            <v>195</v>
          </cell>
          <cell r="M334">
            <v>290</v>
          </cell>
          <cell r="Q334" t="str">
            <v>CS72112</v>
          </cell>
          <cell r="R334" t="str">
            <v>CS72112</v>
          </cell>
          <cell r="S334" t="str">
            <v>CS72112</v>
          </cell>
          <cell r="T334">
            <v>3</v>
          </cell>
          <cell r="U334">
            <v>3</v>
          </cell>
          <cell r="V334">
            <v>3</v>
          </cell>
        </row>
        <row r="335">
          <cell r="A335" t="str">
            <v>SANTA</v>
          </cell>
          <cell r="B335" t="str">
            <v>120</v>
          </cell>
          <cell r="C335" t="str">
            <v>25</v>
          </cell>
          <cell r="D335">
            <v>52.799879999999995</v>
          </cell>
          <cell r="E335" t="str">
            <v>17</v>
          </cell>
          <cell r="F335" t="str">
            <v>29</v>
          </cell>
          <cell r="G335">
            <v>19.999967999999999</v>
          </cell>
          <cell r="H335">
            <v>48</v>
          </cell>
          <cell r="I335">
            <v>48</v>
          </cell>
          <cell r="K335">
            <v>15</v>
          </cell>
          <cell r="L335">
            <v>180</v>
          </cell>
          <cell r="Q335" t="str">
            <v>CS72112</v>
          </cell>
          <cell r="R335" t="str">
            <v>CS72112</v>
          </cell>
          <cell r="T335">
            <v>2</v>
          </cell>
          <cell r="U335">
            <v>2</v>
          </cell>
          <cell r="V335">
            <v>2</v>
          </cell>
        </row>
        <row r="336">
          <cell r="A336" t="str">
            <v>SFLU</v>
          </cell>
          <cell r="B336" t="str">
            <v>120</v>
          </cell>
          <cell r="C336" t="str">
            <v>19</v>
          </cell>
          <cell r="D336">
            <v>0.93647999999999998</v>
          </cell>
          <cell r="E336" t="str">
            <v>16</v>
          </cell>
          <cell r="F336" t="str">
            <v>37</v>
          </cell>
          <cell r="G336">
            <v>20.236836</v>
          </cell>
          <cell r="H336">
            <v>38</v>
          </cell>
          <cell r="J336">
            <v>38</v>
          </cell>
          <cell r="K336">
            <v>0</v>
          </cell>
          <cell r="M336">
            <v>195</v>
          </cell>
          <cell r="Q336" t="str">
            <v>Kathrein 730376</v>
          </cell>
          <cell r="S336" t="str">
            <v>Kathrein 730376</v>
          </cell>
          <cell r="T336">
            <v>3</v>
          </cell>
          <cell r="U336">
            <v>0</v>
          </cell>
          <cell r="V336">
            <v>4</v>
          </cell>
        </row>
        <row r="337">
          <cell r="A337" t="str">
            <v>SINAIT</v>
          </cell>
          <cell r="B337" t="str">
            <v>120</v>
          </cell>
          <cell r="C337" t="str">
            <v>27</v>
          </cell>
          <cell r="D337">
            <v>18.99972</v>
          </cell>
          <cell r="E337" t="str">
            <v>17</v>
          </cell>
          <cell r="F337" t="str">
            <v>51</v>
          </cell>
          <cell r="G337">
            <v>36.499968000000003</v>
          </cell>
          <cell r="H337">
            <v>48</v>
          </cell>
          <cell r="I337">
            <v>48</v>
          </cell>
          <cell r="K337">
            <v>30</v>
          </cell>
          <cell r="L337">
            <v>180</v>
          </cell>
          <cell r="Q337" t="str">
            <v>CS72112</v>
          </cell>
          <cell r="R337" t="str">
            <v>CS72112</v>
          </cell>
          <cell r="T337">
            <v>2</v>
          </cell>
          <cell r="U337">
            <v>2</v>
          </cell>
          <cell r="V337">
            <v>2</v>
          </cell>
        </row>
        <row r="338">
          <cell r="A338" t="str">
            <v>SISIMAN</v>
          </cell>
          <cell r="B338" t="str">
            <v>120</v>
          </cell>
          <cell r="C338" t="str">
            <v>35</v>
          </cell>
          <cell r="D338">
            <v>58.499880000000005</v>
          </cell>
          <cell r="E338" t="str">
            <v>14</v>
          </cell>
          <cell r="F338" t="str">
            <v>28</v>
          </cell>
          <cell r="G338">
            <v>28.999992000000002</v>
          </cell>
          <cell r="H338">
            <v>48</v>
          </cell>
          <cell r="I338">
            <v>48</v>
          </cell>
          <cell r="J338">
            <v>48</v>
          </cell>
          <cell r="K338">
            <v>10</v>
          </cell>
          <cell r="L338">
            <v>200</v>
          </cell>
          <cell r="M338">
            <v>315</v>
          </cell>
          <cell r="Q338" t="str">
            <v>CS72112</v>
          </cell>
          <cell r="R338" t="str">
            <v>CS72112</v>
          </cell>
          <cell r="S338" t="str">
            <v>CS72112</v>
          </cell>
          <cell r="T338">
            <v>2</v>
          </cell>
          <cell r="U338">
            <v>2</v>
          </cell>
          <cell r="V338">
            <v>2</v>
          </cell>
        </row>
        <row r="339">
          <cell r="A339" t="str">
            <v>SNFERNANDO</v>
          </cell>
          <cell r="B339" t="str">
            <v>120</v>
          </cell>
          <cell r="C339" t="str">
            <v>41</v>
          </cell>
          <cell r="D339">
            <v>48.8202</v>
          </cell>
          <cell r="E339" t="str">
            <v>15</v>
          </cell>
          <cell r="F339" t="str">
            <v>1</v>
          </cell>
          <cell r="G339">
            <v>39.311651999999995</v>
          </cell>
          <cell r="H339">
            <v>49</v>
          </cell>
          <cell r="I339">
            <v>49</v>
          </cell>
          <cell r="J339">
            <v>49</v>
          </cell>
          <cell r="K339">
            <v>330</v>
          </cell>
          <cell r="L339">
            <v>110</v>
          </cell>
          <cell r="M339">
            <v>225</v>
          </cell>
          <cell r="Q339" t="str">
            <v>Kathrein 730376</v>
          </cell>
          <cell r="R339" t="str">
            <v>Kathrein 730376</v>
          </cell>
          <cell r="S339" t="str">
            <v>Kathrein 730376</v>
          </cell>
          <cell r="T339">
            <v>4</v>
          </cell>
          <cell r="U339">
            <v>4</v>
          </cell>
          <cell r="V339">
            <v>4</v>
          </cell>
        </row>
        <row r="340">
          <cell r="A340" t="str">
            <v>SNFERNANDOX</v>
          </cell>
          <cell r="B340" t="str">
            <v>120</v>
          </cell>
          <cell r="C340" t="str">
            <v>41</v>
          </cell>
          <cell r="D340">
            <v>48.8202</v>
          </cell>
          <cell r="E340" t="str">
            <v>15</v>
          </cell>
          <cell r="F340" t="str">
            <v>1</v>
          </cell>
          <cell r="G340">
            <v>39.311651999999995</v>
          </cell>
          <cell r="H340">
            <v>49</v>
          </cell>
          <cell r="I340">
            <v>49</v>
          </cell>
          <cell r="J340">
            <v>49</v>
          </cell>
          <cell r="K340">
            <v>330</v>
          </cell>
          <cell r="L340">
            <v>110</v>
          </cell>
          <cell r="M340">
            <v>225</v>
          </cell>
          <cell r="Q340" t="str">
            <v>Kathrein 739494</v>
          </cell>
          <cell r="R340" t="str">
            <v>Kathrein 739494</v>
          </cell>
          <cell r="S340" t="str">
            <v>Kathrein 739494</v>
          </cell>
          <cell r="T340">
            <v>2</v>
          </cell>
          <cell r="U340">
            <v>2</v>
          </cell>
          <cell r="V340">
            <v>2</v>
          </cell>
        </row>
        <row r="341">
          <cell r="A341" t="str">
            <v>SNGABRIEL</v>
          </cell>
          <cell r="B341" t="str">
            <v>120</v>
          </cell>
          <cell r="C341" t="str">
            <v>25</v>
          </cell>
          <cell r="D341">
            <v>25.663080000000001</v>
          </cell>
          <cell r="E341" t="str">
            <v>16</v>
          </cell>
          <cell r="F341" t="str">
            <v>43</v>
          </cell>
          <cell r="G341">
            <v>54.822503999999995</v>
          </cell>
          <cell r="H341">
            <v>28</v>
          </cell>
          <cell r="J341">
            <v>28</v>
          </cell>
          <cell r="K341">
            <v>0</v>
          </cell>
          <cell r="M341">
            <v>260</v>
          </cell>
          <cell r="P341">
            <v>5</v>
          </cell>
          <cell r="Q341" t="str">
            <v>Kathrein 730376</v>
          </cell>
          <cell r="S341" t="str">
            <v>Kathrein 730376</v>
          </cell>
          <cell r="T341">
            <v>3</v>
          </cell>
          <cell r="U341">
            <v>2</v>
          </cell>
          <cell r="V341">
            <v>3</v>
          </cell>
        </row>
        <row r="342">
          <cell r="A342" t="str">
            <v>STA. ANA</v>
          </cell>
          <cell r="B342" t="str">
            <v>120</v>
          </cell>
          <cell r="C342" t="str">
            <v>46</v>
          </cell>
          <cell r="D342">
            <v>33.699719999999999</v>
          </cell>
          <cell r="E342" t="str">
            <v>15</v>
          </cell>
          <cell r="F342" t="str">
            <v>5</v>
          </cell>
          <cell r="G342">
            <v>37.999968000000003</v>
          </cell>
          <cell r="H342">
            <v>48</v>
          </cell>
          <cell r="I342">
            <v>48</v>
          </cell>
          <cell r="J342">
            <v>48</v>
          </cell>
          <cell r="K342">
            <v>300</v>
          </cell>
          <cell r="L342">
            <v>90</v>
          </cell>
          <cell r="M342">
            <v>220</v>
          </cell>
          <cell r="Q342" t="str">
            <v>CS72112</v>
          </cell>
          <cell r="R342" t="str">
            <v>CS72112</v>
          </cell>
          <cell r="S342" t="str">
            <v>CS72112</v>
          </cell>
          <cell r="T342">
            <v>2</v>
          </cell>
          <cell r="U342">
            <v>0</v>
          </cell>
          <cell r="V342">
            <v>2</v>
          </cell>
        </row>
        <row r="343">
          <cell r="A343" t="str">
            <v>STA. LUCIA</v>
          </cell>
          <cell r="B343" t="str">
            <v>120</v>
          </cell>
          <cell r="C343" t="str">
            <v>26</v>
          </cell>
          <cell r="D343">
            <v>52.499760000000002</v>
          </cell>
          <cell r="E343" t="str">
            <v>17</v>
          </cell>
          <cell r="F343" t="str">
            <v>7</v>
          </cell>
          <cell r="G343">
            <v>6.7999800000000006</v>
          </cell>
          <cell r="H343">
            <v>48</v>
          </cell>
          <cell r="I343">
            <v>48</v>
          </cell>
          <cell r="J343">
            <v>48</v>
          </cell>
          <cell r="K343">
            <v>350</v>
          </cell>
          <cell r="L343">
            <v>90</v>
          </cell>
          <cell r="M343">
            <v>170</v>
          </cell>
          <cell r="Q343" t="str">
            <v>CS72112</v>
          </cell>
          <cell r="R343" t="str">
            <v>CS72112</v>
          </cell>
          <cell r="S343" t="str">
            <v>CS72112</v>
          </cell>
          <cell r="T343">
            <v>2</v>
          </cell>
          <cell r="U343">
            <v>2</v>
          </cell>
          <cell r="V343">
            <v>2</v>
          </cell>
        </row>
        <row r="344">
          <cell r="A344" t="str">
            <v>STABARBARA</v>
          </cell>
          <cell r="B344" t="str">
            <v>120</v>
          </cell>
          <cell r="C344" t="str">
            <v>24</v>
          </cell>
          <cell r="D344">
            <v>42.082560000000001</v>
          </cell>
          <cell r="E344" t="str">
            <v>16</v>
          </cell>
          <cell r="F344" t="str">
            <v>0</v>
          </cell>
          <cell r="G344">
            <v>13.99104</v>
          </cell>
          <cell r="H344">
            <v>48</v>
          </cell>
          <cell r="I344">
            <v>48</v>
          </cell>
          <cell r="J344">
            <v>48</v>
          </cell>
          <cell r="K344">
            <v>30</v>
          </cell>
          <cell r="L344">
            <v>120</v>
          </cell>
          <cell r="M344">
            <v>210</v>
          </cell>
          <cell r="Q344" t="str">
            <v>CS72112</v>
          </cell>
          <cell r="R344" t="str">
            <v>CS72112</v>
          </cell>
          <cell r="S344" t="str">
            <v>CS72112</v>
          </cell>
          <cell r="T344">
            <v>3</v>
          </cell>
          <cell r="U344">
            <v>2</v>
          </cell>
          <cell r="V344">
            <v>2</v>
          </cell>
        </row>
        <row r="345">
          <cell r="A345" t="str">
            <v>SULVEC</v>
          </cell>
          <cell r="B345" t="str">
            <v>120</v>
          </cell>
          <cell r="C345" t="str">
            <v>27</v>
          </cell>
          <cell r="D345">
            <v>39.699719999999999</v>
          </cell>
          <cell r="E345" t="str">
            <v>17</v>
          </cell>
          <cell r="F345" t="str">
            <v>27</v>
          </cell>
          <cell r="G345">
            <v>4.0999679999999996</v>
          </cell>
          <cell r="H345">
            <v>48</v>
          </cell>
          <cell r="I345">
            <v>48</v>
          </cell>
          <cell r="J345">
            <v>48</v>
          </cell>
          <cell r="K345">
            <v>40</v>
          </cell>
          <cell r="L345">
            <v>160</v>
          </cell>
          <cell r="M345">
            <v>270</v>
          </cell>
          <cell r="Q345" t="str">
            <v>CS72112</v>
          </cell>
          <cell r="R345" t="str">
            <v>CS72112</v>
          </cell>
          <cell r="S345" t="str">
            <v>CS72112</v>
          </cell>
          <cell r="T345">
            <v>2</v>
          </cell>
          <cell r="U345">
            <v>2</v>
          </cell>
          <cell r="V345">
            <v>2</v>
          </cell>
        </row>
        <row r="346">
          <cell r="A346" t="str">
            <v>TAGUDIN</v>
          </cell>
          <cell r="B346" t="str">
            <v>120</v>
          </cell>
          <cell r="C346" t="str">
            <v>27</v>
          </cell>
          <cell r="D346">
            <v>39.299759999999999</v>
          </cell>
          <cell r="E346" t="str">
            <v>17</v>
          </cell>
          <cell r="F346" t="str">
            <v>0</v>
          </cell>
          <cell r="G346">
            <v>18.19998</v>
          </cell>
          <cell r="H346">
            <v>48</v>
          </cell>
          <cell r="I346">
            <v>48</v>
          </cell>
          <cell r="K346">
            <v>355</v>
          </cell>
          <cell r="L346">
            <v>200</v>
          </cell>
          <cell r="Q346" t="str">
            <v>CS72112</v>
          </cell>
          <cell r="R346" t="str">
            <v>CS72112</v>
          </cell>
          <cell r="T346">
            <v>2</v>
          </cell>
          <cell r="U346">
            <v>2</v>
          </cell>
          <cell r="V346">
            <v>2</v>
          </cell>
        </row>
        <row r="347">
          <cell r="A347" t="str">
            <v>TARLAC</v>
          </cell>
          <cell r="B347" t="str">
            <v>120</v>
          </cell>
          <cell r="C347" t="str">
            <v>36</v>
          </cell>
          <cell r="D347">
            <v>29.692799999999998</v>
          </cell>
          <cell r="E347" t="str">
            <v>15</v>
          </cell>
          <cell r="F347" t="str">
            <v>29</v>
          </cell>
          <cell r="G347">
            <v>5.0382959999999999</v>
          </cell>
          <cell r="H347">
            <v>56</v>
          </cell>
          <cell r="I347">
            <v>56</v>
          </cell>
          <cell r="J347">
            <v>56</v>
          </cell>
          <cell r="K347">
            <v>350</v>
          </cell>
          <cell r="L347">
            <v>110</v>
          </cell>
          <cell r="M347">
            <v>220</v>
          </cell>
          <cell r="Q347" t="str">
            <v>Kathrein 730376</v>
          </cell>
          <cell r="R347" t="str">
            <v>Kathrein 730376</v>
          </cell>
          <cell r="S347" t="str">
            <v>Kathrein 730376</v>
          </cell>
          <cell r="T347">
            <v>3</v>
          </cell>
          <cell r="U347">
            <v>3</v>
          </cell>
          <cell r="V347">
            <v>3</v>
          </cell>
        </row>
        <row r="348">
          <cell r="A348" t="str">
            <v>TARLAC2</v>
          </cell>
          <cell r="B348" t="str">
            <v>120</v>
          </cell>
          <cell r="C348" t="str">
            <v>35</v>
          </cell>
          <cell r="D348">
            <v>11.48208</v>
          </cell>
          <cell r="E348" t="str">
            <v>15</v>
          </cell>
          <cell r="F348" t="str">
            <v>29</v>
          </cell>
          <cell r="G348">
            <v>27.941496000000001</v>
          </cell>
          <cell r="H348">
            <v>30</v>
          </cell>
          <cell r="I348">
            <v>30</v>
          </cell>
          <cell r="J348">
            <v>30</v>
          </cell>
          <cell r="K348">
            <v>350</v>
          </cell>
          <cell r="L348">
            <v>110</v>
          </cell>
          <cell r="M348">
            <v>220</v>
          </cell>
          <cell r="Q348" t="str">
            <v>CS72112</v>
          </cell>
          <cell r="R348" t="str">
            <v>CS72112</v>
          </cell>
          <cell r="S348" t="str">
            <v>CS72112</v>
          </cell>
          <cell r="T348">
            <v>3</v>
          </cell>
          <cell r="U348">
            <v>3</v>
          </cell>
          <cell r="V348">
            <v>3</v>
          </cell>
        </row>
        <row r="349">
          <cell r="A349" t="str">
            <v>TARLAC3</v>
          </cell>
          <cell r="B349" t="str">
            <v>120</v>
          </cell>
          <cell r="C349" t="str">
            <v>35</v>
          </cell>
          <cell r="D349">
            <v>45.799799999999998</v>
          </cell>
          <cell r="E349" t="str">
            <v>15</v>
          </cell>
          <cell r="F349" t="str">
            <v>30</v>
          </cell>
          <cell r="G349">
            <v>33.299999999999997</v>
          </cell>
          <cell r="H349">
            <v>48</v>
          </cell>
          <cell r="I349">
            <v>48</v>
          </cell>
          <cell r="J349">
            <v>30</v>
          </cell>
          <cell r="K349">
            <v>0</v>
          </cell>
          <cell r="L349">
            <v>50</v>
          </cell>
          <cell r="M349">
            <v>180</v>
          </cell>
          <cell r="Q349" t="str">
            <v>CS72112</v>
          </cell>
          <cell r="R349" t="str">
            <v>CS72112</v>
          </cell>
          <cell r="S349" t="str">
            <v>CS72112</v>
          </cell>
          <cell r="T349">
            <v>3</v>
          </cell>
          <cell r="U349">
            <v>3</v>
          </cell>
          <cell r="V349">
            <v>3</v>
          </cell>
        </row>
        <row r="350">
          <cell r="A350" t="str">
            <v>TOBANG</v>
          </cell>
          <cell r="B350" t="str">
            <v>120</v>
          </cell>
          <cell r="C350" t="str">
            <v>35</v>
          </cell>
          <cell r="D350">
            <v>13.699680000000001</v>
          </cell>
          <cell r="E350" t="str">
            <v>14</v>
          </cell>
          <cell r="F350" t="str">
            <v>31</v>
          </cell>
          <cell r="G350">
            <v>21.499967999999999</v>
          </cell>
          <cell r="H350">
            <v>48</v>
          </cell>
          <cell r="I350">
            <v>48</v>
          </cell>
          <cell r="J350">
            <v>48</v>
          </cell>
          <cell r="K350">
            <v>10</v>
          </cell>
          <cell r="L350">
            <v>110</v>
          </cell>
          <cell r="M350">
            <v>170</v>
          </cell>
          <cell r="Q350" t="str">
            <v>CS72112</v>
          </cell>
          <cell r="R350" t="str">
            <v>CS72112</v>
          </cell>
          <cell r="S350" t="str">
            <v>CS72112</v>
          </cell>
          <cell r="T350">
            <v>2</v>
          </cell>
          <cell r="U350">
            <v>2</v>
          </cell>
          <cell r="V350">
            <v>2</v>
          </cell>
        </row>
        <row r="351">
          <cell r="A351" t="str">
            <v>URDANETA</v>
          </cell>
          <cell r="B351" t="str">
            <v>120</v>
          </cell>
          <cell r="C351" t="str">
            <v>34</v>
          </cell>
          <cell r="D351">
            <v>0.74424000000000001</v>
          </cell>
          <cell r="E351" t="str">
            <v>15</v>
          </cell>
          <cell r="F351" t="str">
            <v>58</v>
          </cell>
          <cell r="G351">
            <v>54.598188</v>
          </cell>
          <cell r="H351">
            <v>50</v>
          </cell>
          <cell r="I351">
            <v>50</v>
          </cell>
          <cell r="J351">
            <v>50</v>
          </cell>
          <cell r="K351">
            <v>20</v>
          </cell>
          <cell r="L351">
            <v>140</v>
          </cell>
          <cell r="M351">
            <v>260</v>
          </cell>
          <cell r="Q351" t="str">
            <v>Kathrein 730376</v>
          </cell>
          <cell r="R351" t="str">
            <v>Kathrein 730376</v>
          </cell>
          <cell r="S351" t="str">
            <v>Kathrein 730376</v>
          </cell>
          <cell r="T351">
            <v>3</v>
          </cell>
          <cell r="U351">
            <v>4</v>
          </cell>
          <cell r="V351">
            <v>3</v>
          </cell>
        </row>
        <row r="352">
          <cell r="A352" t="str">
            <v>VICTORIA</v>
          </cell>
          <cell r="B352" t="str">
            <v>120</v>
          </cell>
          <cell r="C352" t="str">
            <v>40</v>
          </cell>
          <cell r="D352">
            <v>33.799799999999998</v>
          </cell>
          <cell r="E352" t="str">
            <v>15</v>
          </cell>
          <cell r="F352" t="str">
            <v>34</v>
          </cell>
          <cell r="G352">
            <v>44.599980000000002</v>
          </cell>
          <cell r="H352">
            <v>48</v>
          </cell>
          <cell r="I352">
            <v>48</v>
          </cell>
          <cell r="J352">
            <v>48</v>
          </cell>
          <cell r="K352">
            <v>65</v>
          </cell>
          <cell r="L352">
            <v>150</v>
          </cell>
          <cell r="M352">
            <v>235</v>
          </cell>
          <cell r="Q352" t="str">
            <v>CS72112</v>
          </cell>
          <cell r="R352" t="str">
            <v>CS72112</v>
          </cell>
          <cell r="S352" t="str">
            <v>CS72112</v>
          </cell>
          <cell r="T352">
            <v>3</v>
          </cell>
          <cell r="U352">
            <v>3</v>
          </cell>
          <cell r="V352">
            <v>3</v>
          </cell>
        </row>
        <row r="353">
          <cell r="A353" t="str">
            <v>VIGAN</v>
          </cell>
          <cell r="B353" t="str">
            <v>120</v>
          </cell>
          <cell r="C353" t="str">
            <v>22</v>
          </cell>
          <cell r="D353">
            <v>45.628320000000002</v>
          </cell>
          <cell r="E353" t="str">
            <v>17</v>
          </cell>
          <cell r="F353" t="str">
            <v>34</v>
          </cell>
          <cell r="G353">
            <v>12.078083999999999</v>
          </cell>
          <cell r="H353">
            <v>48</v>
          </cell>
          <cell r="I353">
            <v>48</v>
          </cell>
          <cell r="J353">
            <v>48</v>
          </cell>
          <cell r="K353">
            <v>350</v>
          </cell>
          <cell r="L353">
            <v>90</v>
          </cell>
          <cell r="M353">
            <v>220</v>
          </cell>
          <cell r="Q353" t="str">
            <v>Kathrein 730376</v>
          </cell>
          <cell r="R353" t="str">
            <v>Kathrein 730376</v>
          </cell>
          <cell r="S353" t="str">
            <v>Kathrein 730376</v>
          </cell>
          <cell r="T353">
            <v>4</v>
          </cell>
          <cell r="U353">
            <v>4</v>
          </cell>
          <cell r="V353">
            <v>4</v>
          </cell>
        </row>
        <row r="354">
          <cell r="A354" t="str">
            <v>VILLASIS</v>
          </cell>
          <cell r="B354" t="str">
            <v>120</v>
          </cell>
          <cell r="C354" t="str">
            <v>34</v>
          </cell>
          <cell r="D354">
            <v>58.752839999999999</v>
          </cell>
          <cell r="E354" t="str">
            <v>15</v>
          </cell>
          <cell r="F354" t="str">
            <v>54</v>
          </cell>
          <cell r="G354">
            <v>10.573055999999999</v>
          </cell>
          <cell r="H354">
            <v>48</v>
          </cell>
          <cell r="I354">
            <v>48</v>
          </cell>
          <cell r="J354">
            <v>48</v>
          </cell>
          <cell r="K354">
            <v>30</v>
          </cell>
          <cell r="L354">
            <v>130</v>
          </cell>
          <cell r="M354">
            <v>230</v>
          </cell>
          <cell r="Q354" t="str">
            <v>Kathrein 730376</v>
          </cell>
          <cell r="R354" t="str">
            <v>Kathrein 730376</v>
          </cell>
          <cell r="S354" t="str">
            <v>Kathrein 730376</v>
          </cell>
          <cell r="T354">
            <v>4</v>
          </cell>
          <cell r="U354">
            <v>3</v>
          </cell>
          <cell r="V354">
            <v>2</v>
          </cell>
        </row>
        <row r="355">
          <cell r="A355" t="str">
            <v>In-building</v>
          </cell>
        </row>
        <row r="356">
          <cell r="A356" t="str">
            <v>SM SAN FERNANDO</v>
          </cell>
          <cell r="E356">
            <v>0</v>
          </cell>
          <cell r="H356" t="str">
            <v>INDOOR SITE</v>
          </cell>
          <cell r="K356" t="str">
            <v>INDOOR SITE</v>
          </cell>
          <cell r="N356" t="str">
            <v>INDOOR SITE</v>
          </cell>
          <cell r="Q356" t="str">
            <v>INDOOR SITE</v>
          </cell>
          <cell r="T356">
            <v>2</v>
          </cell>
          <cell r="U356">
            <v>0</v>
          </cell>
          <cell r="V356">
            <v>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8_DATABASE"/>
      <sheetName val="P8_ant_dir"/>
      <sheetName val="CURRENT DESIGN"/>
      <sheetName val="Route Cov Plan &amp; Spot Cov - V1"/>
      <sheetName val="PWBGT"/>
      <sheetName val="CURRENT_DESIGN"/>
      <sheetName val="Route_Cov_Plan_&amp;_Spot_Cov_-_V1"/>
      <sheetName val="OVERALL-P8_BASELINE"/>
      <sheetName val="Pricing_Template"/>
      <sheetName val="CURRENT_DESIGN1"/>
      <sheetName val="Route_Cov_Plan_&amp;_Spot_Cov_-_V11"/>
      <sheetName val="OVERALL-P8_BASELINE1"/>
    </sheetNames>
    <sheetDataSet>
      <sheetData sheetId="0" refreshError="1">
        <row r="2">
          <cell r="A2" t="str">
            <v>P8_Mamplasan</v>
          </cell>
        </row>
        <row r="3">
          <cell r="A3" t="str">
            <v>P8_Mamplasan</v>
          </cell>
        </row>
        <row r="4">
          <cell r="A4" t="str">
            <v>P8_Mamplasan</v>
          </cell>
        </row>
        <row r="5">
          <cell r="A5" t="str">
            <v>P8_PacianoRizal</v>
          </cell>
        </row>
        <row r="6">
          <cell r="A6" t="str">
            <v>P8_PacianoRizal</v>
          </cell>
        </row>
        <row r="7">
          <cell r="A7" t="str">
            <v>P8_PacianoRizal</v>
          </cell>
        </row>
        <row r="8">
          <cell r="A8" t="str">
            <v>P8_PulongSta.Cruz</v>
          </cell>
        </row>
        <row r="9">
          <cell r="A9" t="str">
            <v>P8_PulongSta.Cruz</v>
          </cell>
        </row>
        <row r="10">
          <cell r="A10" t="str">
            <v>P8_PulongSta.Cruz</v>
          </cell>
        </row>
        <row r="11">
          <cell r="A11" t="str">
            <v>P8_Splash Island</v>
          </cell>
        </row>
        <row r="12">
          <cell r="A12" t="str">
            <v>P8_Splash Island</v>
          </cell>
        </row>
        <row r="13">
          <cell r="A13" t="str">
            <v>P8_Splash Island</v>
          </cell>
        </row>
        <row r="14">
          <cell r="A14" t="str">
            <v>P8_Susanna2</v>
          </cell>
        </row>
        <row r="15">
          <cell r="A15" t="str">
            <v>P8_Susanna2</v>
          </cell>
        </row>
        <row r="16">
          <cell r="A16" t="str">
            <v>P8_Susanna2</v>
          </cell>
        </row>
        <row r="17">
          <cell r="A17" t="str">
            <v>P8_Apalit</v>
          </cell>
        </row>
        <row r="18">
          <cell r="A18" t="str">
            <v>P8_Apalit</v>
          </cell>
        </row>
        <row r="19">
          <cell r="A19" t="str">
            <v>P8_Apalit</v>
          </cell>
        </row>
        <row r="20">
          <cell r="A20" t="str">
            <v>P8_Marilao_North</v>
          </cell>
        </row>
        <row r="21">
          <cell r="A21" t="str">
            <v>P8_Marilao_North</v>
          </cell>
        </row>
        <row r="22">
          <cell r="A22" t="str">
            <v>P8_Marilao_North</v>
          </cell>
        </row>
        <row r="23">
          <cell r="A23" t="str">
            <v>P8_Mecauayan_SE</v>
          </cell>
        </row>
        <row r="24">
          <cell r="A24" t="str">
            <v>P8_Mecauayan_SE</v>
          </cell>
        </row>
        <row r="25">
          <cell r="A25" t="str">
            <v>P8_Mecauayan_SE</v>
          </cell>
        </row>
        <row r="26">
          <cell r="A26" t="str">
            <v>P8_Samol</v>
          </cell>
        </row>
        <row r="27">
          <cell r="A27" t="str">
            <v>P8_Samol</v>
          </cell>
        </row>
        <row r="28">
          <cell r="A28" t="str">
            <v>P8_Samol</v>
          </cell>
        </row>
        <row r="29">
          <cell r="A29" t="str">
            <v>P8_Santo_Nino</v>
          </cell>
        </row>
        <row r="30">
          <cell r="A30" t="str">
            <v>P8_Santo_Nino</v>
          </cell>
        </row>
        <row r="31">
          <cell r="A31" t="str">
            <v>P8_Santo_Nino</v>
          </cell>
        </row>
        <row r="32">
          <cell r="A32" t="str">
            <v>P8_San_Rafael_Town</v>
          </cell>
        </row>
        <row r="33">
          <cell r="A33" t="str">
            <v>P8_San_Rafael_Town</v>
          </cell>
        </row>
        <row r="34">
          <cell r="A34" t="str">
            <v>P8_San_Rafael_Town</v>
          </cell>
        </row>
        <row r="35">
          <cell r="A35" t="str">
            <v>P8_Alicia</v>
          </cell>
        </row>
        <row r="36">
          <cell r="A36" t="str">
            <v>P8_Alicia</v>
          </cell>
        </row>
        <row r="37">
          <cell r="A37" t="str">
            <v>P8_Alicia</v>
          </cell>
        </row>
        <row r="38">
          <cell r="A38" t="str">
            <v>P8_Anabat</v>
          </cell>
        </row>
        <row r="39">
          <cell r="A39" t="str">
            <v>P8_Anabat</v>
          </cell>
        </row>
        <row r="40">
          <cell r="A40" t="str">
            <v>P8_Bambang Town</v>
          </cell>
        </row>
        <row r="41">
          <cell r="A41" t="str">
            <v>P8_Bambang Town</v>
          </cell>
        </row>
        <row r="42">
          <cell r="A42" t="str">
            <v>P8_Bambang Town</v>
          </cell>
        </row>
        <row r="43">
          <cell r="A43" t="str">
            <v>P8_BangotRpt</v>
          </cell>
        </row>
        <row r="44">
          <cell r="A44" t="str">
            <v>P8_BangotRpt</v>
          </cell>
        </row>
        <row r="45">
          <cell r="A45" t="str">
            <v>P8_Bayombong</v>
          </cell>
        </row>
        <row r="46">
          <cell r="A46" t="str">
            <v>P8_Bayombong</v>
          </cell>
        </row>
        <row r="47">
          <cell r="A47" t="str">
            <v>P8_Bayombong</v>
          </cell>
        </row>
        <row r="48">
          <cell r="A48" t="str">
            <v>P8_Camilas</v>
          </cell>
        </row>
        <row r="49">
          <cell r="A49" t="str">
            <v>P8_Camilas</v>
          </cell>
        </row>
        <row r="50">
          <cell r="A50" t="str">
            <v>P8_Capintalan</v>
          </cell>
        </row>
        <row r="51">
          <cell r="A51" t="str">
            <v>P8_Capintalan</v>
          </cell>
        </row>
        <row r="52">
          <cell r="A52" t="str">
            <v>P8_Cardon</v>
          </cell>
        </row>
        <row r="53">
          <cell r="A53" t="str">
            <v>P8_Cardon</v>
          </cell>
        </row>
        <row r="54">
          <cell r="A54" t="str">
            <v>P8_Cardon</v>
          </cell>
        </row>
        <row r="55">
          <cell r="A55" t="str">
            <v>P8_Centro</v>
          </cell>
        </row>
        <row r="56">
          <cell r="A56" t="str">
            <v>P8_Centro</v>
          </cell>
        </row>
        <row r="57">
          <cell r="A57" t="str">
            <v>P8_Centro</v>
          </cell>
        </row>
        <row r="58">
          <cell r="A58" t="str">
            <v>P8_Digdid</v>
          </cell>
        </row>
        <row r="59">
          <cell r="A59" t="str">
            <v>P8_Digdid</v>
          </cell>
        </row>
        <row r="60">
          <cell r="A60" t="str">
            <v>P8_Divisoria</v>
          </cell>
        </row>
        <row r="61">
          <cell r="A61" t="str">
            <v>P8_Divisoria</v>
          </cell>
        </row>
        <row r="62">
          <cell r="A62" t="str">
            <v>P8_Divisoria</v>
          </cell>
        </row>
        <row r="63">
          <cell r="A63" t="str">
            <v>P8_Echague</v>
          </cell>
        </row>
        <row r="64">
          <cell r="A64" t="str">
            <v>P8_Echague</v>
          </cell>
        </row>
        <row r="65">
          <cell r="A65" t="str">
            <v>P8_Echague</v>
          </cell>
        </row>
        <row r="66">
          <cell r="A66" t="str">
            <v>P8_Ingeron</v>
          </cell>
        </row>
        <row r="67">
          <cell r="A67" t="str">
            <v>P8_Ingeron</v>
          </cell>
        </row>
        <row r="68">
          <cell r="A68" t="str">
            <v>P8_Ingud</v>
          </cell>
        </row>
        <row r="69">
          <cell r="A69" t="str">
            <v>P8_Ingud</v>
          </cell>
        </row>
        <row r="70">
          <cell r="A70" t="str">
            <v>P8_Ingud</v>
          </cell>
        </row>
        <row r="71">
          <cell r="A71" t="str">
            <v>P8_Magasi</v>
          </cell>
        </row>
        <row r="72">
          <cell r="A72" t="str">
            <v>P8_Magasi</v>
          </cell>
        </row>
        <row r="73">
          <cell r="A73" t="str">
            <v>P8_Magasi</v>
          </cell>
        </row>
        <row r="74">
          <cell r="A74" t="str">
            <v>P8_Molig</v>
          </cell>
        </row>
        <row r="75">
          <cell r="A75" t="str">
            <v>P8_Molig</v>
          </cell>
        </row>
        <row r="76">
          <cell r="A76" t="str">
            <v>P8_Molig</v>
          </cell>
        </row>
        <row r="77">
          <cell r="A77" t="str">
            <v>P8_Naguilian</v>
          </cell>
        </row>
        <row r="78">
          <cell r="A78" t="str">
            <v>P8_Naguilian</v>
          </cell>
        </row>
        <row r="79">
          <cell r="A79" t="str">
            <v>P8_Naguilian</v>
          </cell>
        </row>
        <row r="80">
          <cell r="A80" t="str">
            <v>P8_Namabbalan</v>
          </cell>
        </row>
        <row r="81">
          <cell r="A81" t="str">
            <v>P8_Namabbalan</v>
          </cell>
        </row>
        <row r="82">
          <cell r="A82" t="str">
            <v>P8_Namabbalan</v>
          </cell>
        </row>
        <row r="83">
          <cell r="A83" t="str">
            <v>P8_Orioug</v>
          </cell>
        </row>
        <row r="84">
          <cell r="A84" t="str">
            <v>P8_Orioug</v>
          </cell>
        </row>
        <row r="85">
          <cell r="A85" t="str">
            <v>P8_Pilar</v>
          </cell>
        </row>
        <row r="86">
          <cell r="A86" t="str">
            <v>P8_Pilar</v>
          </cell>
        </row>
        <row r="87">
          <cell r="A87" t="str">
            <v>P8_Pinapanaan</v>
          </cell>
        </row>
        <row r="88">
          <cell r="A88" t="str">
            <v>P8_Pinapanaan</v>
          </cell>
        </row>
        <row r="89">
          <cell r="A89" t="str">
            <v>P8_Pinapanaan</v>
          </cell>
        </row>
        <row r="90">
          <cell r="A90" t="str">
            <v>P8_Roxas</v>
          </cell>
        </row>
        <row r="91">
          <cell r="A91" t="str">
            <v>P8_Roxas</v>
          </cell>
        </row>
        <row r="92">
          <cell r="A92" t="str">
            <v>P8_Roxas</v>
          </cell>
        </row>
        <row r="93">
          <cell r="A93" t="str">
            <v>P8_San Luis</v>
          </cell>
        </row>
        <row r="94">
          <cell r="A94" t="str">
            <v>P8_San Luis</v>
          </cell>
        </row>
        <row r="95">
          <cell r="A95" t="str">
            <v>P8_San_Francisco</v>
          </cell>
        </row>
        <row r="96">
          <cell r="A96" t="str">
            <v>P8_San_Francisco</v>
          </cell>
        </row>
        <row r="97">
          <cell r="A97" t="str">
            <v>P8_San_Francisco</v>
          </cell>
        </row>
        <row r="98">
          <cell r="A98" t="str">
            <v>P8_SanAntonio(NE)</v>
          </cell>
        </row>
        <row r="99">
          <cell r="A99" t="str">
            <v>P8_SanAntonio(NE)</v>
          </cell>
        </row>
        <row r="100">
          <cell r="A100" t="str">
            <v>P8_SanAntonio(NE)</v>
          </cell>
        </row>
        <row r="101">
          <cell r="A101" t="str">
            <v>P8_Solano</v>
          </cell>
        </row>
        <row r="102">
          <cell r="A102" t="str">
            <v>P8_Solano</v>
          </cell>
        </row>
        <row r="103">
          <cell r="A103" t="str">
            <v>P8_Solano</v>
          </cell>
        </row>
        <row r="104">
          <cell r="A104" t="str">
            <v>P8_Tuguegarao Town</v>
          </cell>
        </row>
        <row r="105">
          <cell r="A105" t="str">
            <v>P8_Tuguegarao Town</v>
          </cell>
        </row>
        <row r="106">
          <cell r="A106" t="str">
            <v>P8_Tuguegarao Town</v>
          </cell>
        </row>
        <row r="107">
          <cell r="A107" t="str">
            <v>P8_Tumauini</v>
          </cell>
        </row>
        <row r="108">
          <cell r="A108" t="str">
            <v>P8_Tumauini</v>
          </cell>
        </row>
        <row r="109">
          <cell r="A109" t="str">
            <v>P8_Tumauini</v>
          </cell>
        </row>
        <row r="110">
          <cell r="A110" t="str">
            <v>P8_AngelesMarket</v>
          </cell>
        </row>
        <row r="111">
          <cell r="A111" t="str">
            <v>P8_AngelesMarket</v>
          </cell>
        </row>
        <row r="112">
          <cell r="A112" t="str">
            <v>P8_AngelesMarket</v>
          </cell>
        </row>
        <row r="113">
          <cell r="A113" t="str">
            <v>P8_Clark2</v>
          </cell>
        </row>
        <row r="114">
          <cell r="A114" t="str">
            <v>P8_Clark2</v>
          </cell>
        </row>
        <row r="115">
          <cell r="A115" t="str">
            <v>P8_Dau4</v>
          </cell>
        </row>
        <row r="116">
          <cell r="A116" t="str">
            <v>P8_Dau4</v>
          </cell>
        </row>
        <row r="117">
          <cell r="A117" t="str">
            <v>P8_Dau4</v>
          </cell>
        </row>
        <row r="118">
          <cell r="A118" t="str">
            <v>P8_Santo1_Angeles</v>
          </cell>
        </row>
        <row r="119">
          <cell r="A119" t="str">
            <v>P8_Santo1_Angeles</v>
          </cell>
        </row>
        <row r="120">
          <cell r="A120" t="str">
            <v>P8_Santo1_Angeles</v>
          </cell>
        </row>
        <row r="121">
          <cell r="A121" t="str">
            <v>P8_Aurorahill</v>
          </cell>
        </row>
        <row r="122">
          <cell r="A122" t="str">
            <v>P8_Aurorahill</v>
          </cell>
        </row>
        <row r="123">
          <cell r="A123" t="str">
            <v>P8_Aurorahill</v>
          </cell>
        </row>
        <row r="124">
          <cell r="A124" t="str">
            <v>P8_Happy Homes</v>
          </cell>
        </row>
        <row r="125">
          <cell r="A125" t="str">
            <v>P8_Happy Homes</v>
          </cell>
        </row>
        <row r="126">
          <cell r="A126" t="str">
            <v>P8_Happy Homes</v>
          </cell>
        </row>
        <row r="127">
          <cell r="A127" t="str">
            <v>P8_Kisad Hotel</v>
          </cell>
        </row>
        <row r="128">
          <cell r="A128" t="str">
            <v>P8_Kisad Hotel</v>
          </cell>
        </row>
        <row r="129">
          <cell r="A129" t="str">
            <v>P8_Kisad Hotel</v>
          </cell>
        </row>
        <row r="130">
          <cell r="A130" t="str">
            <v>P8_Baguio2</v>
          </cell>
        </row>
        <row r="131">
          <cell r="A131" t="str">
            <v>P8_Baguio2</v>
          </cell>
        </row>
        <row r="132">
          <cell r="A132" t="str">
            <v>P8_Baguio2</v>
          </cell>
        </row>
        <row r="133">
          <cell r="A133" t="str">
            <v>P8_Macroville</v>
          </cell>
        </row>
        <row r="134">
          <cell r="A134" t="str">
            <v>P8_Macroville</v>
          </cell>
        </row>
        <row r="135">
          <cell r="A135" t="str">
            <v>P8_T.Alonso</v>
          </cell>
        </row>
        <row r="136">
          <cell r="A136" t="str">
            <v>P8_T.Alonso</v>
          </cell>
        </row>
        <row r="137">
          <cell r="A137" t="str">
            <v>P8_T.Alonso</v>
          </cell>
        </row>
        <row r="138">
          <cell r="A138" t="str">
            <v>P8_Univ.Baguio</v>
          </cell>
        </row>
        <row r="139">
          <cell r="A139" t="str">
            <v>P8_Univ.Baguio</v>
          </cell>
        </row>
        <row r="140">
          <cell r="A140" t="str">
            <v>P8_Vacation Hotel</v>
          </cell>
        </row>
        <row r="141">
          <cell r="A141" t="str">
            <v>P8_Vacation Hotel</v>
          </cell>
        </row>
        <row r="142">
          <cell r="A142" t="str">
            <v>P8_Vacation Hotel</v>
          </cell>
        </row>
        <row r="143">
          <cell r="A143" t="str">
            <v>P8_Bacarra</v>
          </cell>
        </row>
        <row r="144">
          <cell r="A144" t="str">
            <v>P8_Bacarra</v>
          </cell>
        </row>
        <row r="145">
          <cell r="A145" t="str">
            <v>P8_Bacarra</v>
          </cell>
        </row>
        <row r="146">
          <cell r="A146" t="str">
            <v>P8_Bagac</v>
          </cell>
        </row>
        <row r="147">
          <cell r="A147" t="str">
            <v>P8_Bagac</v>
          </cell>
        </row>
        <row r="148">
          <cell r="A148" t="str">
            <v>P8_Bagac</v>
          </cell>
        </row>
        <row r="149">
          <cell r="A149" t="str">
            <v>P8_Bago</v>
          </cell>
        </row>
        <row r="150">
          <cell r="A150" t="str">
            <v>P8_Bago</v>
          </cell>
        </row>
        <row r="151">
          <cell r="A151" t="str">
            <v>P8_Bangui</v>
          </cell>
        </row>
        <row r="152">
          <cell r="A152" t="str">
            <v>P8_Bangui</v>
          </cell>
        </row>
        <row r="153">
          <cell r="A153" t="str">
            <v>P8_Bangui</v>
          </cell>
        </row>
        <row r="154">
          <cell r="A154" t="str">
            <v>P8_Batac</v>
          </cell>
        </row>
        <row r="155">
          <cell r="A155" t="str">
            <v>P8_Batac</v>
          </cell>
        </row>
        <row r="156">
          <cell r="A156" t="str">
            <v>P8_Batac</v>
          </cell>
        </row>
        <row r="157">
          <cell r="A157" t="str">
            <v>P8_Binukawan</v>
          </cell>
        </row>
        <row r="158">
          <cell r="A158" t="str">
            <v>P8_Binukawan</v>
          </cell>
        </row>
        <row r="159">
          <cell r="A159" t="str">
            <v>P8_Bojeado</v>
          </cell>
        </row>
        <row r="160">
          <cell r="A160" t="str">
            <v>P8_Bojeado</v>
          </cell>
        </row>
        <row r="161">
          <cell r="A161" t="str">
            <v>P8_Burgos_IN</v>
          </cell>
        </row>
        <row r="162">
          <cell r="A162" t="str">
            <v>P8_Burgos_IN</v>
          </cell>
        </row>
        <row r="163">
          <cell r="A163" t="str">
            <v>P8_Burgos_IN</v>
          </cell>
        </row>
        <row r="164">
          <cell r="A164" t="str">
            <v>P8_Cabigo</v>
          </cell>
        </row>
        <row r="165">
          <cell r="A165" t="str">
            <v>P8_Cabigo</v>
          </cell>
        </row>
        <row r="166">
          <cell r="A166" t="str">
            <v>P8_Candon2</v>
          </cell>
        </row>
        <row r="167">
          <cell r="A167" t="str">
            <v>P8_Candon2</v>
          </cell>
        </row>
        <row r="168">
          <cell r="A168" t="str">
            <v>P8_Candon2</v>
          </cell>
        </row>
        <row r="169">
          <cell r="A169" t="str">
            <v>P8_Darmotis</v>
          </cell>
        </row>
        <row r="170">
          <cell r="A170" t="str">
            <v>P8_Darmotis</v>
          </cell>
        </row>
        <row r="171">
          <cell r="A171" t="str">
            <v>P8_Darmotis</v>
          </cell>
        </row>
        <row r="172">
          <cell r="A172" t="str">
            <v>P8_Davila</v>
          </cell>
        </row>
        <row r="173">
          <cell r="A173" t="str">
            <v>P8_Davila</v>
          </cell>
        </row>
        <row r="174">
          <cell r="A174" t="str">
            <v>P8_Diwalay</v>
          </cell>
        </row>
        <row r="175">
          <cell r="A175" t="str">
            <v>P8_Diwalay</v>
          </cell>
        </row>
        <row r="176">
          <cell r="A176" t="str">
            <v>P8_Diwalay</v>
          </cell>
        </row>
        <row r="177">
          <cell r="A177" t="str">
            <v>P8_Gerona</v>
          </cell>
        </row>
        <row r="178">
          <cell r="A178" t="str">
            <v>P8_Gerona</v>
          </cell>
        </row>
        <row r="179">
          <cell r="A179" t="str">
            <v>P8_Kabog_Kabog</v>
          </cell>
        </row>
        <row r="180">
          <cell r="A180" t="str">
            <v>P8_Kabog_Kabog</v>
          </cell>
        </row>
        <row r="181">
          <cell r="A181" t="str">
            <v>P8_Kabog_Kabog</v>
          </cell>
        </row>
        <row r="182">
          <cell r="A182" t="str">
            <v>P8_Malasique</v>
          </cell>
        </row>
        <row r="183">
          <cell r="A183" t="str">
            <v>P8_Malasique</v>
          </cell>
        </row>
        <row r="184">
          <cell r="A184" t="str">
            <v>P8_Malasique</v>
          </cell>
        </row>
        <row r="185">
          <cell r="A185" t="str">
            <v>P8_Molawin</v>
          </cell>
        </row>
        <row r="186">
          <cell r="A186" t="str">
            <v>P8_Molawin</v>
          </cell>
        </row>
        <row r="187">
          <cell r="A187" t="str">
            <v>P8_Morong_B</v>
          </cell>
        </row>
        <row r="188">
          <cell r="A188" t="str">
            <v>P8_Morong_B</v>
          </cell>
        </row>
        <row r="189">
          <cell r="A189" t="str">
            <v>P8_Nagwaling</v>
          </cell>
        </row>
        <row r="190">
          <cell r="A190" t="str">
            <v>P8_Nagwaling</v>
          </cell>
        </row>
        <row r="191">
          <cell r="A191" t="str">
            <v>P8_Nagwaling</v>
          </cell>
        </row>
        <row r="192">
          <cell r="A192" t="str">
            <v>P8_Pasuquin</v>
          </cell>
        </row>
        <row r="193">
          <cell r="A193" t="str">
            <v>P8_Pasuquin</v>
          </cell>
        </row>
        <row r="194">
          <cell r="A194" t="str">
            <v>P8_Pasuquin</v>
          </cell>
        </row>
        <row r="195">
          <cell r="A195" t="str">
            <v>P8_Tayug</v>
          </cell>
        </row>
        <row r="196">
          <cell r="A196" t="str">
            <v>P8_Tayug</v>
          </cell>
        </row>
        <row r="197">
          <cell r="A197" t="str">
            <v>P8_Tayug</v>
          </cell>
        </row>
        <row r="198">
          <cell r="A198" t="str">
            <v>P8_Angeles_East</v>
          </cell>
        </row>
        <row r="199">
          <cell r="A199" t="str">
            <v>P8_Angeles_East</v>
          </cell>
        </row>
        <row r="200">
          <cell r="A200" t="str">
            <v>P8_Angeles_East</v>
          </cell>
        </row>
        <row r="201">
          <cell r="A201" t="str">
            <v>P8_Angeles_South</v>
          </cell>
        </row>
        <row r="202">
          <cell r="A202" t="str">
            <v>P8_Angeles_South</v>
          </cell>
        </row>
        <row r="203">
          <cell r="A203" t="str">
            <v>P8_Angeles_South</v>
          </cell>
        </row>
        <row r="204">
          <cell r="A204" t="str">
            <v>P8_Dau3</v>
          </cell>
        </row>
        <row r="205">
          <cell r="A205" t="str">
            <v>P8_Dau3</v>
          </cell>
        </row>
        <row r="206">
          <cell r="A206" t="str">
            <v>P8_Dau3</v>
          </cell>
        </row>
        <row r="207">
          <cell r="A207" t="str">
            <v>P8_Guagua</v>
          </cell>
        </row>
        <row r="208">
          <cell r="A208" t="str">
            <v>P8_Guagua</v>
          </cell>
        </row>
        <row r="209">
          <cell r="A209" t="str">
            <v>P8_Guagua</v>
          </cell>
        </row>
        <row r="210">
          <cell r="A210" t="str">
            <v>P8_Macabebe</v>
          </cell>
        </row>
        <row r="211">
          <cell r="A211" t="str">
            <v>P8_Macabebe</v>
          </cell>
        </row>
        <row r="212">
          <cell r="A212" t="str">
            <v>P8_Macabebe</v>
          </cell>
        </row>
        <row r="213">
          <cell r="A213" t="str">
            <v>P8_Masantol</v>
          </cell>
        </row>
        <row r="214">
          <cell r="A214" t="str">
            <v>P8_Masantol</v>
          </cell>
        </row>
        <row r="215">
          <cell r="A215" t="str">
            <v>P8_Masantol</v>
          </cell>
        </row>
        <row r="216">
          <cell r="A216" t="str">
            <v>P8_Mexico</v>
          </cell>
        </row>
        <row r="217">
          <cell r="A217" t="str">
            <v>P8_Mexico</v>
          </cell>
        </row>
        <row r="218">
          <cell r="A218" t="str">
            <v>P8_Mexico</v>
          </cell>
        </row>
        <row r="219">
          <cell r="A219" t="str">
            <v>P8_Minalin</v>
          </cell>
        </row>
        <row r="220">
          <cell r="A220" t="str">
            <v>P8_Minalin</v>
          </cell>
        </row>
        <row r="221">
          <cell r="A221" t="str">
            <v>P8_Minalin</v>
          </cell>
        </row>
        <row r="222">
          <cell r="A222" t="str">
            <v>P8_San_Fernando_East</v>
          </cell>
        </row>
        <row r="223">
          <cell r="A223" t="str">
            <v>P8_San_Fernando_East</v>
          </cell>
        </row>
        <row r="224">
          <cell r="A224" t="str">
            <v>P8_San_Fernando_East</v>
          </cell>
        </row>
        <row r="225">
          <cell r="A225" t="str">
            <v>P8_San_Fernando_North</v>
          </cell>
        </row>
        <row r="226">
          <cell r="A226" t="str">
            <v>P8_San_Fernando_North</v>
          </cell>
        </row>
        <row r="227">
          <cell r="A227" t="str">
            <v>P8_San_Fernando_North</v>
          </cell>
        </row>
        <row r="228">
          <cell r="A228" t="str">
            <v>P8_Burgos</v>
          </cell>
        </row>
        <row r="229">
          <cell r="A229" t="str">
            <v>P8_Burgos</v>
          </cell>
        </row>
        <row r="230">
          <cell r="A230" t="str">
            <v>P8_Candelaria</v>
          </cell>
        </row>
        <row r="231">
          <cell r="A231" t="str">
            <v>P8_Candelaria</v>
          </cell>
        </row>
        <row r="232">
          <cell r="A232" t="str">
            <v>P8_Dasol</v>
          </cell>
        </row>
        <row r="233">
          <cell r="A233" t="str">
            <v>P8_Dasol</v>
          </cell>
        </row>
        <row r="234">
          <cell r="A234" t="str">
            <v>P8_Dasol</v>
          </cell>
        </row>
        <row r="235">
          <cell r="A235" t="str">
            <v>P8_Eguia</v>
          </cell>
        </row>
        <row r="236">
          <cell r="A236" t="str">
            <v>P8_Eguia</v>
          </cell>
        </row>
        <row r="237">
          <cell r="A237" t="str">
            <v>P8_Iba</v>
          </cell>
        </row>
        <row r="238">
          <cell r="A238" t="str">
            <v>P8_Iba</v>
          </cell>
        </row>
        <row r="239">
          <cell r="A239" t="str">
            <v>P8_Iba</v>
          </cell>
        </row>
        <row r="240">
          <cell r="A240" t="str">
            <v>P8_Infanta</v>
          </cell>
        </row>
        <row r="241">
          <cell r="A241" t="str">
            <v>P8_Infanta</v>
          </cell>
        </row>
        <row r="242">
          <cell r="A242" t="str">
            <v>P8_Infanta</v>
          </cell>
        </row>
        <row r="243">
          <cell r="A243" t="str">
            <v>P8_Pangolinan</v>
          </cell>
        </row>
        <row r="244">
          <cell r="A244" t="str">
            <v>P8_Pangolinan</v>
          </cell>
        </row>
        <row r="245">
          <cell r="A245" t="str">
            <v>P8_Santa_Cruz</v>
          </cell>
        </row>
        <row r="246">
          <cell r="A246" t="str">
            <v>P8_Santa_Cruz</v>
          </cell>
        </row>
        <row r="247">
          <cell r="A247" t="str">
            <v>P8_Santa_Cruz</v>
          </cell>
        </row>
        <row r="248">
          <cell r="A248" t="str">
            <v>P8_Kababae</v>
          </cell>
        </row>
        <row r="249">
          <cell r="A249" t="str">
            <v>P8_Kababae</v>
          </cell>
        </row>
        <row r="250">
          <cell r="A250" t="str">
            <v>P8_Kababae</v>
          </cell>
        </row>
        <row r="251">
          <cell r="A251" t="str">
            <v>P8_Malawaan</v>
          </cell>
        </row>
        <row r="252">
          <cell r="A252" t="str">
            <v>P8_Malawaan</v>
          </cell>
        </row>
        <row r="253">
          <cell r="A253" t="str">
            <v>P8_Malawaan</v>
          </cell>
        </row>
        <row r="254">
          <cell r="A254" t="str">
            <v>P8_Manila_Ave</v>
          </cell>
        </row>
        <row r="255">
          <cell r="A255" t="str">
            <v>P8_Manila_Ave</v>
          </cell>
        </row>
        <row r="256">
          <cell r="A256" t="str">
            <v>P8_Manila_Ave</v>
          </cell>
        </row>
        <row r="257">
          <cell r="A257" t="str">
            <v>P8_Napoocor</v>
          </cell>
        </row>
        <row r="258">
          <cell r="A258" t="str">
            <v>P8_Napoocor</v>
          </cell>
        </row>
        <row r="259">
          <cell r="A259" t="str">
            <v>P8_Napoocor</v>
          </cell>
        </row>
        <row r="260">
          <cell r="A260" t="str">
            <v>P8_Naval Depot</v>
          </cell>
        </row>
        <row r="261">
          <cell r="A261" t="str">
            <v>P8_Naval Depot</v>
          </cell>
        </row>
        <row r="262">
          <cell r="A262" t="str">
            <v>P8_Naval Depot</v>
          </cell>
        </row>
        <row r="263">
          <cell r="A263" t="str">
            <v>P8_Olongapo Bay</v>
          </cell>
        </row>
        <row r="264">
          <cell r="A264" t="str">
            <v>P8_Olongapo Bay</v>
          </cell>
        </row>
        <row r="265">
          <cell r="A265" t="str">
            <v>P8_Olongapo Bay</v>
          </cell>
        </row>
        <row r="266">
          <cell r="A266" t="str">
            <v>P8_OLONGAPOAIRPORT</v>
          </cell>
        </row>
        <row r="267">
          <cell r="A267" t="str">
            <v>P8_OLONGAPOAIRPORT</v>
          </cell>
        </row>
        <row r="268">
          <cell r="A268" t="str">
            <v>P8_OLONGAPOAIRPORT</v>
          </cell>
        </row>
        <row r="269">
          <cell r="A269" t="str">
            <v>P8_Public Market</v>
          </cell>
        </row>
        <row r="270">
          <cell r="A270" t="str">
            <v>P8_Public Market</v>
          </cell>
        </row>
        <row r="271">
          <cell r="A271" t="str">
            <v>P8_Public Market</v>
          </cell>
        </row>
        <row r="272">
          <cell r="A272" t="str">
            <v>P8_Raymundo</v>
          </cell>
        </row>
        <row r="273">
          <cell r="A273" t="str">
            <v>P8_Raymundo</v>
          </cell>
        </row>
        <row r="274">
          <cell r="A274" t="str">
            <v>P8_Raymundo</v>
          </cell>
        </row>
        <row r="275">
          <cell r="A275" t="str">
            <v>P8_Sta Rita</v>
          </cell>
        </row>
        <row r="276">
          <cell r="A276" t="str">
            <v>P8_Sta Rita</v>
          </cell>
        </row>
        <row r="277">
          <cell r="A277" t="str">
            <v>P8_Sta Rita</v>
          </cell>
        </row>
        <row r="278">
          <cell r="A278" t="str">
            <v>P8_Angular_South</v>
          </cell>
        </row>
        <row r="279">
          <cell r="A279" t="str">
            <v>P8_Aringay</v>
          </cell>
        </row>
        <row r="280">
          <cell r="A280" t="str">
            <v>P8_Bacaba</v>
          </cell>
        </row>
        <row r="281">
          <cell r="A281" t="str">
            <v>P8_Bacaba</v>
          </cell>
        </row>
        <row r="282">
          <cell r="A282" t="str">
            <v>P8_Bacaba</v>
          </cell>
        </row>
        <row r="283">
          <cell r="A283" t="str">
            <v>P8_Buel Buel</v>
          </cell>
        </row>
        <row r="284">
          <cell r="A284" t="str">
            <v>P8_Buel Buel</v>
          </cell>
        </row>
        <row r="285">
          <cell r="A285" t="str">
            <v>P8_Camiling_Town</v>
          </cell>
        </row>
        <row r="286">
          <cell r="A286" t="str">
            <v>P8_Camiling_Town</v>
          </cell>
        </row>
        <row r="287">
          <cell r="A287" t="str">
            <v>P8_Camiling_Town</v>
          </cell>
        </row>
        <row r="288">
          <cell r="A288" t="str">
            <v>P8_Castillejos</v>
          </cell>
        </row>
        <row r="289">
          <cell r="A289" t="str">
            <v>P8_Castillejos</v>
          </cell>
        </row>
        <row r="290">
          <cell r="A290" t="str">
            <v>P8_Castillejos</v>
          </cell>
        </row>
        <row r="291">
          <cell r="A291" t="str">
            <v>P8_Nambalan</v>
          </cell>
        </row>
        <row r="292">
          <cell r="A292" t="str">
            <v>P8_Nambalan</v>
          </cell>
        </row>
        <row r="293">
          <cell r="A293" t="str">
            <v>P8_Nambalan</v>
          </cell>
        </row>
        <row r="294">
          <cell r="A294" t="str">
            <v>P8_San Felipe</v>
          </cell>
        </row>
        <row r="295">
          <cell r="A295" t="str">
            <v>P8_San Felipe</v>
          </cell>
        </row>
        <row r="296">
          <cell r="A296" t="str">
            <v>P8_San Narcisco</v>
          </cell>
        </row>
        <row r="297">
          <cell r="A297" t="str">
            <v>P8_San Narcisco</v>
          </cell>
        </row>
        <row r="298">
          <cell r="A298" t="str">
            <v>P8_San Narcisco</v>
          </cell>
        </row>
        <row r="299">
          <cell r="A299" t="str">
            <v>P8_San_Fabian</v>
          </cell>
        </row>
        <row r="300">
          <cell r="A300" t="str">
            <v>P8_San_Fabian</v>
          </cell>
        </row>
        <row r="301">
          <cell r="A301" t="str">
            <v>P8_San_Fabian</v>
          </cell>
        </row>
        <row r="302">
          <cell r="A302" t="str">
            <v>P8_San_Jacinto</v>
          </cell>
        </row>
        <row r="303">
          <cell r="A303" t="str">
            <v>P8_San_Jacinto</v>
          </cell>
        </row>
        <row r="304">
          <cell r="A304" t="str">
            <v>P8_San_Jacinto</v>
          </cell>
        </row>
        <row r="305">
          <cell r="A305" t="str">
            <v>P8_SanAntonio</v>
          </cell>
        </row>
        <row r="306">
          <cell r="A306" t="str">
            <v>P8_SanAntonio</v>
          </cell>
        </row>
        <row r="307">
          <cell r="A307" t="str">
            <v>P8_SanAntonio</v>
          </cell>
        </row>
        <row r="308">
          <cell r="A308" t="str">
            <v>P8_Santiago</v>
          </cell>
        </row>
        <row r="309">
          <cell r="A309" t="str">
            <v>P8_SFLU_South</v>
          </cell>
        </row>
        <row r="310">
          <cell r="A310" t="str">
            <v>P8_SFLU_South</v>
          </cell>
        </row>
        <row r="311">
          <cell r="A311" t="str">
            <v>P8_SFLU_South</v>
          </cell>
        </row>
        <row r="312">
          <cell r="A312" t="str">
            <v>P8_Subic Town</v>
          </cell>
        </row>
        <row r="313">
          <cell r="A313" t="str">
            <v>P8_Subic Town</v>
          </cell>
        </row>
        <row r="314">
          <cell r="A314" t="str">
            <v>P8_Subic Town</v>
          </cell>
        </row>
        <row r="315">
          <cell r="A315" t="str">
            <v>P8_Subic_South</v>
          </cell>
        </row>
        <row r="316">
          <cell r="A316" t="str">
            <v>P8_Subic_South</v>
          </cell>
        </row>
        <row r="317">
          <cell r="A317" t="str">
            <v>P8_Subic_South</v>
          </cell>
        </row>
        <row r="318">
          <cell r="A318" t="str">
            <v>P8_Tarlac_West</v>
          </cell>
        </row>
        <row r="319">
          <cell r="A319" t="str">
            <v>P8_Tarlac_West</v>
          </cell>
        </row>
        <row r="320">
          <cell r="A320" t="str">
            <v>P8_San Torribio</v>
          </cell>
        </row>
        <row r="321">
          <cell r="A321" t="str">
            <v>P8_San Torribio</v>
          </cell>
        </row>
        <row r="322">
          <cell r="A322" t="str">
            <v>P8_San Torribio</v>
          </cell>
        </row>
        <row r="323">
          <cell r="A323" t="str">
            <v>P8_Tinurik</v>
          </cell>
        </row>
        <row r="324">
          <cell r="A324" t="str">
            <v>P8_Tinurik</v>
          </cell>
        </row>
        <row r="325">
          <cell r="A325" t="str">
            <v>P8_Tinurik</v>
          </cell>
        </row>
        <row r="326">
          <cell r="A326" t="str">
            <v>P8_BAY</v>
          </cell>
        </row>
        <row r="327">
          <cell r="A327" t="str">
            <v>P8_BAY</v>
          </cell>
        </row>
        <row r="328">
          <cell r="A328" t="str">
            <v>P8_BAY</v>
          </cell>
        </row>
        <row r="329">
          <cell r="A329" t="str">
            <v>P8_Galalan</v>
          </cell>
        </row>
        <row r="330">
          <cell r="A330" t="str">
            <v>P8_Galalan</v>
          </cell>
        </row>
        <row r="331">
          <cell r="A331" t="str">
            <v>P8_Galalan</v>
          </cell>
        </row>
        <row r="332">
          <cell r="A332" t="str">
            <v>P8_KALAYAAN</v>
          </cell>
        </row>
        <row r="333">
          <cell r="A333" t="str">
            <v>P8_KALAYAAN</v>
          </cell>
        </row>
        <row r="334">
          <cell r="A334" t="str">
            <v>P8_Masapang</v>
          </cell>
        </row>
        <row r="335">
          <cell r="A335" t="str">
            <v>P8_Masapang</v>
          </cell>
        </row>
        <row r="336">
          <cell r="A336" t="str">
            <v>P8_Masapang</v>
          </cell>
        </row>
        <row r="337">
          <cell r="A337" t="str">
            <v>P8_PAETE</v>
          </cell>
        </row>
        <row r="338">
          <cell r="A338" t="str">
            <v>P8_PAETE</v>
          </cell>
        </row>
        <row r="339">
          <cell r="A339" t="str">
            <v>P8_PAETE</v>
          </cell>
        </row>
        <row r="340">
          <cell r="A340" t="str">
            <v>P8_Pila</v>
          </cell>
        </row>
        <row r="341">
          <cell r="A341" t="str">
            <v>P8_Pila</v>
          </cell>
        </row>
        <row r="342">
          <cell r="A342" t="str">
            <v>P8_Pila</v>
          </cell>
        </row>
        <row r="343">
          <cell r="A343" t="str">
            <v>P8_Victoria</v>
          </cell>
        </row>
        <row r="344">
          <cell r="A344" t="str">
            <v>P8_Victoria</v>
          </cell>
        </row>
        <row r="345">
          <cell r="A345" t="str">
            <v>P8_Victoria</v>
          </cell>
        </row>
        <row r="346">
          <cell r="A346" t="str">
            <v>P8_ATIMONAN</v>
          </cell>
        </row>
        <row r="347">
          <cell r="A347" t="str">
            <v>P8_ATIMONAN</v>
          </cell>
        </row>
        <row r="348">
          <cell r="A348" t="str">
            <v>P8_ATIMONAN</v>
          </cell>
        </row>
        <row r="349">
          <cell r="A349" t="str">
            <v>P8_BITUKANGMANOK1</v>
          </cell>
        </row>
        <row r="350">
          <cell r="A350" t="str">
            <v>P8_BITUKANGMANOK1</v>
          </cell>
        </row>
        <row r="351">
          <cell r="A351" t="str">
            <v>P8_BITUKANGMANOK1</v>
          </cell>
        </row>
        <row r="352">
          <cell r="A352" t="str">
            <v>P8_BITUKANGMANOK2</v>
          </cell>
        </row>
        <row r="353">
          <cell r="A353" t="str">
            <v>P8_BITUKANGMANOK2</v>
          </cell>
        </row>
        <row r="354">
          <cell r="A354" t="str">
            <v>P8_BITUKANGMANOK2</v>
          </cell>
        </row>
        <row r="355">
          <cell r="A355" t="str">
            <v>P8_BITUKANGMANOKLOWER</v>
          </cell>
        </row>
        <row r="356">
          <cell r="A356" t="str">
            <v>P8_BITUKANGMANOKLOWER</v>
          </cell>
        </row>
        <row r="357">
          <cell r="A357" t="str">
            <v>P8_BITUKANGMANOKLOWER</v>
          </cell>
        </row>
        <row r="358">
          <cell r="A358" t="str">
            <v>P8_MALICBOY</v>
          </cell>
        </row>
        <row r="359">
          <cell r="A359" t="str">
            <v>P8_MALICBOY</v>
          </cell>
        </row>
        <row r="360">
          <cell r="A360" t="str">
            <v>P8_MALICBOY</v>
          </cell>
        </row>
        <row r="361">
          <cell r="A361" t="str">
            <v>P8_PALSABANGAN</v>
          </cell>
        </row>
        <row r="362">
          <cell r="A362" t="str">
            <v>P8_PALSABANGAN</v>
          </cell>
        </row>
        <row r="363">
          <cell r="A363" t="str">
            <v>P8_PALSABANGAN</v>
          </cell>
        </row>
        <row r="364">
          <cell r="A364" t="str">
            <v>P8_PLARIDEL</v>
          </cell>
        </row>
        <row r="365">
          <cell r="A365" t="str">
            <v>P8_PLARIDEL</v>
          </cell>
        </row>
        <row r="366">
          <cell r="A366" t="str">
            <v>P8_PLARIDEL</v>
          </cell>
        </row>
        <row r="367">
          <cell r="A367" t="str">
            <v>P8_RIZAL</v>
          </cell>
        </row>
        <row r="368">
          <cell r="A368" t="str">
            <v>P8_RIZAL</v>
          </cell>
        </row>
        <row r="369">
          <cell r="A369" t="str">
            <v>P8_RIZAL</v>
          </cell>
        </row>
        <row r="370">
          <cell r="A370" t="str">
            <v>P8_TALABA</v>
          </cell>
        </row>
        <row r="371">
          <cell r="A371" t="str">
            <v>P8_TALABA</v>
          </cell>
        </row>
        <row r="372">
          <cell r="A372" t="str">
            <v>P8_TALABA</v>
          </cell>
        </row>
        <row r="373">
          <cell r="A373" t="str">
            <v>P8_VILLABOTA</v>
          </cell>
        </row>
        <row r="374">
          <cell r="A374" t="str">
            <v>P8_VILLABOTA</v>
          </cell>
        </row>
        <row r="375">
          <cell r="A375" t="str">
            <v>P8_VILLABOTA</v>
          </cell>
        </row>
        <row r="376">
          <cell r="A376" t="str">
            <v>P8_Aborlan, Palawan</v>
          </cell>
        </row>
        <row r="377">
          <cell r="A377" t="str">
            <v>P8_Aborlan, Palawan</v>
          </cell>
        </row>
        <row r="378">
          <cell r="A378" t="str">
            <v>P8_Aborlan, Palawan</v>
          </cell>
        </row>
        <row r="379">
          <cell r="A379" t="str">
            <v>P8_Brookes Point</v>
          </cell>
        </row>
        <row r="380">
          <cell r="A380" t="str">
            <v>P8_Brookes Point</v>
          </cell>
        </row>
        <row r="381">
          <cell r="A381" t="str">
            <v>P8_Brookes Point</v>
          </cell>
        </row>
        <row r="382">
          <cell r="A382" t="str">
            <v>P8_CALAUAG</v>
          </cell>
        </row>
        <row r="383">
          <cell r="A383" t="str">
            <v>P8_CALAUAG</v>
          </cell>
        </row>
        <row r="384">
          <cell r="A384" t="str">
            <v>P8_CALAUAG</v>
          </cell>
        </row>
        <row r="385">
          <cell r="A385" t="str">
            <v>P8_GUININGAYAN</v>
          </cell>
        </row>
        <row r="386">
          <cell r="A386" t="str">
            <v>P8_GUININGAYAN</v>
          </cell>
        </row>
        <row r="387">
          <cell r="A387" t="str">
            <v>P8_GUININGAYAN</v>
          </cell>
        </row>
        <row r="388">
          <cell r="A388" t="str">
            <v>P8_IBAAN</v>
          </cell>
        </row>
        <row r="389">
          <cell r="A389" t="str">
            <v>P8_IBAAN</v>
          </cell>
        </row>
        <row r="390">
          <cell r="A390" t="str">
            <v>P8_IBAAN</v>
          </cell>
        </row>
        <row r="391">
          <cell r="A391" t="str">
            <v>P8_LOPEZ</v>
          </cell>
        </row>
        <row r="392">
          <cell r="A392" t="str">
            <v>P8_LOPEZ</v>
          </cell>
        </row>
        <row r="393">
          <cell r="A393" t="str">
            <v>P8_LOPEZ</v>
          </cell>
        </row>
        <row r="394">
          <cell r="A394" t="str">
            <v>P8_Narra, Palawan</v>
          </cell>
        </row>
        <row r="395">
          <cell r="A395" t="str">
            <v>P8_Narra, Palawan</v>
          </cell>
        </row>
        <row r="396">
          <cell r="A396" t="str">
            <v>P8_Narra, Palawan</v>
          </cell>
        </row>
        <row r="397">
          <cell r="A397" t="str">
            <v>P8_PEREZ ALABAT</v>
          </cell>
        </row>
        <row r="398">
          <cell r="A398" t="str">
            <v>P8_PEREZ ALABAT</v>
          </cell>
        </row>
        <row r="399">
          <cell r="A399" t="str">
            <v>P8_PEREZ ALABAT</v>
          </cell>
        </row>
        <row r="400">
          <cell r="A400" t="str">
            <v>P8_Quezon,Palawan</v>
          </cell>
        </row>
        <row r="401">
          <cell r="A401" t="str">
            <v>P8_Quezon,Palawan</v>
          </cell>
        </row>
        <row r="402">
          <cell r="A402" t="str">
            <v>P8_Quezon,Palawan</v>
          </cell>
        </row>
        <row r="403">
          <cell r="A403" t="str">
            <v>P8_QUEZONALABAT</v>
          </cell>
        </row>
        <row r="404">
          <cell r="A404" t="str">
            <v>P8_QUEZONALABAT</v>
          </cell>
        </row>
        <row r="405">
          <cell r="A405" t="str">
            <v>P8_QUEZONALABAT</v>
          </cell>
        </row>
        <row r="406">
          <cell r="A406" t="str">
            <v>P8_Rizal, Palawan</v>
          </cell>
        </row>
        <row r="407">
          <cell r="A407" t="str">
            <v>P8_Rizal, Palawan</v>
          </cell>
        </row>
        <row r="408">
          <cell r="A408" t="str">
            <v>P8_Rizal, Palawan</v>
          </cell>
        </row>
        <row r="409">
          <cell r="A409" t="str">
            <v>P8_Roxas Mindoro</v>
          </cell>
        </row>
        <row r="410">
          <cell r="A410" t="str">
            <v>P8_Roxas Mindoro</v>
          </cell>
        </row>
        <row r="411">
          <cell r="A411" t="str">
            <v>P8_Roxas Mindoro</v>
          </cell>
        </row>
        <row r="412">
          <cell r="A412" t="str">
            <v>P8_Safronio Espanola</v>
          </cell>
        </row>
        <row r="413">
          <cell r="A413" t="str">
            <v>P8_Safronio Espanola</v>
          </cell>
        </row>
        <row r="414">
          <cell r="A414" t="str">
            <v>P8_Safronio Espanola</v>
          </cell>
        </row>
        <row r="415">
          <cell r="A415" t="str">
            <v>P8_TAGKAWAYAN</v>
          </cell>
        </row>
        <row r="416">
          <cell r="A416" t="str">
            <v>P8_TAGKAWAYAN</v>
          </cell>
        </row>
        <row r="417">
          <cell r="A417" t="str">
            <v>P8_TAGKAWAYAN</v>
          </cell>
        </row>
        <row r="418">
          <cell r="A418" t="str">
            <v>P8_FANTASYWORLD</v>
          </cell>
        </row>
        <row r="419">
          <cell r="A419" t="str">
            <v>P8_FANTASYWORLD</v>
          </cell>
        </row>
        <row r="420">
          <cell r="A420" t="str">
            <v>P8_FANTASYWORLD</v>
          </cell>
        </row>
        <row r="421">
          <cell r="A421" t="str">
            <v>P8_LEMERY</v>
          </cell>
        </row>
        <row r="422">
          <cell r="A422" t="str">
            <v>P8_LEMERY</v>
          </cell>
        </row>
        <row r="423">
          <cell r="A423" t="str">
            <v>P8_LEMERY</v>
          </cell>
        </row>
        <row r="424">
          <cell r="A424" t="str">
            <v>P8_MAHABANGDAHILIG</v>
          </cell>
        </row>
        <row r="425">
          <cell r="A425" t="str">
            <v>P8_MAHABANGDAHILIG</v>
          </cell>
        </row>
        <row r="426">
          <cell r="A426" t="str">
            <v>P8_MAHABANGDAHILIG</v>
          </cell>
        </row>
        <row r="427">
          <cell r="A427" t="str">
            <v>P8_MAHAYAHAY</v>
          </cell>
        </row>
        <row r="428">
          <cell r="A428" t="str">
            <v>P8_MAHAYAHAY</v>
          </cell>
        </row>
        <row r="429">
          <cell r="A429" t="str">
            <v>P8_MAHAYAHAY</v>
          </cell>
        </row>
        <row r="430">
          <cell r="A430" t="str">
            <v>P8_PAYAPA</v>
          </cell>
        </row>
        <row r="431">
          <cell r="A431" t="str">
            <v>P8_PAYAPA</v>
          </cell>
        </row>
        <row r="432">
          <cell r="A432" t="str">
            <v>P8_PAYAPA</v>
          </cell>
        </row>
        <row r="433">
          <cell r="A433" t="str">
            <v>P8_SICATILAYA</v>
          </cell>
        </row>
        <row r="434">
          <cell r="A434" t="str">
            <v>P8_SICATILAYA</v>
          </cell>
        </row>
        <row r="435">
          <cell r="A435" t="str">
            <v>P8_SICATILAYA</v>
          </cell>
        </row>
        <row r="436">
          <cell r="A436" t="str">
            <v>P8_TABLA</v>
          </cell>
        </row>
        <row r="437">
          <cell r="A437" t="str">
            <v>P8_TABLA</v>
          </cell>
        </row>
        <row r="438">
          <cell r="A438" t="str">
            <v>P8_TABLA</v>
          </cell>
        </row>
        <row r="439">
          <cell r="A439" t="str">
            <v>P8_TAGAYTAYMARKET</v>
          </cell>
        </row>
        <row r="440">
          <cell r="A440" t="str">
            <v>P8_TAGAYTAYMARKET</v>
          </cell>
        </row>
        <row r="441">
          <cell r="A441" t="str">
            <v>P8_TAGAYTAYMARKET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OUTH LUZON-DB"/>
      <sheetName val="NORTH LUZON DB"/>
      <sheetName val="BSC-DETAILS"/>
      <sheetName val="NORTH-W BSC ALLOC"/>
      <sheetName val="NLZE ALL SITES"/>
      <sheetName val="SOUTH_LUZON-DB"/>
      <sheetName val="NORTH_LUZON_DB"/>
      <sheetName val="NORTH-W_BSC_ALLOC"/>
      <sheetName val="NLZE_ALL_SITES"/>
      <sheetName val="P8_DATABASE"/>
      <sheetName val="SOUTH_LUZON-DB1"/>
      <sheetName val="NORTH_LUZON_DB1"/>
      <sheetName val="NORTH-W_BSC_ALLOC1"/>
      <sheetName val="NLZE_ALL_SITES1"/>
    </sheetNames>
    <sheetDataSet>
      <sheetData sheetId="0" refreshError="1">
        <row r="5">
          <cell r="D5" t="str">
            <v>SITE NAME</v>
          </cell>
          <cell r="E5" t="str">
            <v>BS NAME</v>
          </cell>
        </row>
        <row r="6">
          <cell r="D6" t="str">
            <v>BACOOR</v>
          </cell>
          <cell r="E6" t="str">
            <v>BACOOR1</v>
          </cell>
        </row>
        <row r="7">
          <cell r="D7" t="str">
            <v>BACOOR2</v>
          </cell>
          <cell r="E7" t="str">
            <v>BACOOR1</v>
          </cell>
        </row>
        <row r="8">
          <cell r="D8" t="str">
            <v>BACOORX</v>
          </cell>
          <cell r="E8" t="str">
            <v>BACOOR1</v>
          </cell>
        </row>
        <row r="9">
          <cell r="D9" t="str">
            <v xml:space="preserve">BINAKAYAN </v>
          </cell>
          <cell r="E9" t="str">
            <v>BACOOR1</v>
          </cell>
        </row>
        <row r="10">
          <cell r="D10" t="str">
            <v>BINAKAYAN X</v>
          </cell>
          <cell r="E10" t="str">
            <v>BACOOR1</v>
          </cell>
        </row>
        <row r="11">
          <cell r="D11" t="str">
            <v>CAVITE CITY</v>
          </cell>
          <cell r="E11" t="str">
            <v>BACOOR1</v>
          </cell>
        </row>
        <row r="12">
          <cell r="D12" t="str">
            <v>CAVITE CITYX</v>
          </cell>
          <cell r="E12" t="str">
            <v>BACOOR1</v>
          </cell>
        </row>
        <row r="13">
          <cell r="D13" t="str">
            <v>CEPZA</v>
          </cell>
          <cell r="E13" t="str">
            <v>BACOOR1</v>
          </cell>
        </row>
        <row r="14">
          <cell r="D14" t="str">
            <v>CEPZAX</v>
          </cell>
          <cell r="E14" t="str">
            <v>BACOOR1</v>
          </cell>
        </row>
        <row r="15">
          <cell r="D15" t="str">
            <v>GEN.TRIAS</v>
          </cell>
          <cell r="E15" t="str">
            <v>BACOOR1</v>
          </cell>
        </row>
        <row r="16">
          <cell r="D16" t="str">
            <v>GEN.TRIASX</v>
          </cell>
          <cell r="E16" t="str">
            <v>BACOOR1</v>
          </cell>
        </row>
        <row r="17">
          <cell r="D17" t="str">
            <v>IMUS</v>
          </cell>
          <cell r="E17" t="str">
            <v>BACOOR1</v>
          </cell>
        </row>
        <row r="18">
          <cell r="D18" t="str">
            <v>IMUS2</v>
          </cell>
          <cell r="E18" t="str">
            <v>BACOOR1</v>
          </cell>
        </row>
        <row r="19">
          <cell r="D19" t="str">
            <v>IMUS2X</v>
          </cell>
          <cell r="E19" t="str">
            <v>BACOOR1</v>
          </cell>
        </row>
        <row r="20">
          <cell r="D20" t="str">
            <v>IMUSDASMA</v>
          </cell>
          <cell r="E20" t="str">
            <v>BACOOR1</v>
          </cell>
        </row>
        <row r="21">
          <cell r="D21" t="str">
            <v>KAWIT</v>
          </cell>
          <cell r="E21" t="str">
            <v>BACOOR1</v>
          </cell>
        </row>
        <row r="22">
          <cell r="D22" t="str">
            <v>KAWITX</v>
          </cell>
          <cell r="E22" t="str">
            <v>BACOOR1</v>
          </cell>
        </row>
        <row r="23">
          <cell r="D23" t="str">
            <v>MALAGASANG</v>
          </cell>
          <cell r="E23" t="str">
            <v>BACOOR1</v>
          </cell>
        </row>
        <row r="24">
          <cell r="D24" t="str">
            <v>MOLINO</v>
          </cell>
          <cell r="E24" t="str">
            <v>BACOOR1</v>
          </cell>
        </row>
        <row r="25">
          <cell r="D25" t="str">
            <v>MOLINOX</v>
          </cell>
          <cell r="E25" t="str">
            <v>BACOOR1</v>
          </cell>
        </row>
        <row r="26">
          <cell r="D26" t="str">
            <v>NOVELETA</v>
          </cell>
          <cell r="E26" t="str">
            <v>BACOOR1</v>
          </cell>
        </row>
        <row r="27">
          <cell r="D27" t="str">
            <v>ROBSNIMUS1</v>
          </cell>
          <cell r="E27" t="str">
            <v>BACOOR1</v>
          </cell>
        </row>
        <row r="28">
          <cell r="D28" t="str">
            <v>ROYALORCH</v>
          </cell>
          <cell r="E28" t="str">
            <v>BACOOR1</v>
          </cell>
        </row>
        <row r="29">
          <cell r="D29" t="str">
            <v>SAN NICHOLAS</v>
          </cell>
          <cell r="E29" t="str">
            <v>BACOOR1</v>
          </cell>
        </row>
        <row r="30">
          <cell r="D30" t="str">
            <v>SAN NICHOLASX</v>
          </cell>
          <cell r="E30" t="str">
            <v>BACOOR1</v>
          </cell>
        </row>
        <row r="31">
          <cell r="D31" t="str">
            <v>SMBACOOR</v>
          </cell>
          <cell r="E31" t="str">
            <v>BACOOR1</v>
          </cell>
        </row>
        <row r="32">
          <cell r="D32" t="str">
            <v>TANZA</v>
          </cell>
          <cell r="E32" t="str">
            <v>BACOOR1</v>
          </cell>
        </row>
        <row r="33">
          <cell r="D33" t="str">
            <v>TANZAX</v>
          </cell>
          <cell r="E33" t="str">
            <v>BACOOR1</v>
          </cell>
        </row>
        <row r="34">
          <cell r="D34" t="str">
            <v>SALITRAN</v>
          </cell>
          <cell r="E34" t="str">
            <v>BACOOR1</v>
          </cell>
        </row>
        <row r="35">
          <cell r="D35" t="str">
            <v>SALITRANX</v>
          </cell>
          <cell r="E35" t="str">
            <v>BACOOR1</v>
          </cell>
        </row>
        <row r="44">
          <cell r="D44" t="str">
            <v xml:space="preserve">CORREGIDOR </v>
          </cell>
          <cell r="E44" t="str">
            <v>BACOOR3</v>
          </cell>
        </row>
        <row r="45">
          <cell r="D45" t="str">
            <v>MARIVELES</v>
          </cell>
          <cell r="E45" t="str">
            <v>BACOOR3</v>
          </cell>
        </row>
        <row r="46">
          <cell r="D46" t="str">
            <v>MARIVELESX</v>
          </cell>
          <cell r="E46" t="str">
            <v>BACOOR3</v>
          </cell>
        </row>
        <row r="47">
          <cell r="D47" t="str">
            <v>ALASASIN</v>
          </cell>
          <cell r="E47" t="str">
            <v>BACOOR3</v>
          </cell>
        </row>
        <row r="48">
          <cell r="D48" t="str">
            <v>AMADEO</v>
          </cell>
          <cell r="E48" t="str">
            <v>BACOOR3</v>
          </cell>
        </row>
        <row r="49">
          <cell r="D49" t="str">
            <v>AMADEOX</v>
          </cell>
          <cell r="E49" t="str">
            <v>BACOOR3</v>
          </cell>
        </row>
        <row r="50">
          <cell r="D50" t="str">
            <v xml:space="preserve">CAYLABNE </v>
          </cell>
          <cell r="E50" t="str">
            <v>BACOOR3</v>
          </cell>
        </row>
        <row r="51">
          <cell r="D51" t="str">
            <v>DASMARINAS</v>
          </cell>
          <cell r="E51" t="str">
            <v>BACOOR3</v>
          </cell>
        </row>
        <row r="52">
          <cell r="D52" t="str">
            <v>DASMARINAS2</v>
          </cell>
          <cell r="E52" t="str">
            <v>BACOOR3</v>
          </cell>
        </row>
        <row r="53">
          <cell r="D53" t="str">
            <v>DASMARINAS2X</v>
          </cell>
          <cell r="E53" t="str">
            <v>BACOOR3</v>
          </cell>
        </row>
        <row r="54">
          <cell r="D54" t="str">
            <v>FCIE</v>
          </cell>
          <cell r="E54" t="str">
            <v>BACOOR3</v>
          </cell>
        </row>
        <row r="55">
          <cell r="D55" t="str">
            <v>FCIEX</v>
          </cell>
          <cell r="E55" t="str">
            <v>BACOOR3</v>
          </cell>
        </row>
        <row r="56">
          <cell r="D56" t="str">
            <v>INDANG</v>
          </cell>
          <cell r="E56" t="str">
            <v>BACOOR3</v>
          </cell>
        </row>
        <row r="57">
          <cell r="D57" t="str">
            <v>INDANGX</v>
          </cell>
          <cell r="E57" t="str">
            <v>BACOOR3</v>
          </cell>
        </row>
        <row r="58">
          <cell r="D58" t="str">
            <v>MANGGAHAN</v>
          </cell>
          <cell r="E58" t="str">
            <v>BACOOR3</v>
          </cell>
        </row>
        <row r="59">
          <cell r="D59" t="str">
            <v>MANGGAHANX</v>
          </cell>
          <cell r="E59" t="str">
            <v>BACOOR3</v>
          </cell>
        </row>
        <row r="60">
          <cell r="D60" t="str">
            <v>MARAGONDON</v>
          </cell>
          <cell r="E60" t="str">
            <v>BACOOR3</v>
          </cell>
        </row>
        <row r="61">
          <cell r="D61" t="str">
            <v>MARAGONDONX</v>
          </cell>
          <cell r="E61" t="str">
            <v>BACOOR3</v>
          </cell>
        </row>
        <row r="62">
          <cell r="D62" t="str">
            <v>MTVIEW</v>
          </cell>
          <cell r="E62" t="str">
            <v>BACOOR3</v>
          </cell>
        </row>
        <row r="63">
          <cell r="D63" t="str">
            <v>MTVIEWX</v>
          </cell>
          <cell r="E63" t="str">
            <v>BACOOR3</v>
          </cell>
        </row>
        <row r="64">
          <cell r="D64" t="str">
            <v>NAIC</v>
          </cell>
          <cell r="E64" t="str">
            <v>BACOOR3</v>
          </cell>
        </row>
        <row r="65">
          <cell r="D65" t="str">
            <v>NAICX</v>
          </cell>
          <cell r="E65" t="str">
            <v>BACOOR3</v>
          </cell>
        </row>
        <row r="66">
          <cell r="D66" t="str">
            <v>P.AZUL</v>
          </cell>
          <cell r="E66" t="str">
            <v>BACOOR3</v>
          </cell>
        </row>
        <row r="67">
          <cell r="D67" t="str">
            <v>P.AZULX</v>
          </cell>
          <cell r="E67" t="str">
            <v>BACOOR3</v>
          </cell>
        </row>
        <row r="68">
          <cell r="D68" t="str">
            <v>PALAPALA</v>
          </cell>
          <cell r="E68" t="str">
            <v>BACOOR3</v>
          </cell>
        </row>
        <row r="69">
          <cell r="D69" t="str">
            <v>PALAPALAX</v>
          </cell>
          <cell r="E69" t="str">
            <v>BACOOR3</v>
          </cell>
        </row>
        <row r="70">
          <cell r="D70" t="str">
            <v>SILANG</v>
          </cell>
          <cell r="E70" t="str">
            <v>BACOOR3</v>
          </cell>
        </row>
        <row r="71">
          <cell r="D71" t="str">
            <v>SILANGX</v>
          </cell>
          <cell r="E71" t="str">
            <v>BACOOR3</v>
          </cell>
        </row>
        <row r="72">
          <cell r="D72" t="str">
            <v>TRECE MARTIRES</v>
          </cell>
          <cell r="E72" t="str">
            <v>BACOOR3</v>
          </cell>
        </row>
        <row r="73">
          <cell r="D73" t="str">
            <v>TRECE MARTIRESX</v>
          </cell>
          <cell r="E73" t="str">
            <v>BACOOR3</v>
          </cell>
        </row>
        <row r="78">
          <cell r="D78" t="str">
            <v>ALFONSO</v>
          </cell>
          <cell r="E78" t="str">
            <v>TAAL1</v>
          </cell>
        </row>
        <row r="79">
          <cell r="D79" t="str">
            <v>ALFONSOX</v>
          </cell>
          <cell r="E79" t="str">
            <v>TAAL1</v>
          </cell>
        </row>
        <row r="80">
          <cell r="D80" t="str">
            <v>ALFONSO2</v>
          </cell>
          <cell r="E80" t="str">
            <v>TAAL1</v>
          </cell>
        </row>
        <row r="81">
          <cell r="D81" t="str">
            <v>ALFONSO2X</v>
          </cell>
          <cell r="E81" t="str">
            <v>TAAL1</v>
          </cell>
        </row>
        <row r="82">
          <cell r="D82" t="str">
            <v>DAYSTGYTY</v>
          </cell>
          <cell r="E82" t="str">
            <v>TAAL1</v>
          </cell>
        </row>
        <row r="83">
          <cell r="D83" t="str">
            <v>MENDEZ</v>
          </cell>
          <cell r="E83" t="str">
            <v>TAAL1</v>
          </cell>
        </row>
        <row r="84">
          <cell r="D84" t="str">
            <v>MENDEZX</v>
          </cell>
          <cell r="E84" t="str">
            <v>TAAL1</v>
          </cell>
        </row>
        <row r="85">
          <cell r="D85" t="str">
            <v>MT.AIMING</v>
          </cell>
          <cell r="E85" t="str">
            <v>TAAL1</v>
          </cell>
        </row>
        <row r="86">
          <cell r="D86" t="str">
            <v>P8_Fanstasy World</v>
          </cell>
          <cell r="E86" t="str">
            <v>TAAL1</v>
          </cell>
        </row>
        <row r="87">
          <cell r="D87" t="str">
            <v>P8_Fantasy WorldX</v>
          </cell>
          <cell r="E87" t="str">
            <v>TAAL1</v>
          </cell>
        </row>
        <row r="88">
          <cell r="D88" t="str">
            <v>P8_Lemery</v>
          </cell>
          <cell r="E88" t="str">
            <v>TAAL1</v>
          </cell>
        </row>
        <row r="89">
          <cell r="D89" t="str">
            <v>P8_LemeryX</v>
          </cell>
          <cell r="E89" t="str">
            <v>TAAL1</v>
          </cell>
        </row>
        <row r="90">
          <cell r="D90" t="str">
            <v>P8_Mahabangdahilig</v>
          </cell>
          <cell r="E90" t="str">
            <v>TAAL1</v>
          </cell>
        </row>
        <row r="91">
          <cell r="D91" t="str">
            <v>P8_Mahayahay</v>
          </cell>
          <cell r="E91" t="str">
            <v>TAAL1</v>
          </cell>
        </row>
        <row r="92">
          <cell r="D92" t="str">
            <v>P8_Payapa</v>
          </cell>
          <cell r="E92" t="str">
            <v>TAAL1</v>
          </cell>
        </row>
        <row r="93">
          <cell r="D93" t="str">
            <v>P8_Sicat Ilaya</v>
          </cell>
          <cell r="E93" t="str">
            <v>TAAL1</v>
          </cell>
        </row>
        <row r="94">
          <cell r="D94" t="str">
            <v>P8_Tabla</v>
          </cell>
          <cell r="E94" t="str">
            <v>TAAL1</v>
          </cell>
        </row>
        <row r="95">
          <cell r="D95" t="str">
            <v>P8_Tagaytay Market</v>
          </cell>
          <cell r="E95" t="str">
            <v>TAAL1</v>
          </cell>
        </row>
        <row r="96">
          <cell r="D96" t="str">
            <v>P8_Tagaytay MarketX</v>
          </cell>
          <cell r="E96" t="str">
            <v>TAAL1</v>
          </cell>
        </row>
        <row r="97">
          <cell r="D97" t="str">
            <v>TAAL</v>
          </cell>
          <cell r="E97" t="str">
            <v>TAAL1</v>
          </cell>
        </row>
        <row r="98">
          <cell r="D98" t="str">
            <v>TAALX</v>
          </cell>
          <cell r="E98" t="str">
            <v>TAAL1</v>
          </cell>
        </row>
        <row r="99">
          <cell r="D99" t="str">
            <v>TAGAYTAY</v>
          </cell>
          <cell r="E99" t="str">
            <v>TAAL1</v>
          </cell>
        </row>
        <row r="100">
          <cell r="D100" t="str">
            <v>TAGAYTAY2</v>
          </cell>
          <cell r="E100" t="str">
            <v>TAAL1</v>
          </cell>
        </row>
        <row r="101">
          <cell r="D101" t="str">
            <v>TAGAYTAY2X</v>
          </cell>
          <cell r="E101" t="str">
            <v>TAAL1</v>
          </cell>
        </row>
        <row r="102">
          <cell r="D102" t="str">
            <v>TAGAYTAYX</v>
          </cell>
          <cell r="E102" t="str">
            <v>TAAL1</v>
          </cell>
        </row>
        <row r="103">
          <cell r="D103" t="str">
            <v>TARTARIA</v>
          </cell>
          <cell r="E103" t="str">
            <v>TAAL1</v>
          </cell>
        </row>
        <row r="104">
          <cell r="D104" t="str">
            <v>ULATSEGUN</v>
          </cell>
          <cell r="E104" t="str">
            <v>TAAL1</v>
          </cell>
        </row>
        <row r="110">
          <cell r="D110" t="str">
            <v>ANILAO</v>
          </cell>
          <cell r="E110" t="str">
            <v>TAAL2</v>
          </cell>
        </row>
        <row r="111">
          <cell r="D111" t="str">
            <v>ANILAOX</v>
          </cell>
          <cell r="E111" t="str">
            <v>TAAL2</v>
          </cell>
        </row>
        <row r="112">
          <cell r="D112" t="str">
            <v>BALAYAN</v>
          </cell>
          <cell r="E112" t="str">
            <v>TAAL2</v>
          </cell>
        </row>
        <row r="113">
          <cell r="D113" t="str">
            <v>BALAYANX</v>
          </cell>
          <cell r="E113" t="str">
            <v>TAAL2</v>
          </cell>
        </row>
        <row r="114">
          <cell r="D114" t="str">
            <v>CALACA</v>
          </cell>
          <cell r="E114" t="str">
            <v>TAAL2</v>
          </cell>
        </row>
        <row r="115">
          <cell r="D115" t="str">
            <v>CALACAX</v>
          </cell>
          <cell r="E115" t="str">
            <v>TAAL2</v>
          </cell>
        </row>
        <row r="116">
          <cell r="D116" t="str">
            <v>CALATAGAN</v>
          </cell>
          <cell r="E116" t="str">
            <v>TAAL2</v>
          </cell>
        </row>
        <row r="117">
          <cell r="D117" t="str">
            <v>CALATAGANGOLF</v>
          </cell>
          <cell r="E117" t="str">
            <v>TAAL2</v>
          </cell>
        </row>
        <row r="118">
          <cell r="D118" t="str">
            <v>CALATAGANGOLFX</v>
          </cell>
          <cell r="E118" t="str">
            <v>TAAL2</v>
          </cell>
        </row>
        <row r="119">
          <cell r="D119" t="str">
            <v>CALATAGANX</v>
          </cell>
          <cell r="E119" t="str">
            <v>TAAL2</v>
          </cell>
        </row>
        <row r="120">
          <cell r="D120" t="str">
            <v>LIAN</v>
          </cell>
          <cell r="E120" t="str">
            <v>TAAL2</v>
          </cell>
        </row>
        <row r="121">
          <cell r="D121" t="str">
            <v>LIAN2</v>
          </cell>
          <cell r="E121" t="str">
            <v>TAAL2</v>
          </cell>
        </row>
        <row r="122">
          <cell r="D122" t="str">
            <v>LIAN2X</v>
          </cell>
          <cell r="E122" t="str">
            <v>TAAL2</v>
          </cell>
        </row>
        <row r="123">
          <cell r="D123" t="str">
            <v>MATABUNGKAY</v>
          </cell>
          <cell r="E123" t="str">
            <v>TAAL2</v>
          </cell>
        </row>
        <row r="124">
          <cell r="D124" t="str">
            <v>MATABUNGKAYX</v>
          </cell>
          <cell r="E124" t="str">
            <v>TAAL2</v>
          </cell>
        </row>
        <row r="125">
          <cell r="D125" t="str">
            <v>NASUGBU</v>
          </cell>
          <cell r="E125" t="str">
            <v>TAAL2</v>
          </cell>
        </row>
        <row r="126">
          <cell r="D126" t="str">
            <v>NASUGBUX</v>
          </cell>
          <cell r="E126" t="str">
            <v>TAAL2</v>
          </cell>
        </row>
        <row r="127">
          <cell r="D127" t="str">
            <v xml:space="preserve">PUNTAFUEGO </v>
          </cell>
          <cell r="E127" t="str">
            <v>TAAL2</v>
          </cell>
        </row>
        <row r="128">
          <cell r="D128" t="str">
            <v>TUMALIN</v>
          </cell>
          <cell r="E128" t="str">
            <v>TAAL2</v>
          </cell>
        </row>
        <row r="133">
          <cell r="D133" t="str">
            <v>BALIBAGO</v>
          </cell>
          <cell r="E133" t="str">
            <v>SUCAT2</v>
          </cell>
        </row>
        <row r="134">
          <cell r="D134" t="str">
            <v>BALIBAGOX</v>
          </cell>
          <cell r="E134" t="str">
            <v>SUCAT2</v>
          </cell>
        </row>
        <row r="135">
          <cell r="D135" t="str">
            <v>BINAN</v>
          </cell>
          <cell r="E135" t="str">
            <v>SUCAT2</v>
          </cell>
        </row>
        <row r="136">
          <cell r="D136" t="str">
            <v>BINAN2</v>
          </cell>
          <cell r="E136" t="str">
            <v>SUCAT2</v>
          </cell>
        </row>
        <row r="137">
          <cell r="D137" t="str">
            <v>BINANX</v>
          </cell>
          <cell r="E137" t="str">
            <v>SUCAT2</v>
          </cell>
        </row>
        <row r="138">
          <cell r="D138" t="str">
            <v xml:space="preserve">CARMONA </v>
          </cell>
          <cell r="E138" t="str">
            <v>SUCAT2</v>
          </cell>
        </row>
        <row r="139">
          <cell r="D139" t="str">
            <v>CARMONA X</v>
          </cell>
          <cell r="E139" t="str">
            <v>SUCAT2</v>
          </cell>
        </row>
        <row r="140">
          <cell r="D140" t="str">
            <v>EMBARCADERO</v>
          </cell>
          <cell r="E140" t="str">
            <v>SUCAT2</v>
          </cell>
        </row>
        <row r="141">
          <cell r="D141" t="str">
            <v>EMBARCADEROX</v>
          </cell>
          <cell r="E141" t="str">
            <v>SUCAT2</v>
          </cell>
        </row>
        <row r="142">
          <cell r="D142" t="str">
            <v>GMA</v>
          </cell>
          <cell r="E142" t="str">
            <v>SUCAT2</v>
          </cell>
        </row>
        <row r="143">
          <cell r="D143" t="str">
            <v>GMAX</v>
          </cell>
          <cell r="E143" t="str">
            <v>SUCAT2</v>
          </cell>
        </row>
        <row r="144">
          <cell r="D144" t="str">
            <v>P8_Mamplasan</v>
          </cell>
          <cell r="E144" t="str">
            <v>SUCAT2</v>
          </cell>
        </row>
        <row r="145">
          <cell r="D145" t="str">
            <v>P8_MamplasanX</v>
          </cell>
          <cell r="E145" t="str">
            <v>SUCAT2</v>
          </cell>
        </row>
        <row r="146">
          <cell r="D146" t="str">
            <v>P8_Splash Island</v>
          </cell>
          <cell r="E146" t="str">
            <v>SUCAT2</v>
          </cell>
        </row>
        <row r="147">
          <cell r="D147" t="str">
            <v>P8_Splash IslandX</v>
          </cell>
          <cell r="E147" t="str">
            <v>SUCAT2</v>
          </cell>
        </row>
        <row r="148">
          <cell r="D148" t="str">
            <v>P8_Susanna 2</v>
          </cell>
          <cell r="E148" t="str">
            <v>SUCAT2</v>
          </cell>
        </row>
        <row r="149">
          <cell r="D149" t="str">
            <v>P8_Susanna 2X</v>
          </cell>
          <cell r="E149" t="str">
            <v>SUCAT2</v>
          </cell>
        </row>
        <row r="150">
          <cell r="D150" t="str">
            <v>SAN PEDRO2</v>
          </cell>
          <cell r="E150" t="str">
            <v>SUCAT2</v>
          </cell>
        </row>
        <row r="151">
          <cell r="D151" t="str">
            <v>SAN PEDRO2X</v>
          </cell>
          <cell r="E151" t="str">
            <v>SUCAT2</v>
          </cell>
        </row>
        <row r="152">
          <cell r="D152" t="str">
            <v>SANPEDRO</v>
          </cell>
          <cell r="E152" t="str">
            <v>SUCAT2</v>
          </cell>
        </row>
        <row r="153">
          <cell r="D153" t="str">
            <v>SANPEDROX</v>
          </cell>
          <cell r="E153" t="str">
            <v>SUCAT2</v>
          </cell>
        </row>
        <row r="154">
          <cell r="D154" t="str">
            <v>SOUTHWOODS</v>
          </cell>
          <cell r="E154" t="str">
            <v>SUCAT2</v>
          </cell>
        </row>
        <row r="155">
          <cell r="D155" t="str">
            <v>SOUTHWOODSX</v>
          </cell>
          <cell r="E155" t="str">
            <v>SUCAT2</v>
          </cell>
        </row>
        <row r="156">
          <cell r="D156" t="str">
            <v>STA.ROSALAG</v>
          </cell>
          <cell r="E156" t="str">
            <v>SUCAT2</v>
          </cell>
        </row>
        <row r="157">
          <cell r="D157" t="str">
            <v>STA.ROSALAGX</v>
          </cell>
          <cell r="E157" t="str">
            <v>SUCAT2</v>
          </cell>
        </row>
        <row r="158">
          <cell r="D158" t="str">
            <v>TARGETMALL BALIBAGO</v>
          </cell>
          <cell r="E158" t="str">
            <v>SUCAT2</v>
          </cell>
        </row>
        <row r="159">
          <cell r="D159" t="str">
            <v>WALTERMART STA.ROSA</v>
          </cell>
          <cell r="E159" t="str">
            <v>SUCAT2</v>
          </cell>
        </row>
        <row r="160">
          <cell r="D160" t="str">
            <v>LAGUNATECH</v>
          </cell>
          <cell r="E160" t="str">
            <v>SUCAT2</v>
          </cell>
        </row>
        <row r="161">
          <cell r="D161" t="str">
            <v>LAGUNATECH2</v>
          </cell>
          <cell r="E161" t="str">
            <v>SUCAT2</v>
          </cell>
        </row>
        <row r="162">
          <cell r="D162" t="str">
            <v>LAGUNATECHX</v>
          </cell>
          <cell r="E162" t="str">
            <v>SUCAT2</v>
          </cell>
        </row>
        <row r="166">
          <cell r="D166" t="str">
            <v>CABUYAO</v>
          </cell>
          <cell r="E166" t="str">
            <v>SUCAT4</v>
          </cell>
        </row>
        <row r="167">
          <cell r="D167" t="str">
            <v>CABUYAOX</v>
          </cell>
          <cell r="E167" t="str">
            <v>SUCAT4</v>
          </cell>
        </row>
        <row r="168">
          <cell r="D168" t="str">
            <v>CALAMBA</v>
          </cell>
          <cell r="E168" t="str">
            <v>SUCAT4</v>
          </cell>
        </row>
        <row r="169">
          <cell r="D169" t="str">
            <v>CALAMBAX</v>
          </cell>
          <cell r="E169" t="str">
            <v>SUCAT4</v>
          </cell>
        </row>
        <row r="170">
          <cell r="D170" t="str">
            <v>CANLUBANG</v>
          </cell>
          <cell r="E170" t="str">
            <v>SUCAT4</v>
          </cell>
        </row>
        <row r="171">
          <cell r="D171" t="str">
            <v>CANDELARIA</v>
          </cell>
          <cell r="E171" t="str">
            <v>SUCAT4</v>
          </cell>
        </row>
        <row r="172">
          <cell r="D172" t="str">
            <v>CANDELARIAX</v>
          </cell>
          <cell r="E172" t="str">
            <v>SUCAT4</v>
          </cell>
        </row>
        <row r="173">
          <cell r="D173" t="str">
            <v>CANLUBANGX</v>
          </cell>
          <cell r="E173" t="str">
            <v>SUCAT4</v>
          </cell>
        </row>
        <row r="174">
          <cell r="D174" t="str">
            <v>CARMELRAY 2</v>
          </cell>
          <cell r="E174" t="str">
            <v>SUCAT4</v>
          </cell>
        </row>
        <row r="175">
          <cell r="D175" t="str">
            <v>CARMELRAY 2X</v>
          </cell>
          <cell r="E175" t="str">
            <v>SUCAT4</v>
          </cell>
        </row>
        <row r="176">
          <cell r="D176" t="str">
            <v>CARMELRAY1</v>
          </cell>
          <cell r="E176" t="str">
            <v>SUCAT4</v>
          </cell>
        </row>
        <row r="177">
          <cell r="D177" t="str">
            <v>LISP</v>
          </cell>
          <cell r="E177" t="str">
            <v>SUCAT4</v>
          </cell>
        </row>
        <row r="178">
          <cell r="D178" t="str">
            <v>LISPX</v>
          </cell>
          <cell r="E178" t="str">
            <v>SUCAT4</v>
          </cell>
        </row>
        <row r="179">
          <cell r="D179" t="str">
            <v>PANSOL</v>
          </cell>
          <cell r="E179" t="str">
            <v>SUCAT4</v>
          </cell>
        </row>
        <row r="180">
          <cell r="D180" t="str">
            <v>PANSOLX</v>
          </cell>
          <cell r="E180" t="str">
            <v>SUCAT4</v>
          </cell>
        </row>
        <row r="181">
          <cell r="D181" t="str">
            <v>PRINZA</v>
          </cell>
          <cell r="E181" t="str">
            <v>SUCAT4</v>
          </cell>
        </row>
        <row r="182">
          <cell r="D182" t="str">
            <v>PRINZAX</v>
          </cell>
          <cell r="E182" t="str">
            <v>SUCAT4</v>
          </cell>
        </row>
        <row r="183">
          <cell r="D183" t="str">
            <v>CALAUAN</v>
          </cell>
          <cell r="E183" t="str">
            <v>SUCAT4</v>
          </cell>
        </row>
        <row r="184">
          <cell r="D184" t="str">
            <v>CALAUANX</v>
          </cell>
          <cell r="E184" t="str">
            <v>SUCAT4</v>
          </cell>
        </row>
        <row r="185">
          <cell r="D185" t="str">
            <v>LOSBANOS</v>
          </cell>
          <cell r="E185" t="str">
            <v>SUCAT4</v>
          </cell>
        </row>
        <row r="186">
          <cell r="D186" t="str">
            <v>LOSBANOSX</v>
          </cell>
          <cell r="E186" t="str">
            <v>SUCAT4</v>
          </cell>
        </row>
        <row r="187">
          <cell r="D187" t="str">
            <v>P8_Pulong Sta.Cruz</v>
          </cell>
          <cell r="E187" t="str">
            <v>SUCAT4</v>
          </cell>
        </row>
        <row r="188">
          <cell r="D188" t="str">
            <v>P8_Pulong Sta.CruzX</v>
          </cell>
          <cell r="E188" t="str">
            <v>SUCAT4</v>
          </cell>
        </row>
        <row r="189">
          <cell r="D189" t="str">
            <v>A. BICHARA MALL</v>
          </cell>
          <cell r="E189" t="str">
            <v>SUCAT4</v>
          </cell>
        </row>
        <row r="190">
          <cell r="D190" t="str">
            <v>LIBERTY COMMERCIAL CTR.</v>
          </cell>
          <cell r="E190" t="str">
            <v>SUCAT4</v>
          </cell>
        </row>
        <row r="191">
          <cell r="D191" t="str">
            <v>YAZAKI TORRES MFG.</v>
          </cell>
          <cell r="E191" t="str">
            <v>SUCAT4</v>
          </cell>
        </row>
        <row r="196">
          <cell r="D196" t="str">
            <v>LILIW</v>
          </cell>
          <cell r="E196" t="str">
            <v>LOS BANOS1</v>
          </cell>
        </row>
        <row r="197">
          <cell r="D197" t="str">
            <v>LILIWX</v>
          </cell>
          <cell r="E197" t="str">
            <v>LOS BANOS1</v>
          </cell>
        </row>
        <row r="198">
          <cell r="D198" t="str">
            <v>NAGCARLAN</v>
          </cell>
          <cell r="E198" t="str">
            <v>LOS BANOS1</v>
          </cell>
        </row>
        <row r="199">
          <cell r="D199" t="str">
            <v>NAGCARLANX</v>
          </cell>
          <cell r="E199" t="str">
            <v>LOS BANOS1</v>
          </cell>
        </row>
        <row r="200">
          <cell r="D200" t="str">
            <v>P8_Bay</v>
          </cell>
          <cell r="E200" t="str">
            <v>LOS BANOS1</v>
          </cell>
        </row>
        <row r="201">
          <cell r="D201" t="str">
            <v>P8_BayX</v>
          </cell>
          <cell r="E201" t="str">
            <v>LOS BANOS1</v>
          </cell>
        </row>
        <row r="202">
          <cell r="D202" t="str">
            <v>P8_Galalan</v>
          </cell>
          <cell r="E202" t="str">
            <v>LOS BANOS1</v>
          </cell>
        </row>
        <row r="203">
          <cell r="D203" t="str">
            <v>P8_GalalanX</v>
          </cell>
          <cell r="E203" t="str">
            <v>LOS BANOS1</v>
          </cell>
        </row>
        <row r="204">
          <cell r="D204" t="str">
            <v>P8_Kalayaan</v>
          </cell>
          <cell r="E204" t="str">
            <v>LOS BANOS1</v>
          </cell>
        </row>
        <row r="205">
          <cell r="D205" t="str">
            <v>P8_KalayaanX</v>
          </cell>
          <cell r="E205" t="str">
            <v>LOS BANOS1</v>
          </cell>
        </row>
        <row r="206">
          <cell r="D206" t="str">
            <v>P8_Masapang</v>
          </cell>
          <cell r="E206" t="str">
            <v>LOS BANOS1</v>
          </cell>
        </row>
        <row r="207">
          <cell r="D207" t="str">
            <v>P8_MasapangX</v>
          </cell>
          <cell r="E207" t="str">
            <v>LOS BANOS1</v>
          </cell>
        </row>
        <row r="208">
          <cell r="D208" t="str">
            <v>P8_Paciano Rizal</v>
          </cell>
          <cell r="E208" t="str">
            <v>LOS BANOS1</v>
          </cell>
        </row>
        <row r="209">
          <cell r="D209" t="str">
            <v>P8_Paciano RizalX</v>
          </cell>
          <cell r="E209" t="str">
            <v>LOS BANOS1</v>
          </cell>
        </row>
        <row r="210">
          <cell r="D210" t="str">
            <v>P8_Paete</v>
          </cell>
          <cell r="E210" t="str">
            <v>LOS BANOS1</v>
          </cell>
        </row>
        <row r="211">
          <cell r="D211" t="str">
            <v>P8_PaeteX</v>
          </cell>
          <cell r="E211" t="str">
            <v>LOS BANOS1</v>
          </cell>
        </row>
        <row r="212">
          <cell r="D212" t="str">
            <v>P8_Pila</v>
          </cell>
          <cell r="E212" t="str">
            <v>LOS BANOS1</v>
          </cell>
        </row>
        <row r="213">
          <cell r="D213" t="str">
            <v>P8_PilaX</v>
          </cell>
          <cell r="E213" t="str">
            <v>LOS BANOS1</v>
          </cell>
        </row>
        <row r="214">
          <cell r="D214" t="str">
            <v>P8_Victoria</v>
          </cell>
          <cell r="E214" t="str">
            <v>LOS BANOS1</v>
          </cell>
        </row>
        <row r="215">
          <cell r="D215" t="str">
            <v>P8_VictoriaX</v>
          </cell>
          <cell r="E215" t="str">
            <v>LOS BANOS1</v>
          </cell>
        </row>
        <row r="216">
          <cell r="D216" t="str">
            <v>PAGSANJAN</v>
          </cell>
          <cell r="E216" t="str">
            <v>LOS BANOS1</v>
          </cell>
        </row>
        <row r="217">
          <cell r="D217" t="str">
            <v>PAGSANJANX</v>
          </cell>
          <cell r="E217" t="str">
            <v>LOS BANOS1</v>
          </cell>
        </row>
        <row r="218">
          <cell r="D218" t="str">
            <v>SINILOAN</v>
          </cell>
          <cell r="E218" t="str">
            <v>LOS BANOS1</v>
          </cell>
        </row>
        <row r="219">
          <cell r="D219" t="str">
            <v>SINILOANX</v>
          </cell>
          <cell r="E219" t="str">
            <v>LOS BANOS1</v>
          </cell>
        </row>
        <row r="220">
          <cell r="D220" t="str">
            <v>STACRUZ</v>
          </cell>
          <cell r="E220" t="str">
            <v>LOS BANOS1</v>
          </cell>
        </row>
        <row r="221">
          <cell r="D221" t="str">
            <v>STACRUZX</v>
          </cell>
          <cell r="E221" t="str">
            <v>LOS BANOS1</v>
          </cell>
        </row>
        <row r="227">
          <cell r="D227" t="str">
            <v>ALAMINOS1</v>
          </cell>
          <cell r="E227" t="str">
            <v>LOS BANOS2</v>
          </cell>
        </row>
        <row r="228">
          <cell r="D228" t="str">
            <v>SAN PABLO CITY 2</v>
          </cell>
          <cell r="E228" t="str">
            <v>LOS BANOS2</v>
          </cell>
        </row>
        <row r="229">
          <cell r="D229" t="str">
            <v>SAN PABLO CITY 2X</v>
          </cell>
          <cell r="E229" t="str">
            <v>LOS BANOS2</v>
          </cell>
        </row>
        <row r="230">
          <cell r="D230" t="str">
            <v>SANPABLO</v>
          </cell>
          <cell r="E230" t="str">
            <v>LOS BANOS2</v>
          </cell>
        </row>
        <row r="231">
          <cell r="D231" t="str">
            <v>SANPABLOX</v>
          </cell>
          <cell r="E231" t="str">
            <v>LOS BANOS2</v>
          </cell>
        </row>
        <row r="232">
          <cell r="D232" t="str">
            <v>SANVICENTE</v>
          </cell>
          <cell r="E232" t="str">
            <v>LOS BANOS2</v>
          </cell>
        </row>
        <row r="233">
          <cell r="D233" t="str">
            <v>SANVICENTEX</v>
          </cell>
          <cell r="E233" t="str">
            <v>LOS BANOS2</v>
          </cell>
        </row>
        <row r="234">
          <cell r="D234" t="str">
            <v>TIAONG</v>
          </cell>
          <cell r="E234" t="str">
            <v>LOS BANOS2</v>
          </cell>
        </row>
        <row r="235">
          <cell r="D235" t="str">
            <v>TIAONGX</v>
          </cell>
          <cell r="E235" t="str">
            <v>LOS BANOS2</v>
          </cell>
        </row>
        <row r="236">
          <cell r="D236" t="str">
            <v>VILLA ESCUDERO</v>
          </cell>
          <cell r="E236" t="str">
            <v>LOS BANOS2</v>
          </cell>
        </row>
        <row r="237">
          <cell r="D237" t="str">
            <v>VILLA ESCUDEROX</v>
          </cell>
          <cell r="E237" t="str">
            <v>LOS BANOS2</v>
          </cell>
        </row>
        <row r="238">
          <cell r="D238" t="str">
            <v>BOAC</v>
          </cell>
          <cell r="E238" t="str">
            <v>LOS BANOS2</v>
          </cell>
        </row>
        <row r="239">
          <cell r="D239" t="str">
            <v>BOACX</v>
          </cell>
          <cell r="E239" t="str">
            <v>LOS BANOS2</v>
          </cell>
        </row>
        <row r="240">
          <cell r="D240" t="str">
            <v>LUCENA</v>
          </cell>
          <cell r="E240" t="str">
            <v>LOS BANOS2</v>
          </cell>
        </row>
        <row r="241">
          <cell r="D241" t="str">
            <v>LUCENA CITY2</v>
          </cell>
          <cell r="E241" t="str">
            <v>LOS BANOS2</v>
          </cell>
        </row>
        <row r="242">
          <cell r="D242" t="str">
            <v>MAYABOBO1</v>
          </cell>
          <cell r="E242" t="str">
            <v>LOS BANOS2</v>
          </cell>
        </row>
        <row r="243">
          <cell r="D243" t="str">
            <v>SARIAYA</v>
          </cell>
          <cell r="E243" t="str">
            <v>LOS BANOS2</v>
          </cell>
        </row>
        <row r="244">
          <cell r="D244" t="str">
            <v>TAYABAS</v>
          </cell>
          <cell r="E244" t="str">
            <v>LOS BANOS2</v>
          </cell>
        </row>
        <row r="245">
          <cell r="D245" t="str">
            <v>LUCENA CITY2X</v>
          </cell>
          <cell r="E245" t="str">
            <v>LOS BANOS2</v>
          </cell>
        </row>
        <row r="246">
          <cell r="D246" t="str">
            <v>LUCENAX</v>
          </cell>
          <cell r="E246" t="str">
            <v>LOS BANOS2</v>
          </cell>
        </row>
        <row r="247">
          <cell r="D247" t="str">
            <v>SARIAYAX</v>
          </cell>
          <cell r="E247" t="str">
            <v>LOS BANOS2</v>
          </cell>
        </row>
        <row r="248">
          <cell r="D248" t="str">
            <v>TAYABASX</v>
          </cell>
          <cell r="E248" t="str">
            <v>LOS BANOS2</v>
          </cell>
        </row>
        <row r="249">
          <cell r="D249" t="str">
            <v>CALIRAYA</v>
          </cell>
          <cell r="E249" t="str">
            <v>LOS BANOS2</v>
          </cell>
        </row>
        <row r="250">
          <cell r="D250" t="str">
            <v>LUCBAN</v>
          </cell>
          <cell r="E250" t="str">
            <v>LOS BANOS2</v>
          </cell>
        </row>
        <row r="251">
          <cell r="D251" t="str">
            <v>LUISIANA</v>
          </cell>
          <cell r="E251" t="str">
            <v>LOS BANOS2</v>
          </cell>
        </row>
        <row r="252">
          <cell r="D252" t="str">
            <v>LUCBANX</v>
          </cell>
          <cell r="E252" t="str">
            <v>LOS BANOS2</v>
          </cell>
        </row>
        <row r="253">
          <cell r="D253" t="str">
            <v>LUISIANAX</v>
          </cell>
          <cell r="E253" t="str">
            <v>LOS BANOS2</v>
          </cell>
        </row>
        <row r="258">
          <cell r="D258" t="str">
            <v>PAGBILAOX</v>
          </cell>
          <cell r="E258" t="str">
            <v>PAGBILAO</v>
          </cell>
        </row>
        <row r="259">
          <cell r="D259" t="str">
            <v>P8_Guiniyangan</v>
          </cell>
          <cell r="E259" t="str">
            <v>PAGBILAO</v>
          </cell>
        </row>
        <row r="260">
          <cell r="D260" t="str">
            <v>P8_Perez, Alabat Island</v>
          </cell>
          <cell r="E260" t="str">
            <v>PAGBILAO</v>
          </cell>
        </row>
        <row r="261">
          <cell r="D261" t="str">
            <v>P8_Lopez</v>
          </cell>
          <cell r="E261" t="str">
            <v>PAGBILAO</v>
          </cell>
        </row>
        <row r="262">
          <cell r="D262" t="str">
            <v>P8_Calauag</v>
          </cell>
          <cell r="E262" t="str">
            <v>PAGBILAO</v>
          </cell>
        </row>
        <row r="263">
          <cell r="D263" t="str">
            <v>P8_Tagkawayan</v>
          </cell>
          <cell r="E263" t="str">
            <v>PAGBILAO</v>
          </cell>
        </row>
        <row r="264">
          <cell r="D264" t="str">
            <v>P8_Quezon, Alabat Island</v>
          </cell>
          <cell r="E264" t="str">
            <v>PAGBILAO</v>
          </cell>
        </row>
        <row r="265">
          <cell r="D265" t="str">
            <v>P8_Palsabangan</v>
          </cell>
          <cell r="E265" t="str">
            <v>PAGBILAO</v>
          </cell>
        </row>
        <row r="266">
          <cell r="D266" t="str">
            <v>P8_Malicboy</v>
          </cell>
          <cell r="E266" t="str">
            <v>PAGBILAO</v>
          </cell>
        </row>
        <row r="267">
          <cell r="D267" t="str">
            <v>P8_Rizal</v>
          </cell>
          <cell r="E267" t="str">
            <v>PAGBILAO</v>
          </cell>
        </row>
        <row r="268">
          <cell r="D268" t="str">
            <v>P8_Atimonan</v>
          </cell>
          <cell r="E268" t="str">
            <v>PAGBILAO</v>
          </cell>
        </row>
        <row r="269">
          <cell r="D269" t="str">
            <v>P8_Plaridel</v>
          </cell>
          <cell r="E269" t="str">
            <v>PAGBILAO</v>
          </cell>
        </row>
        <row r="270">
          <cell r="D270" t="str">
            <v>P8_Villabota</v>
          </cell>
          <cell r="E270" t="str">
            <v>PAGBILAO</v>
          </cell>
        </row>
        <row r="271">
          <cell r="D271" t="str">
            <v>P8_Bitukang Manok 1</v>
          </cell>
          <cell r="E271" t="str">
            <v>PAGBILAO</v>
          </cell>
        </row>
        <row r="272">
          <cell r="D272" t="str">
            <v>P8_Bitukang Manok 2</v>
          </cell>
          <cell r="E272" t="str">
            <v>PAGBILAO</v>
          </cell>
        </row>
        <row r="273">
          <cell r="D273" t="str">
            <v>P8_Bitukang Manok Lower</v>
          </cell>
          <cell r="E273" t="str">
            <v>PAGBILAO</v>
          </cell>
        </row>
        <row r="274">
          <cell r="D274" t="str">
            <v>P8_Guiniyangan</v>
          </cell>
          <cell r="E274" t="str">
            <v>PAGBILAO</v>
          </cell>
        </row>
        <row r="275">
          <cell r="D275" t="str">
            <v>P8_Perez, Alabat Island</v>
          </cell>
          <cell r="E275" t="str">
            <v>PAGBILAO</v>
          </cell>
        </row>
        <row r="276">
          <cell r="D276" t="str">
            <v>P8_LopezX</v>
          </cell>
          <cell r="E276" t="str">
            <v>PAGBILAO</v>
          </cell>
        </row>
        <row r="277">
          <cell r="D277" t="str">
            <v>P8_CalauagX</v>
          </cell>
          <cell r="E277" t="str">
            <v>PAGBILAO</v>
          </cell>
        </row>
        <row r="278">
          <cell r="D278" t="str">
            <v>P8_TagkawayanX</v>
          </cell>
          <cell r="E278" t="str">
            <v>PAGBILAO</v>
          </cell>
        </row>
        <row r="279">
          <cell r="D279" t="str">
            <v>P8_Quezon, Alabat Island</v>
          </cell>
          <cell r="E279" t="str">
            <v>PAGBILAO</v>
          </cell>
        </row>
        <row r="280">
          <cell r="D280" t="str">
            <v>GUMACAX</v>
          </cell>
          <cell r="E280" t="str">
            <v>PAGBILAO</v>
          </cell>
        </row>
        <row r="281">
          <cell r="D281" t="str">
            <v>P8_Talaba</v>
          </cell>
          <cell r="E281" t="str">
            <v>PAGBILAO</v>
          </cell>
        </row>
        <row r="282">
          <cell r="D282" t="str">
            <v>PAGBILAO</v>
          </cell>
          <cell r="E282" t="str">
            <v>PAGBILAO</v>
          </cell>
        </row>
        <row r="283">
          <cell r="D283" t="str">
            <v>GUMACA</v>
          </cell>
          <cell r="E283" t="str">
            <v>PAGBILAO</v>
          </cell>
        </row>
        <row r="288">
          <cell r="D288" t="str">
            <v>FIESTASHOP</v>
          </cell>
          <cell r="E288" t="str">
            <v>BACOOR2</v>
          </cell>
        </row>
        <row r="289">
          <cell r="D289" t="str">
            <v>FPIP</v>
          </cell>
          <cell r="E289" t="str">
            <v>BACOOR2</v>
          </cell>
        </row>
        <row r="290">
          <cell r="D290" t="str">
            <v>FPIPX</v>
          </cell>
          <cell r="E290" t="str">
            <v>BACOOR2</v>
          </cell>
        </row>
        <row r="291">
          <cell r="D291" t="str">
            <v>LIMALAND</v>
          </cell>
          <cell r="E291" t="str">
            <v>BACOOR2</v>
          </cell>
        </row>
        <row r="292">
          <cell r="D292" t="str">
            <v>LIMALANDX</v>
          </cell>
          <cell r="E292" t="str">
            <v>BACOOR2</v>
          </cell>
        </row>
        <row r="293">
          <cell r="D293" t="str">
            <v>LIPA</v>
          </cell>
          <cell r="E293" t="str">
            <v>BACOOR2</v>
          </cell>
        </row>
        <row r="294">
          <cell r="D294" t="str">
            <v>LIPA2</v>
          </cell>
          <cell r="E294" t="str">
            <v>BACOOR2</v>
          </cell>
        </row>
        <row r="295">
          <cell r="D295" t="str">
            <v>LIPA2X</v>
          </cell>
          <cell r="E295" t="str">
            <v>BACOOR2</v>
          </cell>
        </row>
        <row r="296">
          <cell r="D296" t="str">
            <v>LIPAX</v>
          </cell>
          <cell r="E296" t="str">
            <v>BACOOR2</v>
          </cell>
        </row>
        <row r="297">
          <cell r="D297" t="str">
            <v>MALVAR</v>
          </cell>
          <cell r="E297" t="str">
            <v>BACOOR2</v>
          </cell>
        </row>
        <row r="298">
          <cell r="D298" t="str">
            <v>MALVARX</v>
          </cell>
          <cell r="E298" t="str">
            <v>BACOOR2</v>
          </cell>
        </row>
        <row r="299">
          <cell r="D299" t="str">
            <v>P8_San Torribio</v>
          </cell>
          <cell r="E299" t="str">
            <v>BACOOR2</v>
          </cell>
        </row>
        <row r="300">
          <cell r="D300" t="str">
            <v>P8_San TorribioX</v>
          </cell>
          <cell r="E300" t="str">
            <v>BACOOR2</v>
          </cell>
        </row>
        <row r="301">
          <cell r="D301" t="str">
            <v>P8_Tinurik</v>
          </cell>
          <cell r="E301" t="str">
            <v>BACOOR2</v>
          </cell>
        </row>
        <row r="302">
          <cell r="D302" t="str">
            <v>P8_TinurikX</v>
          </cell>
          <cell r="E302" t="str">
            <v>BACOOR2</v>
          </cell>
        </row>
        <row r="303">
          <cell r="D303" t="str">
            <v>STOTOMASB</v>
          </cell>
          <cell r="E303" t="str">
            <v>BACOOR2</v>
          </cell>
        </row>
        <row r="304">
          <cell r="D304" t="str">
            <v>STOTOMASBX</v>
          </cell>
          <cell r="E304" t="str">
            <v>BACOOR2</v>
          </cell>
        </row>
        <row r="305">
          <cell r="D305" t="str">
            <v>TALISAY</v>
          </cell>
          <cell r="E305" t="str">
            <v>BACOOR2</v>
          </cell>
        </row>
        <row r="306">
          <cell r="D306" t="str">
            <v>TALISAYX</v>
          </cell>
          <cell r="E306" t="str">
            <v>BACOOR2</v>
          </cell>
        </row>
        <row r="307">
          <cell r="D307" t="str">
            <v>TANAUAN</v>
          </cell>
          <cell r="E307" t="str">
            <v>BACOOR2</v>
          </cell>
        </row>
        <row r="308">
          <cell r="D308" t="str">
            <v>TANAUANX</v>
          </cell>
          <cell r="E308" t="str">
            <v>BACOOR2</v>
          </cell>
        </row>
        <row r="314">
          <cell r="D314" t="str">
            <v>ALITAGTAG</v>
          </cell>
          <cell r="E314" t="str">
            <v>BATANGAS2</v>
          </cell>
        </row>
        <row r="315">
          <cell r="D315" t="str">
            <v>ALITAGTAGX</v>
          </cell>
          <cell r="E315" t="str">
            <v>BATANGAS2</v>
          </cell>
        </row>
        <row r="316">
          <cell r="D316" t="str">
            <v>BANAYBANAY</v>
          </cell>
          <cell r="E316" t="str">
            <v>BATANGAS2</v>
          </cell>
        </row>
        <row r="317">
          <cell r="D317" t="str">
            <v>BATANGAS</v>
          </cell>
          <cell r="E317" t="str">
            <v>BATANGAS2</v>
          </cell>
        </row>
        <row r="318">
          <cell r="D318" t="str">
            <v>BATANGAS2</v>
          </cell>
          <cell r="E318" t="str">
            <v>BATANGAS2</v>
          </cell>
        </row>
        <row r="319">
          <cell r="D319" t="str">
            <v>BATANGAS2X</v>
          </cell>
          <cell r="E319" t="str">
            <v>BATANGAS2</v>
          </cell>
        </row>
        <row r="320">
          <cell r="D320" t="str">
            <v>BATANGAS3</v>
          </cell>
          <cell r="E320" t="str">
            <v>BATANGAS2</v>
          </cell>
        </row>
        <row r="321">
          <cell r="D321" t="str">
            <v>BATANGAS3X</v>
          </cell>
          <cell r="E321" t="str">
            <v>BATANGAS2</v>
          </cell>
        </row>
        <row r="322">
          <cell r="D322" t="str">
            <v>BATANGASX</v>
          </cell>
          <cell r="E322" t="str">
            <v>BATANGAS2</v>
          </cell>
        </row>
        <row r="323">
          <cell r="D323" t="str">
            <v>BAUAN</v>
          </cell>
          <cell r="E323" t="str">
            <v>BATANGAS2</v>
          </cell>
        </row>
        <row r="324">
          <cell r="D324" t="str">
            <v>BAUAN2</v>
          </cell>
          <cell r="E324" t="str">
            <v>BATANGAS2</v>
          </cell>
        </row>
        <row r="325">
          <cell r="D325" t="str">
            <v>BAUAN2X</v>
          </cell>
          <cell r="E325" t="str">
            <v>BATANGAS2</v>
          </cell>
        </row>
        <row r="326">
          <cell r="D326" t="str">
            <v>BAUANX</v>
          </cell>
          <cell r="E326" t="str">
            <v>BATANGAS2</v>
          </cell>
        </row>
        <row r="327">
          <cell r="D327" t="str">
            <v>MABINI</v>
          </cell>
          <cell r="E327" t="str">
            <v>BATANGAS2</v>
          </cell>
        </row>
        <row r="328">
          <cell r="D328" t="str">
            <v>MABINIX</v>
          </cell>
          <cell r="E328" t="str">
            <v>BATANGAS2</v>
          </cell>
        </row>
        <row r="329">
          <cell r="D329" t="str">
            <v>MAHABANGPARANG</v>
          </cell>
          <cell r="E329" t="str">
            <v>BATANGAS2</v>
          </cell>
        </row>
        <row r="330">
          <cell r="D330" t="str">
            <v>MAHABANGPARANGX</v>
          </cell>
          <cell r="E330" t="str">
            <v>BATANGAS2</v>
          </cell>
        </row>
        <row r="331">
          <cell r="D331" t="str">
            <v>PADRE GARCIA</v>
          </cell>
          <cell r="E331" t="str">
            <v>BATANGAS2</v>
          </cell>
        </row>
        <row r="332">
          <cell r="D332" t="str">
            <v>SANJOSE</v>
          </cell>
          <cell r="E332" t="str">
            <v>BATANGAS2</v>
          </cell>
        </row>
        <row r="333">
          <cell r="D333" t="str">
            <v>SANJOSEX</v>
          </cell>
          <cell r="E333" t="str">
            <v>BATANGAS2</v>
          </cell>
        </row>
        <row r="334">
          <cell r="D334" t="str">
            <v>TABANGAO</v>
          </cell>
          <cell r="E334" t="str">
            <v>BATANGAS2</v>
          </cell>
        </row>
        <row r="339">
          <cell r="D339" t="str">
            <v>P8_RoxazMdoX</v>
          </cell>
          <cell r="E339" t="str">
            <v>BATANGAS1</v>
          </cell>
        </row>
        <row r="340">
          <cell r="D340" t="str">
            <v>CALAPAN</v>
          </cell>
          <cell r="E340" t="str">
            <v>BATANGAS1</v>
          </cell>
        </row>
        <row r="341">
          <cell r="D341" t="str">
            <v>PUERTOGALERA</v>
          </cell>
          <cell r="E341" t="str">
            <v>BATANGAS1</v>
          </cell>
        </row>
        <row r="342">
          <cell r="D342" t="str">
            <v>PURY</v>
          </cell>
          <cell r="E342" t="str">
            <v>BATANGAS1</v>
          </cell>
        </row>
        <row r="343">
          <cell r="D343" t="str">
            <v>PUTINGKAHOY</v>
          </cell>
          <cell r="E343" t="str">
            <v>BATANGAS1</v>
          </cell>
        </row>
        <row r="344">
          <cell r="D344" t="str">
            <v>ROSARIOBA</v>
          </cell>
          <cell r="E344" t="str">
            <v>BATANGAS1</v>
          </cell>
        </row>
        <row r="345">
          <cell r="D345" t="str">
            <v>SANJUAN,BA</v>
          </cell>
          <cell r="E345" t="str">
            <v>BATANGAS1</v>
          </cell>
        </row>
        <row r="346">
          <cell r="D346" t="str">
            <v>STA. CATALINA</v>
          </cell>
          <cell r="E346" t="str">
            <v>BATANGAS1</v>
          </cell>
        </row>
        <row r="347">
          <cell r="D347" t="str">
            <v>TANOB</v>
          </cell>
          <cell r="E347" t="str">
            <v>BATANGAS1</v>
          </cell>
        </row>
        <row r="348">
          <cell r="D348" t="str">
            <v>TAYSAN</v>
          </cell>
          <cell r="E348" t="str">
            <v>BATANGAS1</v>
          </cell>
        </row>
        <row r="349">
          <cell r="D349" t="str">
            <v>P8_RoxazMdo</v>
          </cell>
          <cell r="E349" t="str">
            <v>BATANGAS1</v>
          </cell>
        </row>
        <row r="350">
          <cell r="D350" t="str">
            <v>CALAPANX</v>
          </cell>
          <cell r="E350" t="str">
            <v>BATANGAS1</v>
          </cell>
        </row>
        <row r="351">
          <cell r="D351" t="str">
            <v>PADRE GARCIAX</v>
          </cell>
          <cell r="E351" t="str">
            <v>BATANGAS1</v>
          </cell>
        </row>
        <row r="352">
          <cell r="D352" t="str">
            <v>PUERTOGALERAX</v>
          </cell>
          <cell r="E352" t="str">
            <v>BATANGAS1</v>
          </cell>
        </row>
        <row r="353">
          <cell r="D353" t="str">
            <v>PURYX</v>
          </cell>
          <cell r="E353" t="str">
            <v>BATANGAS1</v>
          </cell>
        </row>
        <row r="354">
          <cell r="D354" t="str">
            <v>ROSARIOBAX</v>
          </cell>
          <cell r="E354" t="str">
            <v>BATANGAS1</v>
          </cell>
        </row>
        <row r="355">
          <cell r="D355" t="str">
            <v>SANJUAN,BAX</v>
          </cell>
          <cell r="E355" t="str">
            <v>BATANGAS1</v>
          </cell>
        </row>
        <row r="356">
          <cell r="D356" t="str">
            <v>TAYSANX</v>
          </cell>
          <cell r="E356" t="str">
            <v>BATANGAS1</v>
          </cell>
        </row>
        <row r="357">
          <cell r="D357" t="str">
            <v>P8_Ibaan</v>
          </cell>
          <cell r="E357" t="str">
            <v>BATANGAS1</v>
          </cell>
        </row>
        <row r="358">
          <cell r="D358" t="str">
            <v>P8_IbaanX</v>
          </cell>
          <cell r="E358" t="str">
            <v>BATANGAS1</v>
          </cell>
        </row>
        <row r="361">
          <cell r="D361" t="str">
            <v>BICOL SITES</v>
          </cell>
        </row>
        <row r="362">
          <cell r="D362" t="str">
            <v>CAMALIG</v>
          </cell>
          <cell r="E362" t="str">
            <v>BICOL</v>
          </cell>
        </row>
        <row r="363">
          <cell r="D363" t="str">
            <v>DAET</v>
          </cell>
          <cell r="E363" t="str">
            <v>BICOL</v>
          </cell>
        </row>
        <row r="364">
          <cell r="D364" t="str">
            <v>DARAGA</v>
          </cell>
          <cell r="E364" t="str">
            <v>BICOL</v>
          </cell>
        </row>
        <row r="365">
          <cell r="D365" t="str">
            <v>IRIGA</v>
          </cell>
          <cell r="E365" t="str">
            <v>BICOL</v>
          </cell>
        </row>
        <row r="366">
          <cell r="D366" t="str">
            <v>IRIGAX</v>
          </cell>
          <cell r="E366" t="str">
            <v>BICOL</v>
          </cell>
        </row>
        <row r="367">
          <cell r="D367" t="str">
            <v>LEGASPI</v>
          </cell>
          <cell r="E367" t="str">
            <v>BICOL</v>
          </cell>
        </row>
        <row r="368">
          <cell r="D368" t="str">
            <v>LEGASPICITY2</v>
          </cell>
          <cell r="E368" t="str">
            <v>BICOL</v>
          </cell>
        </row>
        <row r="369">
          <cell r="D369" t="str">
            <v>LEGASPILCC</v>
          </cell>
          <cell r="E369" t="str">
            <v>BICOL</v>
          </cell>
        </row>
        <row r="370">
          <cell r="D370" t="str">
            <v>NAGA</v>
          </cell>
          <cell r="E370" t="str">
            <v>BICOL</v>
          </cell>
        </row>
        <row r="371">
          <cell r="D371" t="str">
            <v>PILI</v>
          </cell>
          <cell r="E371" t="str">
            <v>BICOL</v>
          </cell>
        </row>
        <row r="372">
          <cell r="D372" t="str">
            <v>SORSOGON</v>
          </cell>
          <cell r="E372" t="str">
            <v>BICOL</v>
          </cell>
        </row>
        <row r="373">
          <cell r="D373" t="str">
            <v>TABACO</v>
          </cell>
          <cell r="E373" t="str">
            <v>BICOL</v>
          </cell>
        </row>
        <row r="374">
          <cell r="D374" t="str">
            <v>TIWI</v>
          </cell>
          <cell r="E374" t="str">
            <v>BICOL</v>
          </cell>
        </row>
        <row r="375">
          <cell r="D375" t="str">
            <v>CAMALIGX</v>
          </cell>
          <cell r="E375" t="str">
            <v>BICOL</v>
          </cell>
        </row>
        <row r="376">
          <cell r="D376" t="str">
            <v>DAETX</v>
          </cell>
          <cell r="E376" t="str">
            <v>BICOL</v>
          </cell>
        </row>
        <row r="377">
          <cell r="D377" t="str">
            <v>DARAGAX</v>
          </cell>
          <cell r="E377" t="str">
            <v>BICOL</v>
          </cell>
        </row>
        <row r="378">
          <cell r="D378" t="str">
            <v>LEGASPIX</v>
          </cell>
          <cell r="E378" t="str">
            <v>BICOL</v>
          </cell>
        </row>
        <row r="379">
          <cell r="D379" t="str">
            <v>LEGASPI2X</v>
          </cell>
          <cell r="E379" t="str">
            <v>BICOL</v>
          </cell>
        </row>
        <row r="380">
          <cell r="D380" t="str">
            <v>NAGAX</v>
          </cell>
          <cell r="E380" t="str">
            <v>BICOL</v>
          </cell>
        </row>
        <row r="381">
          <cell r="D381" t="str">
            <v>PILIX</v>
          </cell>
          <cell r="E381" t="str">
            <v>BICOL</v>
          </cell>
        </row>
        <row r="382">
          <cell r="D382" t="str">
            <v>SORSOGONX</v>
          </cell>
          <cell r="E382" t="str">
            <v>BICOL</v>
          </cell>
        </row>
        <row r="383">
          <cell r="D383" t="str">
            <v>TABACOX</v>
          </cell>
          <cell r="E383" t="str">
            <v>BICOL</v>
          </cell>
        </row>
        <row r="384">
          <cell r="D384" t="str">
            <v>TIWIX</v>
          </cell>
          <cell r="E384" t="str">
            <v>BICOL</v>
          </cell>
        </row>
        <row r="388">
          <cell r="D388" t="str">
            <v>MAMBURAO</v>
          </cell>
          <cell r="E388" t="str">
            <v>SATELLITE</v>
          </cell>
        </row>
        <row r="389">
          <cell r="D389" t="str">
            <v>VIRAC2</v>
          </cell>
          <cell r="E389" t="str">
            <v>SATELLITE</v>
          </cell>
        </row>
        <row r="390">
          <cell r="D390" t="str">
            <v>VIRAC2X</v>
          </cell>
          <cell r="E390" t="str">
            <v>SATELLITE</v>
          </cell>
        </row>
        <row r="391">
          <cell r="D391" t="str">
            <v>P8_Brookes Point</v>
          </cell>
          <cell r="E391" t="str">
            <v>SATELLITE</v>
          </cell>
        </row>
        <row r="392">
          <cell r="D392" t="str">
            <v>P8_Aborlan, Palawan</v>
          </cell>
          <cell r="E392" t="str">
            <v>SATELLITE</v>
          </cell>
        </row>
        <row r="393">
          <cell r="D393" t="str">
            <v>P8_Narra, Palawan</v>
          </cell>
          <cell r="E393" t="str">
            <v>SATELLITE</v>
          </cell>
        </row>
        <row r="394">
          <cell r="D394" t="str">
            <v>P8_Narra, PalawanX</v>
          </cell>
          <cell r="E394" t="str">
            <v>SATELLITE</v>
          </cell>
        </row>
        <row r="395">
          <cell r="D395" t="str">
            <v>P8_Quezon,Palawan</v>
          </cell>
          <cell r="E395" t="str">
            <v>SATELLITE</v>
          </cell>
        </row>
        <row r="396">
          <cell r="D396" t="str">
            <v>P8_Quezon,PalawanX</v>
          </cell>
          <cell r="E396" t="str">
            <v>SATELLITE</v>
          </cell>
        </row>
        <row r="397">
          <cell r="D397" t="str">
            <v>P8_Rizal, Palawan</v>
          </cell>
          <cell r="E397" t="str">
            <v>SATELLITE</v>
          </cell>
        </row>
        <row r="398">
          <cell r="D398" t="str">
            <v>P8_Rizal, PalawanX</v>
          </cell>
          <cell r="E398" t="str">
            <v>SATELLITE</v>
          </cell>
        </row>
        <row r="399">
          <cell r="D399" t="str">
            <v>MAMBURAOX</v>
          </cell>
          <cell r="E399" t="str">
            <v>SATELLITE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DH RADIO EUL SUMMARY"/>
      <sheetName val="PDH RADIO Details_Original Plan"/>
      <sheetName val="Aging"/>
      <sheetName val="Pricing Template"/>
      <sheetName val="PDH_RADIO_EUL_SUMMARY"/>
      <sheetName val="PDH_RADIO_Details_Original_Plan"/>
      <sheetName val="Pricing_Template"/>
      <sheetName val="Sheet1"/>
    </sheetNames>
    <sheetDataSet>
      <sheetData sheetId="0"/>
      <sheetData sheetId="1"/>
      <sheetData sheetId="2"/>
      <sheetData sheetId="3">
        <row r="3">
          <cell r="A3" t="str">
            <v>ALU 155 MPR</v>
          </cell>
          <cell r="B3">
            <v>20000</v>
          </cell>
        </row>
        <row r="4">
          <cell r="A4" t="str">
            <v>ALU AWY</v>
          </cell>
          <cell r="B4">
            <v>30000</v>
          </cell>
        </row>
        <row r="5">
          <cell r="A5" t="str">
            <v>ALU LX/UX</v>
          </cell>
          <cell r="B5">
            <v>35000</v>
          </cell>
        </row>
        <row r="6">
          <cell r="A6" t="str">
            <v>Ericsson Minilink C</v>
          </cell>
          <cell r="B6">
            <v>35000</v>
          </cell>
        </row>
        <row r="7">
          <cell r="A7" t="str">
            <v>Ericsson Minilink E</v>
          </cell>
          <cell r="B7">
            <v>40000</v>
          </cell>
        </row>
        <row r="8">
          <cell r="A8" t="str">
            <v>HSTX Eclipse</v>
          </cell>
          <cell r="B8">
            <v>25000</v>
          </cell>
        </row>
        <row r="9">
          <cell r="A9" t="str">
            <v>HSTX Megastar</v>
          </cell>
          <cell r="B9">
            <v>35000</v>
          </cell>
        </row>
        <row r="10">
          <cell r="A10" t="str">
            <v>HSTX Microstar</v>
          </cell>
          <cell r="B10">
            <v>30000</v>
          </cell>
        </row>
        <row r="11">
          <cell r="A11" t="str">
            <v>HT RTN620</v>
          </cell>
          <cell r="B11">
            <v>15000</v>
          </cell>
        </row>
        <row r="12">
          <cell r="A12" t="str">
            <v>NEC Neo (100)</v>
          </cell>
          <cell r="B12">
            <v>15000</v>
          </cell>
        </row>
        <row r="13">
          <cell r="A13" t="str">
            <v>NEC Neo (155)</v>
          </cell>
          <cell r="B13">
            <v>20000</v>
          </cell>
        </row>
        <row r="14">
          <cell r="A14" t="str">
            <v>NEC Pasolink</v>
          </cell>
          <cell r="B14">
            <v>25000</v>
          </cell>
        </row>
        <row r="15">
          <cell r="A15" t="str">
            <v>NERA Cellink</v>
          </cell>
          <cell r="B15">
            <v>25000</v>
          </cell>
        </row>
        <row r="16">
          <cell r="A16" t="str">
            <v>NERA Compactlink</v>
          </cell>
          <cell r="B16">
            <v>25000</v>
          </cell>
        </row>
        <row r="17">
          <cell r="A17" t="str">
            <v>NERA EVO</v>
          </cell>
          <cell r="B17">
            <v>40000</v>
          </cell>
        </row>
        <row r="18">
          <cell r="A18" t="str">
            <v>Nokia DMR</v>
          </cell>
          <cell r="B18">
            <v>40000</v>
          </cell>
        </row>
        <row r="19">
          <cell r="A19" t="str">
            <v>Nokia Flexihopper</v>
          </cell>
          <cell r="B19">
            <v>35000</v>
          </cell>
        </row>
        <row r="20">
          <cell r="A20" t="str">
            <v>Non Specific</v>
          </cell>
          <cell r="B20">
            <v>30000</v>
          </cell>
        </row>
        <row r="21">
          <cell r="A21" t="str">
            <v>One Com Space P</v>
          </cell>
          <cell r="B21">
            <v>10000</v>
          </cell>
        </row>
        <row r="22">
          <cell r="A22" t="str">
            <v>One Com Space Px</v>
          </cell>
          <cell r="B22">
            <v>35000</v>
          </cell>
        </row>
        <row r="23">
          <cell r="A23" t="str">
            <v>One Com Space S</v>
          </cell>
          <cell r="B23">
            <v>35000</v>
          </cell>
        </row>
        <row r="24">
          <cell r="A24" t="str">
            <v>One Com Space Spx</v>
          </cell>
          <cell r="B24">
            <v>15000</v>
          </cell>
        </row>
        <row r="25">
          <cell r="A25" t="str">
            <v>Siemens SRAL</v>
          </cell>
          <cell r="B25">
            <v>25000</v>
          </cell>
        </row>
      </sheetData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W in keyfile"/>
      <sheetName val="PRC EPL"/>
      <sheetName val="PRC HK"/>
      <sheetName val="Example Quote"/>
      <sheetName val="Profile"/>
      <sheetName val="PriceListAP"/>
      <sheetName val="SWSUB_percentages"/>
      <sheetName val="New Markup"/>
      <sheetName val="KeynSWDesc"/>
      <sheetName val="SW_in_keyfile"/>
      <sheetName val="PRC_EPL"/>
      <sheetName val="PRC_HK"/>
      <sheetName val="Example_Quote"/>
      <sheetName val="New_Markup"/>
      <sheetName val="SW_in_keyfile1"/>
      <sheetName val="PRC_EPL1"/>
      <sheetName val="PRC_HK1"/>
      <sheetName val="Example_Quote1"/>
      <sheetName val="New_Markup1"/>
      <sheetName val="Pricing_Templat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2">
          <cell r="A2" t="str">
            <v>7KK1200-1BM11</v>
          </cell>
          <cell r="B2">
            <v>0</v>
          </cell>
          <cell r="C2">
            <v>3500</v>
          </cell>
          <cell r="D2">
            <v>22705</v>
          </cell>
          <cell r="E2">
            <v>5</v>
          </cell>
          <cell r="F2" t="str">
            <v>K12xx HW Unit &amp; System SW ; Protocoltester K1205 Plus with basic SW for MON appl. (7KK1205-6AB); benchtop unit (7 slots), unlimited license for mon links, Celeron CPU, TFT color, 115/230V, 1.44MB FD, SCSI-HD, WIN-NT</v>
          </cell>
          <cell r="H2">
            <v>28382</v>
          </cell>
          <cell r="I2">
            <v>219677</v>
          </cell>
        </row>
        <row r="3">
          <cell r="A3" t="str">
            <v>7KK1200-1BM41</v>
          </cell>
          <cell r="B3">
            <v>219677</v>
          </cell>
          <cell r="C3">
            <v>3500</v>
          </cell>
          <cell r="D3">
            <v>12255</v>
          </cell>
          <cell r="E3">
            <v>5</v>
          </cell>
          <cell r="F3" t="str">
            <v>K12xx HW Unit &amp; System SW Upgrade; Protocoltester K12xx to K1205 benchtop (7 slots) case exchange: Celeron CPU, TFT, 115/230V, 1.44MB FD, SCSI-HD, WIN-NT; without any basic and application SW</v>
          </cell>
          <cell r="G3" t="str">
            <v>QO</v>
          </cell>
          <cell r="H3">
            <v>15319</v>
          </cell>
          <cell r="I3">
            <v>118570</v>
          </cell>
        </row>
        <row r="4">
          <cell r="A4" t="str">
            <v>7KK1200-1BT11</v>
          </cell>
          <cell r="B4">
            <v>118570</v>
          </cell>
          <cell r="C4">
            <v>3500</v>
          </cell>
          <cell r="D4">
            <v>31255</v>
          </cell>
          <cell r="E4">
            <v>5</v>
          </cell>
          <cell r="F4" t="str">
            <v>K12xx HW Unit &amp; System SW ; Protocoltester K1297-G20 with basic SW for SIM &amp; MON appl. (7KK1220-0SC); benchtop unit (7 slots), AP4, license for 1 log sim link, Celeron CPU, TFT, 115/230V, 1.44MB FD, SCSI-HD, WIN-NT</v>
          </cell>
          <cell r="H4">
            <v>39069</v>
          </cell>
          <cell r="I4">
            <v>302395</v>
          </cell>
        </row>
        <row r="5">
          <cell r="A5" t="str">
            <v>7KK1200-1BT41</v>
          </cell>
          <cell r="B5">
            <v>302395</v>
          </cell>
          <cell r="C5">
            <v>3500</v>
          </cell>
          <cell r="D5">
            <v>12255</v>
          </cell>
          <cell r="E5">
            <v>5</v>
          </cell>
          <cell r="F5" t="str">
            <v>K12xx HW Unit &amp; System SW Upgrade; Protocoltester K12xx to K1297 benchtop (7 slots) case exchange: Celeron CPU, TFT, 115/230V, 1.44MB FD, SCSI-HD, WIN-NT; without any basic and application SW</v>
          </cell>
          <cell r="G5" t="str">
            <v>QO</v>
          </cell>
          <cell r="H5">
            <v>15319</v>
          </cell>
          <cell r="I5">
            <v>118570</v>
          </cell>
        </row>
        <row r="6">
          <cell r="A6" t="str">
            <v>7KK1200-1BU11</v>
          </cell>
          <cell r="B6">
            <v>118570</v>
          </cell>
          <cell r="C6">
            <v>3500</v>
          </cell>
          <cell r="D6">
            <v>25555</v>
          </cell>
          <cell r="E6">
            <v>5</v>
          </cell>
          <cell r="F6" t="str">
            <v>K12xx HW Unit &amp; System SW ; Protocoltester K1297-G20 with basic SW for SIM &amp; MON appl. (7KK1220-0SC); benchtop unit (7 slots), w/o AP, license for 1 log sim link, Celeron CPU, TFT, 115/230V, 1.44MB FD, SCSI-HD, WIN-NT</v>
          </cell>
          <cell r="H6">
            <v>31944</v>
          </cell>
          <cell r="I6">
            <v>247247</v>
          </cell>
        </row>
        <row r="7">
          <cell r="A7" t="str">
            <v>7KK1200-1PM11</v>
          </cell>
          <cell r="B7">
            <v>247247</v>
          </cell>
          <cell r="C7">
            <v>3500</v>
          </cell>
          <cell r="D7">
            <v>17955</v>
          </cell>
          <cell r="E7">
            <v>5</v>
          </cell>
          <cell r="F7" t="str">
            <v>K12xx HW Unit &amp; System SW ; Protocoltester K1205 with basic SW for MON appl. (7KK1205-6AB); portable unit (4 slots), unlimited license for mon links, Celeron CPU, TFT color, 115/230V, 1.44MB FD, SCSI-HD, WIN-NT, transport box</v>
          </cell>
          <cell r="H7">
            <v>22444</v>
          </cell>
          <cell r="I7">
            <v>173717</v>
          </cell>
        </row>
        <row r="8">
          <cell r="A8" t="str">
            <v>7KK1200-1PM41</v>
          </cell>
          <cell r="B8">
            <v>173717</v>
          </cell>
          <cell r="C8">
            <v>3500</v>
          </cell>
          <cell r="D8">
            <v>9405</v>
          </cell>
          <cell r="E8" t="str">
            <v>TBA</v>
          </cell>
          <cell r="F8" t="str">
            <v>K12xx HW Unit &amp; Operating System SW Upgrade; Protocoltester K12xx to K1205 portable (4 slots) case exchange: Celeron CPU, TFT, 115/230V, 1.44MB FD, SCSI-HD, WIN-NT, transport box; without any basic and application SW</v>
          </cell>
          <cell r="G8" t="str">
            <v>QO</v>
          </cell>
          <cell r="H8">
            <v>11757</v>
          </cell>
          <cell r="I8">
            <v>91000</v>
          </cell>
        </row>
        <row r="9">
          <cell r="A9" t="str">
            <v>7KK1200-1PT11</v>
          </cell>
          <cell r="B9">
            <v>91000</v>
          </cell>
          <cell r="C9">
            <v>3500</v>
          </cell>
          <cell r="D9">
            <v>26505</v>
          </cell>
          <cell r="E9">
            <v>5</v>
          </cell>
          <cell r="F9" t="str">
            <v>K12xx HW Unit &amp; System SW ; Protocoltester K1297-G20 with basic SW for SIM &amp; MON appl. (7KK1220-0SC); portable unit (4 slots), AP4, license for 1 log sim link, Celeron CPU, TFT, 115/230V, 1.44MB FD, SCSI-HD, WIN-NT, transp.-box</v>
          </cell>
          <cell r="H9">
            <v>33132</v>
          </cell>
          <cell r="I9">
            <v>256442</v>
          </cell>
        </row>
        <row r="10">
          <cell r="A10" t="str">
            <v>7KK1200-1PT41</v>
          </cell>
          <cell r="B10">
            <v>256442</v>
          </cell>
          <cell r="C10">
            <v>3500</v>
          </cell>
          <cell r="D10">
            <v>9405</v>
          </cell>
          <cell r="E10">
            <v>5</v>
          </cell>
          <cell r="F10" t="str">
            <v>K12xx HW Unit &amp; Operating System SW Upgrade; Protocoltester K12xx to K1297 portable (4 slots) case exchange: Celeron CPU, TFT, 115/230V, 1.44MB FD, SCSI-HD, WIN-NT, transport box; without any basic and application SW</v>
          </cell>
          <cell r="G10" t="str">
            <v>QO</v>
          </cell>
          <cell r="H10">
            <v>11757</v>
          </cell>
          <cell r="I10">
            <v>91000</v>
          </cell>
        </row>
        <row r="11">
          <cell r="A11" t="str">
            <v>7KK1200-1PU11</v>
          </cell>
          <cell r="B11">
            <v>91000</v>
          </cell>
          <cell r="C11">
            <v>3500</v>
          </cell>
          <cell r="D11">
            <v>20805</v>
          </cell>
          <cell r="E11">
            <v>5</v>
          </cell>
          <cell r="F11" t="str">
            <v>K12xx HW Unit &amp; System SW ; Protocoltester K1297-G20 with basic SW for SIM &amp; MON appl. (7KK1220-0SC); portable unit (4 slots), w/o AP, license for 1 log sim link, Celeron CPU, TFT, 115/230V, 1.44MB FD, SCSI-HD, WIN-NT, transp.-box</v>
          </cell>
          <cell r="H11">
            <v>26007</v>
          </cell>
          <cell r="I11">
            <v>201295</v>
          </cell>
        </row>
        <row r="12">
          <cell r="A12" t="str">
            <v>7KK1200-2DD01</v>
          </cell>
          <cell r="B12">
            <v>201295</v>
          </cell>
          <cell r="C12">
            <v>3500</v>
          </cell>
          <cell r="D12">
            <v>9215</v>
          </cell>
          <cell r="E12">
            <v>5</v>
          </cell>
          <cell r="F12" t="str">
            <v>K12xx HW ; DS0 interface board, 8 inputs for 4 bidirectional links; Bantam connector; ready installed</v>
          </cell>
          <cell r="G12" t="str">
            <v>CPM</v>
          </cell>
          <cell r="H12">
            <v>11519</v>
          </cell>
          <cell r="I12">
            <v>89158</v>
          </cell>
        </row>
        <row r="13">
          <cell r="A13" t="str">
            <v>7KK1200-2DD11</v>
          </cell>
          <cell r="B13">
            <v>89158</v>
          </cell>
          <cell r="C13">
            <v>3500</v>
          </cell>
          <cell r="D13">
            <v>9215</v>
          </cell>
          <cell r="E13">
            <v>5</v>
          </cell>
          <cell r="F13" t="str">
            <v>K12xx HW ; DS0 interface board, 8 inputs for 4 bidirectional links; Bantam connector; separate delivery for later installation</v>
          </cell>
          <cell r="G13" t="str">
            <v>CPM</v>
          </cell>
          <cell r="H13">
            <v>11519</v>
          </cell>
          <cell r="I13">
            <v>89158</v>
          </cell>
        </row>
        <row r="14">
          <cell r="A14" t="str">
            <v>7KK1200-2EE01</v>
          </cell>
          <cell r="B14">
            <v>89158</v>
          </cell>
          <cell r="C14">
            <v>3500</v>
          </cell>
          <cell r="D14">
            <v>9481</v>
          </cell>
          <cell r="E14">
            <v>5</v>
          </cell>
          <cell r="F14" t="str">
            <v>K12xx HW ; Ethernet board with two 10/100 Mbit modules (each module contains two Ethernet interfaces); English documentation and cable; ready installed</v>
          </cell>
          <cell r="H14">
            <v>11852</v>
          </cell>
          <cell r="I14">
            <v>91735</v>
          </cell>
        </row>
        <row r="15">
          <cell r="A15" t="str">
            <v>7KK1200-2EE11</v>
          </cell>
          <cell r="B15">
            <v>91735</v>
          </cell>
          <cell r="C15">
            <v>3500</v>
          </cell>
          <cell r="D15">
            <v>9481</v>
          </cell>
          <cell r="E15">
            <v>5</v>
          </cell>
          <cell r="F15" t="str">
            <v>K12xx HW ; Ethernet board with two 10/100 Mbit modules (each module contains two Ethernet interfaces); English documentation, CD and cable; separate delivery for later installation</v>
          </cell>
          <cell r="H15">
            <v>11852</v>
          </cell>
          <cell r="I15">
            <v>91735</v>
          </cell>
        </row>
        <row r="16">
          <cell r="A16" t="str">
            <v>7KK1200-2MM01</v>
          </cell>
          <cell r="B16">
            <v>91735</v>
          </cell>
          <cell r="C16">
            <v>3500</v>
          </cell>
          <cell r="D16">
            <v>8721</v>
          </cell>
          <cell r="E16">
            <v>5</v>
          </cell>
          <cell r="F16" t="str">
            <v>K12xx HW ; PCM board "PRIMO" for E1 / DS1 interface (2.048 Mbit/s / 1.544 Mbit/s), 4x Monitoring; cable; ready installed; Prereq.: 7KK1200-4ADxx if more than 4 DS1/E1 boards are used</v>
          </cell>
          <cell r="H16">
            <v>10902</v>
          </cell>
          <cell r="I16">
            <v>84382</v>
          </cell>
        </row>
        <row r="17">
          <cell r="A17" t="str">
            <v>7KK1200-2MM11</v>
          </cell>
          <cell r="B17">
            <v>84382</v>
          </cell>
          <cell r="C17">
            <v>3500</v>
          </cell>
          <cell r="D17">
            <v>8721</v>
          </cell>
          <cell r="E17">
            <v>5</v>
          </cell>
          <cell r="F17" t="str">
            <v>K12xx HW ; PCM board "PRIMO" for E1 / DS1 interface (2.048 Mbit/s / 1.544 Mbit/s), 4x Monitoring; CD and cable; separate delivery for later installation; Prereq.: 7KK1200-4ADxx if more than 4 DS1/E1 boards are used</v>
          </cell>
          <cell r="H17">
            <v>10902</v>
          </cell>
          <cell r="I17">
            <v>84382</v>
          </cell>
        </row>
        <row r="18">
          <cell r="A18" t="str">
            <v>7KK1200-2PE01</v>
          </cell>
          <cell r="B18">
            <v>84382</v>
          </cell>
          <cell r="C18">
            <v>3500</v>
          </cell>
          <cell r="D18">
            <v>10089</v>
          </cell>
          <cell r="E18">
            <v>5</v>
          </cell>
          <cell r="F18" t="str">
            <v>K12xx HW ; PCM board "PRIME" for E1 interface (2.048 Mbit/s), 4x Simulation or 2x Monitoring; cable; ready installed</v>
          </cell>
          <cell r="H18">
            <v>12612</v>
          </cell>
          <cell r="I18">
            <v>97617</v>
          </cell>
        </row>
        <row r="19">
          <cell r="A19" t="str">
            <v>7KK1200-2PE11</v>
          </cell>
          <cell r="B19">
            <v>97617</v>
          </cell>
          <cell r="C19">
            <v>3500</v>
          </cell>
          <cell r="D19">
            <v>10089</v>
          </cell>
          <cell r="E19">
            <v>5</v>
          </cell>
          <cell r="F19" t="str">
            <v>K12xx HW ; PCM board "PRIME" for E1 interface (2.048 Mbit/s), 4x Simulation or 2x Monitoring; CD and cable; separate delivery for later installation</v>
          </cell>
          <cell r="H19">
            <v>12612</v>
          </cell>
          <cell r="I19">
            <v>97617</v>
          </cell>
        </row>
        <row r="20">
          <cell r="A20" t="str">
            <v>7KK1200-2PM01</v>
          </cell>
          <cell r="B20">
            <v>97617</v>
          </cell>
          <cell r="C20">
            <v>3500</v>
          </cell>
          <cell r="D20">
            <v>11875</v>
          </cell>
          <cell r="E20">
            <v>5</v>
          </cell>
          <cell r="F20" t="str">
            <v>K12xx HW ; PCM board "PRIME" for E1/DS1 interface (2.048 Mbit/s / 1.544 Mbit/s), (2+2)x Simulation or (1+1)x Monitoring; cable; ready installed</v>
          </cell>
          <cell r="H20">
            <v>14844</v>
          </cell>
          <cell r="I20">
            <v>114893</v>
          </cell>
        </row>
        <row r="21">
          <cell r="A21" t="str">
            <v>7KK1200-2PM11</v>
          </cell>
          <cell r="B21">
            <v>114893</v>
          </cell>
          <cell r="C21">
            <v>3500</v>
          </cell>
          <cell r="D21">
            <v>11875</v>
          </cell>
          <cell r="E21">
            <v>5</v>
          </cell>
          <cell r="F21" t="str">
            <v>K12xx HW ; PCM board "PRIME" for E1/DS1 interface (2.048 Mbit/s / 1.544 Mbit/s), (2+2)x Simulation or (1+1)x Monitoring; CD and cable; separate delivery for later installation</v>
          </cell>
          <cell r="H21">
            <v>14844</v>
          </cell>
          <cell r="I21">
            <v>114893</v>
          </cell>
        </row>
        <row r="22">
          <cell r="A22" t="str">
            <v>7KK1200-2PT01</v>
          </cell>
          <cell r="B22">
            <v>114893</v>
          </cell>
          <cell r="C22">
            <v>3500</v>
          </cell>
          <cell r="D22">
            <v>10089</v>
          </cell>
          <cell r="E22">
            <v>5</v>
          </cell>
          <cell r="F22" t="str">
            <v>K12xx HW ; PCM board "PRIME" for DS1 interface (1.544 Mbit/s), 4x Simulation or 2x Monitoring; cable; ready installed</v>
          </cell>
          <cell r="H22">
            <v>12612</v>
          </cell>
          <cell r="I22">
            <v>97617</v>
          </cell>
        </row>
        <row r="23">
          <cell r="A23" t="str">
            <v>7KK1200-2PT11</v>
          </cell>
          <cell r="B23">
            <v>97617</v>
          </cell>
          <cell r="C23">
            <v>3500</v>
          </cell>
          <cell r="D23">
            <v>10089</v>
          </cell>
          <cell r="E23">
            <v>5</v>
          </cell>
          <cell r="F23" t="str">
            <v>K12xx HW ; PCM board "PRIME" for DS1 interface (1.544 Mbit/s), 4x Simulation or 2x Monitoring; CD and cable; separate delivery for later installation</v>
          </cell>
          <cell r="H23">
            <v>12612</v>
          </cell>
          <cell r="I23">
            <v>97617</v>
          </cell>
        </row>
        <row r="24">
          <cell r="A24" t="str">
            <v>7KK1200-2QQ01</v>
          </cell>
          <cell r="B24">
            <v>97617</v>
          </cell>
          <cell r="C24">
            <v>3500</v>
          </cell>
          <cell r="D24">
            <v>10089</v>
          </cell>
          <cell r="E24">
            <v>5</v>
          </cell>
          <cell r="F24" t="str">
            <v>K12xx HW ; ISDN BRI board with two U(2B1Q) modules combined with power module for line feeding; two slots are necessary; adapter; ready installed</v>
          </cell>
          <cell r="H24">
            <v>12612</v>
          </cell>
          <cell r="I24">
            <v>97617</v>
          </cell>
        </row>
        <row r="25">
          <cell r="A25" t="str">
            <v>7KK1200-2QQ11</v>
          </cell>
          <cell r="B25">
            <v>97617</v>
          </cell>
          <cell r="C25">
            <v>3500</v>
          </cell>
          <cell r="D25">
            <v>10089</v>
          </cell>
          <cell r="E25">
            <v>4</v>
          </cell>
          <cell r="F25" t="str">
            <v>K12xx HW ; ISDN BRI board with two U(2B1Q) modules combined with power module for line feeding; two slots are necessary; CD and adapter; separate delivery for later installation</v>
          </cell>
          <cell r="H25">
            <v>12612</v>
          </cell>
          <cell r="I25">
            <v>97617</v>
          </cell>
        </row>
        <row r="26">
          <cell r="A26" t="str">
            <v>7KK1200-2SQ01</v>
          </cell>
          <cell r="B26">
            <v>97617</v>
          </cell>
          <cell r="C26">
            <v>3500</v>
          </cell>
          <cell r="D26">
            <v>10089</v>
          </cell>
          <cell r="E26">
            <v>5</v>
          </cell>
          <cell r="F26" t="str">
            <v>K12xx HW ; ISDN BRI board with one U(2B1Q) and one S0 module combined with power module for line feeding; two slots are necessary; cable and adapter (for U-interface); ready installed</v>
          </cell>
          <cell r="H26">
            <v>12612</v>
          </cell>
          <cell r="I26">
            <v>97617</v>
          </cell>
        </row>
        <row r="27">
          <cell r="A27" t="str">
            <v>7KK1200-2SQ11</v>
          </cell>
          <cell r="B27">
            <v>97617</v>
          </cell>
          <cell r="C27">
            <v>3500</v>
          </cell>
          <cell r="D27">
            <v>10089</v>
          </cell>
          <cell r="E27">
            <v>4</v>
          </cell>
          <cell r="F27" t="str">
            <v>K12xx HW ; ISDN BRI board with one U(2B1Q) and one S0 module combined with power module for line feeding; two slots are necessary; CD, cable and adapter (for U-interface); separate delivery for later installation</v>
          </cell>
          <cell r="H27">
            <v>12612</v>
          </cell>
          <cell r="I27">
            <v>97617</v>
          </cell>
        </row>
        <row r="28">
          <cell r="A28" t="str">
            <v>7KK1200-2SS01</v>
          </cell>
          <cell r="B28">
            <v>97617</v>
          </cell>
          <cell r="C28">
            <v>3500</v>
          </cell>
          <cell r="D28">
            <v>10089</v>
          </cell>
          <cell r="E28">
            <v>5</v>
          </cell>
          <cell r="F28" t="str">
            <v>K12xx HW ; ISDN BRI board with two S0 modules combined with power module for line feeding; two slots are necessary; cable; ready installed</v>
          </cell>
          <cell r="H28">
            <v>12612</v>
          </cell>
          <cell r="I28">
            <v>97617</v>
          </cell>
        </row>
        <row r="29">
          <cell r="A29" t="str">
            <v>7KK1200-2SS11</v>
          </cell>
          <cell r="B29">
            <v>97617</v>
          </cell>
          <cell r="C29">
            <v>3500</v>
          </cell>
          <cell r="D29">
            <v>10089</v>
          </cell>
          <cell r="E29">
            <v>4</v>
          </cell>
          <cell r="F29" t="str">
            <v>K12xx HW ; ISDN BRI board with two S0 modules combined with power module for line feeding; two slots are necessary; CD and cable; separate delivery for later installation</v>
          </cell>
          <cell r="H29">
            <v>12612</v>
          </cell>
          <cell r="I29">
            <v>97617</v>
          </cell>
        </row>
        <row r="30">
          <cell r="A30" t="str">
            <v>7KK1200-2VV01</v>
          </cell>
          <cell r="B30">
            <v>97617</v>
          </cell>
          <cell r="C30">
            <v>3500</v>
          </cell>
          <cell r="D30">
            <v>10089</v>
          </cell>
          <cell r="E30">
            <v>5</v>
          </cell>
          <cell r="F30" t="str">
            <v>K12xx HW ; interface board with two V./X. modules; jack types: V.24, X.21, V.35; cable; ready installed</v>
          </cell>
          <cell r="H30">
            <v>12612</v>
          </cell>
          <cell r="I30">
            <v>97617</v>
          </cell>
        </row>
        <row r="31">
          <cell r="A31" t="str">
            <v>7KK1200-2VV11</v>
          </cell>
          <cell r="B31">
            <v>97617</v>
          </cell>
          <cell r="C31">
            <v>3500</v>
          </cell>
          <cell r="D31">
            <v>10089</v>
          </cell>
          <cell r="E31">
            <v>4</v>
          </cell>
          <cell r="F31" t="str">
            <v>K12xx HW ; interface board with two V./X. modules; jack types: V.24, X.21, V.35; CD and cable; separate delivery for later installation</v>
          </cell>
          <cell r="H31">
            <v>12612</v>
          </cell>
          <cell r="I31">
            <v>97617</v>
          </cell>
        </row>
        <row r="32">
          <cell r="A32" t="str">
            <v>7KK1200-3CA01</v>
          </cell>
          <cell r="B32">
            <v>97617</v>
          </cell>
          <cell r="C32">
            <v>3500</v>
          </cell>
          <cell r="D32">
            <v>34200</v>
          </cell>
          <cell r="E32">
            <v>5</v>
          </cell>
          <cell r="F32" t="str">
            <v>K12xx HW  ATM AAL2/5; Packet &amp; Cell Processor Board (PCE I) supporting AAL2 &amp; AAL5, OAM (FM), TM4.x (VBR, CBR, UBR); up to two Interf. Moduls are supported; ready installed in K12xx; Prereq.: 7KK1200-4AD or 4AF</v>
          </cell>
          <cell r="H32">
            <v>42750</v>
          </cell>
          <cell r="I32">
            <v>330885</v>
          </cell>
        </row>
        <row r="33">
          <cell r="A33" t="str">
            <v>7KK1200-3CA11</v>
          </cell>
          <cell r="B33">
            <v>330885</v>
          </cell>
          <cell r="C33">
            <v>3500</v>
          </cell>
          <cell r="D33">
            <v>34200</v>
          </cell>
          <cell r="E33">
            <v>5</v>
          </cell>
          <cell r="F33" t="str">
            <v>K12xx HW  ATM AAL2/5; Packet &amp; Cell Processor Board (PCE I) supporting AAL2 &amp; AAL5, OAM (FM), TM4.x (VBR, CBR, UBR); up to two Interf. Moduls are supported; for later inst. in K12xx; Prereq.: current systemvers. (7KK1220-0SCxx) &amp; AP4 board</v>
          </cell>
          <cell r="H33">
            <v>42750</v>
          </cell>
          <cell r="I33">
            <v>330885</v>
          </cell>
        </row>
        <row r="34">
          <cell r="A34" t="str">
            <v>7KK1200-3CB01</v>
          </cell>
          <cell r="B34">
            <v>330885</v>
          </cell>
          <cell r="C34">
            <v>3500</v>
          </cell>
          <cell r="D34">
            <v>7600</v>
          </cell>
          <cell r="E34">
            <v>5</v>
          </cell>
          <cell r="F34" t="str">
            <v>K12xx HW  ATM Line Interface; STM1/OC3 optical, 2x Rx/Tx; incl. fiber cables and connectors; ready installed in K12xx; Prereq.: 7KK1200-3CA01</v>
          </cell>
          <cell r="H34">
            <v>9500</v>
          </cell>
          <cell r="I34">
            <v>73530</v>
          </cell>
        </row>
        <row r="35">
          <cell r="A35" t="str">
            <v>7KK1200-3CB11</v>
          </cell>
          <cell r="B35">
            <v>73530</v>
          </cell>
          <cell r="C35">
            <v>3500</v>
          </cell>
          <cell r="D35">
            <v>7600</v>
          </cell>
          <cell r="E35">
            <v>5</v>
          </cell>
          <cell r="F35" t="str">
            <v>K12xx HW ATM Line Interface; STM1/OC3 optical, 2x Rx/Tx; incl. fiber cables and connectors; separate delivery for later installation; Prereq.: 7KK1200-3CAxx</v>
          </cell>
          <cell r="H35">
            <v>9500</v>
          </cell>
          <cell r="I35">
            <v>73530</v>
          </cell>
        </row>
        <row r="36">
          <cell r="A36" t="str">
            <v>7KK1200-3CC01</v>
          </cell>
          <cell r="B36">
            <v>73530</v>
          </cell>
          <cell r="C36">
            <v>3500</v>
          </cell>
          <cell r="D36">
            <v>7600</v>
          </cell>
          <cell r="E36">
            <v>5</v>
          </cell>
          <cell r="F36" t="str">
            <v>K12xx HW ATM Line Interface; PCE E1/T1, 4x Rx/Tx; ready installed in 7KK1200-3CAxx; w/o cable; Prereq.: 7KK1200-3CAxx &amp; systemversion &gt;=2.01 (7KK1220-0SCxx)</v>
          </cell>
          <cell r="H36">
            <v>9500</v>
          </cell>
          <cell r="I36">
            <v>73530</v>
          </cell>
        </row>
        <row r="37">
          <cell r="A37" t="str">
            <v>7KK1200-3CC11</v>
          </cell>
          <cell r="B37">
            <v>73530</v>
          </cell>
          <cell r="C37">
            <v>3500</v>
          </cell>
          <cell r="D37">
            <v>7600</v>
          </cell>
          <cell r="E37">
            <v>5</v>
          </cell>
          <cell r="F37" t="str">
            <v>K12xx HW ATM Line Interface; PCE E1/T1, 4x Rx/Tx; separate delivery for later installation; w/o cable; Prereq.: 7KK1200-3CAxx &amp; systemversion &gt;=2.01 (7KK1220-0SCxx)</v>
          </cell>
          <cell r="H37">
            <v>9500</v>
          </cell>
          <cell r="I37">
            <v>73530</v>
          </cell>
        </row>
        <row r="38">
          <cell r="A38" t="str">
            <v>7KK1200-3CD01</v>
          </cell>
          <cell r="B38">
            <v>73530</v>
          </cell>
          <cell r="C38">
            <v>3500</v>
          </cell>
          <cell r="D38">
            <v>8790</v>
          </cell>
          <cell r="E38">
            <v>5</v>
          </cell>
          <cell r="F38" t="str">
            <v>K12xx HW ATM Mon Line Interface; PCE E1/T1, 4x Rx/Rx; ready installed in 7KK1200-3CA01; w/o cable; Prereq.: 7KK1200-3CA01; systemversion (7KK1220-0SCxx) &gt;=2.40</v>
          </cell>
          <cell r="H38">
            <v>10988</v>
          </cell>
          <cell r="I38">
            <v>85048</v>
          </cell>
        </row>
        <row r="39">
          <cell r="A39" t="str">
            <v>7KK1200-3CD11</v>
          </cell>
          <cell r="B39">
            <v>85048</v>
          </cell>
          <cell r="C39">
            <v>3500</v>
          </cell>
          <cell r="D39">
            <v>8790</v>
          </cell>
          <cell r="E39">
            <v>5</v>
          </cell>
          <cell r="F39" t="str">
            <v>K12xx HW ATM Mon Line Interface; PCE E1/DS1, 4x Rx/Rx; separate delivery for later installation; w/o cable; Prereq.: 7KK1200-3CAxx, systemversion (7KK1220-0SCxx) &gt;=2.40</v>
          </cell>
          <cell r="H39">
            <v>10988</v>
          </cell>
          <cell r="I39">
            <v>85048</v>
          </cell>
        </row>
        <row r="40">
          <cell r="A40" t="str">
            <v>7KK1200-3CE01</v>
          </cell>
          <cell r="B40">
            <v>85048</v>
          </cell>
          <cell r="C40">
            <v>3500</v>
          </cell>
          <cell r="D40">
            <v>9455</v>
          </cell>
          <cell r="E40">
            <v>5</v>
          </cell>
          <cell r="F40" t="str">
            <v>K12xx HW ATM Line Interface; PCE STM1/OC3 optical, 2x Rx/Rx; incl. fiber cables and connectors; ready installed in K12xx; Prereq.: 7KK1200-3CA01, systemversion (7KK1220-0SCxx) &gt;=2.40</v>
          </cell>
          <cell r="H40">
            <v>11819</v>
          </cell>
          <cell r="I40">
            <v>91480</v>
          </cell>
        </row>
        <row r="41">
          <cell r="A41" t="str">
            <v>7KK1200-3CE11</v>
          </cell>
          <cell r="B41">
            <v>91480</v>
          </cell>
          <cell r="C41">
            <v>3500</v>
          </cell>
          <cell r="D41">
            <v>9455</v>
          </cell>
          <cell r="E41">
            <v>5</v>
          </cell>
          <cell r="F41" t="str">
            <v>K12xx HW ATM Line Interface; PCE STM1/OC3 optical, 2x Rx/Rx; incl. fiber cables and connectors; separate delivery for later installation; Prereq.: 7KK1200-3CAxx; systemversion (7KK1220-0SCxx) &gt;=2.40</v>
          </cell>
          <cell r="H41">
            <v>11819</v>
          </cell>
          <cell r="I41">
            <v>91480</v>
          </cell>
        </row>
        <row r="42">
          <cell r="A42" t="str">
            <v>7KK1200-4AD01</v>
          </cell>
          <cell r="B42">
            <v>91480</v>
          </cell>
          <cell r="C42">
            <v>3500</v>
          </cell>
          <cell r="D42">
            <v>6365</v>
          </cell>
          <cell r="E42">
            <v>5</v>
          </cell>
          <cell r="F42" t="str">
            <v>K12xx HW Appl. Processor Board AP-4 with 64 MB RAM; ready installed</v>
          </cell>
          <cell r="H42">
            <v>7957</v>
          </cell>
          <cell r="I42">
            <v>61588</v>
          </cell>
        </row>
        <row r="43">
          <cell r="A43" t="str">
            <v>7KK1200-4AD11</v>
          </cell>
          <cell r="B43">
            <v>61588</v>
          </cell>
          <cell r="C43">
            <v>3500</v>
          </cell>
          <cell r="D43">
            <v>6365</v>
          </cell>
          <cell r="E43">
            <v>4</v>
          </cell>
          <cell r="F43" t="str">
            <v>K12xx HW Appl. Processor Board; AP-4 with 64 MB RAM; separate delivery for later installation</v>
          </cell>
          <cell r="H43">
            <v>7957</v>
          </cell>
          <cell r="I43">
            <v>61588</v>
          </cell>
        </row>
        <row r="44">
          <cell r="A44" t="str">
            <v>7KK1200-4AF01</v>
          </cell>
          <cell r="B44">
            <v>61588</v>
          </cell>
          <cell r="C44">
            <v>3500</v>
          </cell>
          <cell r="D44">
            <v>10165</v>
          </cell>
          <cell r="E44">
            <v>5</v>
          </cell>
          <cell r="F44" t="str">
            <v>K12xx HW Appl. Processor Board AP-4/256 with 256 MB RAM; ready installed</v>
          </cell>
          <cell r="H44">
            <v>12707</v>
          </cell>
          <cell r="I44">
            <v>98353</v>
          </cell>
        </row>
        <row r="45">
          <cell r="A45" t="str">
            <v>7KK1200-4AF11</v>
          </cell>
          <cell r="B45">
            <v>98353</v>
          </cell>
          <cell r="C45">
            <v>3500</v>
          </cell>
          <cell r="D45">
            <v>10165</v>
          </cell>
          <cell r="E45">
            <v>5</v>
          </cell>
          <cell r="F45" t="str">
            <v>K12xx HW Appl. Processor Board ; AP-4/256 with 256 MB RAM; separate delivery for later installation</v>
          </cell>
          <cell r="H45">
            <v>12707</v>
          </cell>
          <cell r="I45">
            <v>98353</v>
          </cell>
        </row>
        <row r="46">
          <cell r="A46" t="str">
            <v>7KK1200-5BG11</v>
          </cell>
          <cell r="B46">
            <v>98353</v>
          </cell>
          <cell r="C46">
            <v>3500</v>
          </cell>
          <cell r="D46">
            <v>237.5</v>
          </cell>
          <cell r="E46">
            <v>5</v>
          </cell>
          <cell r="F46" t="str">
            <v>K12xx HW Acces.; carrying bag for 4-slot Unit ( K1297 and K1205 )</v>
          </cell>
          <cell r="H46">
            <v>297</v>
          </cell>
          <cell r="I46">
            <v>2299</v>
          </cell>
        </row>
        <row r="47">
          <cell r="A47" t="str">
            <v>7KK1200-5BH11</v>
          </cell>
          <cell r="B47">
            <v>2299</v>
          </cell>
          <cell r="C47">
            <v>3500</v>
          </cell>
          <cell r="D47">
            <v>237.5</v>
          </cell>
          <cell r="E47">
            <v>5</v>
          </cell>
          <cell r="F47" t="str">
            <v>K12xx HW Acces.; carrying bag for 7-slot Benchtop-Unit ( K1297 and K1205 )</v>
          </cell>
          <cell r="H47">
            <v>297</v>
          </cell>
          <cell r="I47">
            <v>2299</v>
          </cell>
        </row>
        <row r="48">
          <cell r="A48" t="str">
            <v>7KK1200-5BR11</v>
          </cell>
          <cell r="B48">
            <v>2299</v>
          </cell>
          <cell r="C48">
            <v>3500</v>
          </cell>
          <cell r="D48">
            <v>570</v>
          </cell>
          <cell r="E48" t="str">
            <v>TBA</v>
          </cell>
          <cell r="F48" t="str">
            <v>K12xx HW Acces.; Transport case for 4-slot Unit (K1297 and K1205)</v>
          </cell>
          <cell r="H48">
            <v>713</v>
          </cell>
          <cell r="I48">
            <v>5519</v>
          </cell>
        </row>
        <row r="49">
          <cell r="A49" t="str">
            <v>7KK1200-5BS11</v>
          </cell>
          <cell r="B49">
            <v>5519</v>
          </cell>
          <cell r="C49">
            <v>3500</v>
          </cell>
          <cell r="D49">
            <v>570</v>
          </cell>
          <cell r="E49" t="str">
            <v>TBA</v>
          </cell>
          <cell r="F49" t="str">
            <v>K12xx HW Acces.; Transport case for 7-slot-Unit (K1297 and K1205)</v>
          </cell>
          <cell r="H49">
            <v>713</v>
          </cell>
          <cell r="I49">
            <v>5519</v>
          </cell>
        </row>
        <row r="50">
          <cell r="A50" t="str">
            <v>7KK1200-5CA11</v>
          </cell>
          <cell r="B50">
            <v>5519</v>
          </cell>
          <cell r="C50">
            <v>3500</v>
          </cell>
          <cell r="D50">
            <v>66.5</v>
          </cell>
          <cell r="E50">
            <v>5</v>
          </cell>
          <cell r="F50" t="str">
            <v>K12xx HW Acces.; Adapter coax. BNC to DIN 1.6/5.6 (75 Ohm) for K1205 and K1297; interface: PRI; cable COAX (W73072-U3601-U1)</v>
          </cell>
          <cell r="H50">
            <v>84</v>
          </cell>
          <cell r="I50">
            <v>651</v>
          </cell>
        </row>
        <row r="51">
          <cell r="A51" t="str">
            <v>7KK1200-5CB11</v>
          </cell>
          <cell r="B51">
            <v>651</v>
          </cell>
          <cell r="C51">
            <v>3500</v>
          </cell>
          <cell r="D51">
            <v>142.5</v>
          </cell>
          <cell r="E51">
            <v>5</v>
          </cell>
          <cell r="F51" t="str">
            <v>K12xx HW Acces.; cable BANTAM (120 Ohm) for K1205 and K1297; length: 3.0 m, shielded; interface: PRI</v>
          </cell>
          <cell r="H51">
            <v>179</v>
          </cell>
          <cell r="I51">
            <v>1386</v>
          </cell>
        </row>
        <row r="52">
          <cell r="A52" t="str">
            <v>7KK1200-5CC11</v>
          </cell>
          <cell r="B52">
            <v>1386</v>
          </cell>
          <cell r="C52">
            <v>3500</v>
          </cell>
          <cell r="D52">
            <v>142.5</v>
          </cell>
          <cell r="E52">
            <v>5</v>
          </cell>
          <cell r="F52" t="str">
            <v>K12xx HW Acces.; cable COAX (75 Ohm) for K1205 and K1297; length: 1.5 m, floating; interface: PRI</v>
          </cell>
          <cell r="H52">
            <v>179</v>
          </cell>
          <cell r="I52">
            <v>1386</v>
          </cell>
        </row>
        <row r="53">
          <cell r="A53" t="str">
            <v>7KK1200-5CD11</v>
          </cell>
          <cell r="B53">
            <v>1386</v>
          </cell>
          <cell r="C53">
            <v>3500</v>
          </cell>
          <cell r="D53">
            <v>190</v>
          </cell>
          <cell r="E53">
            <v>5</v>
          </cell>
          <cell r="F53" t="str">
            <v>K12xx HW Acces.; cable three poles (120 Ohm) for K1205 and K1297; length: 3.0 m, shielded; interface: PRI</v>
          </cell>
          <cell r="H53">
            <v>238</v>
          </cell>
          <cell r="I53">
            <v>1843</v>
          </cell>
        </row>
        <row r="54">
          <cell r="A54" t="str">
            <v>7KK1200-5CE11</v>
          </cell>
          <cell r="B54">
            <v>1843</v>
          </cell>
          <cell r="C54">
            <v>3500</v>
          </cell>
          <cell r="D54">
            <v>95</v>
          </cell>
          <cell r="E54">
            <v>5</v>
          </cell>
          <cell r="F54" t="str">
            <v>K12xx HW Acces.; cable open ends (120 Ohm) for K1205 and K1297; length: 3.0 m, shielded; interface: PRI</v>
          </cell>
          <cell r="H54">
            <v>119</v>
          </cell>
          <cell r="I54">
            <v>922</v>
          </cell>
        </row>
        <row r="55">
          <cell r="A55" t="str">
            <v>7KK1200-5CF11</v>
          </cell>
          <cell r="B55">
            <v>922</v>
          </cell>
          <cell r="C55">
            <v>3500</v>
          </cell>
          <cell r="D55">
            <v>95</v>
          </cell>
          <cell r="E55">
            <v>5</v>
          </cell>
          <cell r="F55" t="str">
            <v>K12xx HW Acces.; loop back cable for K1297; length: 0.3 m, shielded; interface: PRI</v>
          </cell>
          <cell r="H55">
            <v>119</v>
          </cell>
          <cell r="I55">
            <v>922</v>
          </cell>
        </row>
        <row r="56">
          <cell r="A56" t="str">
            <v>7KK1200-5CG11</v>
          </cell>
          <cell r="B56">
            <v>922</v>
          </cell>
          <cell r="C56">
            <v>3500</v>
          </cell>
          <cell r="D56">
            <v>114</v>
          </cell>
          <cell r="E56" t="str">
            <v>TBA</v>
          </cell>
          <cell r="F56" t="str">
            <v>K12xx HW Acces.; cable open ends; shielded (120 Ohms); length: 40ft; specified as requested by customer</v>
          </cell>
          <cell r="G56" t="str">
            <v>NPL</v>
          </cell>
          <cell r="H56">
            <v>143</v>
          </cell>
          <cell r="I56">
            <v>1107</v>
          </cell>
        </row>
        <row r="57">
          <cell r="A57" t="str">
            <v>7KK1200-5CJ11</v>
          </cell>
          <cell r="B57">
            <v>1107</v>
          </cell>
          <cell r="C57">
            <v>3500</v>
          </cell>
          <cell r="D57">
            <v>142.5</v>
          </cell>
          <cell r="E57">
            <v>5</v>
          </cell>
          <cell r="F57" t="str">
            <v>K12xx HW Acces.; cable drop &amp; insert for K1297; length: 0.3 m, shielded; interface: PRI</v>
          </cell>
          <cell r="H57">
            <v>179</v>
          </cell>
          <cell r="I57">
            <v>1386</v>
          </cell>
        </row>
        <row r="58">
          <cell r="A58" t="str">
            <v>7KK1200-5CK11</v>
          </cell>
          <cell r="B58">
            <v>1386</v>
          </cell>
          <cell r="C58">
            <v>3500</v>
          </cell>
          <cell r="D58">
            <v>142.5</v>
          </cell>
          <cell r="E58">
            <v>5</v>
          </cell>
          <cell r="F58" t="str">
            <v>K12xx HW Acces.; Adapter CHAMP 0.8 to DB15-EXT. B-channel; shielded; for K1205 / K1297; Interface: BAI; length: 0.2m (C73249-A97-B30)</v>
          </cell>
          <cell r="H58">
            <v>179</v>
          </cell>
          <cell r="I58">
            <v>1386</v>
          </cell>
        </row>
        <row r="59">
          <cell r="A59" t="str">
            <v>7KK1200-5CL11</v>
          </cell>
          <cell r="B59">
            <v>1386</v>
          </cell>
          <cell r="C59">
            <v>3500</v>
          </cell>
          <cell r="D59">
            <v>66.5</v>
          </cell>
          <cell r="E59">
            <v>5</v>
          </cell>
          <cell r="F59" t="str">
            <v>K12xx HW Acces.; RJ45-RJ45 cable; shielded; for K1205, K1297,  K14xx; Interface: BAI; length: 1.5m; (C73249-A41-B50)</v>
          </cell>
          <cell r="H59">
            <v>84</v>
          </cell>
          <cell r="I59">
            <v>651</v>
          </cell>
        </row>
        <row r="60">
          <cell r="A60" t="str">
            <v>7KK1200-5CM11</v>
          </cell>
          <cell r="B60">
            <v>651</v>
          </cell>
          <cell r="C60">
            <v>3500</v>
          </cell>
          <cell r="D60">
            <v>66.5</v>
          </cell>
          <cell r="E60">
            <v>5</v>
          </cell>
          <cell r="F60" t="str">
            <v>K12xx HW Acces.; RJ45-RJ45 cable; shielded; for K1205, K1297, K14xx; interface: BAI; length: 3.0m (C73249-A41-B51)</v>
          </cell>
          <cell r="H60">
            <v>84</v>
          </cell>
          <cell r="I60">
            <v>651</v>
          </cell>
        </row>
        <row r="61">
          <cell r="A61" t="str">
            <v>7KK1200-5CN11</v>
          </cell>
          <cell r="B61">
            <v>651</v>
          </cell>
          <cell r="C61">
            <v>3500</v>
          </cell>
          <cell r="D61">
            <v>66.5</v>
          </cell>
          <cell r="E61">
            <v>5</v>
          </cell>
          <cell r="F61" t="str">
            <v>K12xx HW Acces.; TAE8-RJ45 cable;shielded; for K1205, K1297, K14xx; Interface: BAI; length: 1.5m (C73249-A41-B52)</v>
          </cell>
          <cell r="H61">
            <v>84</v>
          </cell>
          <cell r="I61">
            <v>651</v>
          </cell>
        </row>
        <row r="62">
          <cell r="A62" t="str">
            <v>7KK1200-5CP11</v>
          </cell>
          <cell r="B62">
            <v>651</v>
          </cell>
          <cell r="C62">
            <v>3500</v>
          </cell>
          <cell r="D62">
            <v>66.5</v>
          </cell>
          <cell r="E62">
            <v>5</v>
          </cell>
          <cell r="F62" t="str">
            <v>RJ45-two banana plugs cable; for K1404; length: 1.5m (C73249-A41-B46)</v>
          </cell>
          <cell r="H62">
            <v>84</v>
          </cell>
          <cell r="I62">
            <v>651</v>
          </cell>
        </row>
        <row r="63">
          <cell r="A63" t="str">
            <v>7KK1200-5CQ11</v>
          </cell>
          <cell r="B63">
            <v>651</v>
          </cell>
          <cell r="C63">
            <v>3500</v>
          </cell>
          <cell r="D63">
            <v>66.5</v>
          </cell>
          <cell r="E63">
            <v>5</v>
          </cell>
          <cell r="F63" t="str">
            <v>K12xx HW Acces.; Adapter CHAMP 0.8 to RJ45-BAI U(2B1Q); for K1205/K1297; interface: BAI U(2B1Q); length: 0.2m (C73249-A97-B47)</v>
          </cell>
          <cell r="H63">
            <v>84</v>
          </cell>
          <cell r="I63">
            <v>651</v>
          </cell>
        </row>
        <row r="64">
          <cell r="A64" t="str">
            <v>7KK1200-5CR11</v>
          </cell>
          <cell r="B64">
            <v>651</v>
          </cell>
          <cell r="C64">
            <v>3500</v>
          </cell>
          <cell r="D64">
            <v>66.5</v>
          </cell>
          <cell r="E64">
            <v>5</v>
          </cell>
          <cell r="F64" t="str">
            <v>TAE8 cable (TAE8 to TAE8); for K14xx; interface: BAI-S0; length: 3m (W3079-R2006-A4)</v>
          </cell>
          <cell r="H64">
            <v>84</v>
          </cell>
          <cell r="I64">
            <v>651</v>
          </cell>
        </row>
        <row r="65">
          <cell r="A65" t="str">
            <v>7KK1200-5CS11</v>
          </cell>
          <cell r="B65">
            <v>651</v>
          </cell>
          <cell r="C65">
            <v>3500</v>
          </cell>
          <cell r="D65">
            <v>190</v>
          </cell>
          <cell r="E65">
            <v>5</v>
          </cell>
          <cell r="F65" t="str">
            <v>K12xx HW Acces.; NT-monitor cable with Siemens disconnect plug; for K1205 and K1297, interface: PRI; length: 2.95m (C73249-A98-B61)</v>
          </cell>
          <cell r="H65">
            <v>238</v>
          </cell>
          <cell r="I65">
            <v>1843</v>
          </cell>
        </row>
        <row r="66">
          <cell r="A66" t="str">
            <v>7KK1200-5CT11</v>
          </cell>
          <cell r="B66">
            <v>1843</v>
          </cell>
          <cell r="C66">
            <v>3500</v>
          </cell>
          <cell r="D66">
            <v>190</v>
          </cell>
          <cell r="E66">
            <v>5</v>
          </cell>
          <cell r="F66" t="str">
            <v>K12xx HW Acces.; Adapter Simulation V.35; CHAMP 0.8 to V.35; shielded; for K1205, K1297; interface: V./X.; length: 0.5m (C73249-A97-B74)</v>
          </cell>
          <cell r="H66">
            <v>238</v>
          </cell>
          <cell r="I66">
            <v>1843</v>
          </cell>
        </row>
        <row r="67">
          <cell r="A67" t="str">
            <v>7KK1200-5CU11</v>
          </cell>
          <cell r="B67">
            <v>1843</v>
          </cell>
          <cell r="C67">
            <v>3500</v>
          </cell>
          <cell r="D67">
            <v>285</v>
          </cell>
          <cell r="E67">
            <v>5</v>
          </cell>
          <cell r="F67" t="str">
            <v>K12xx HW Acces.; Adapter Monitoring V.35; CHAMP 0.8 to V.35; shielded; for K1205, K1297; interface: V./X.; length: 0.5m (C73249-A97-B75)</v>
          </cell>
          <cell r="H67">
            <v>357</v>
          </cell>
          <cell r="I67">
            <v>2764</v>
          </cell>
        </row>
        <row r="68">
          <cell r="A68" t="str">
            <v>7KK1200-5CV11</v>
          </cell>
          <cell r="B68">
            <v>2764</v>
          </cell>
          <cell r="C68">
            <v>3500</v>
          </cell>
          <cell r="D68">
            <v>142.5</v>
          </cell>
          <cell r="E68">
            <v>5</v>
          </cell>
          <cell r="F68" t="str">
            <v>K12xx HW Acces.; Adapter Simulation V.24; CHAMP 0.8 to V.24;  shielded; for K1205, K1297; interface: V./X.; length: 0.5m (C73249-A97-B70)</v>
          </cell>
          <cell r="H68">
            <v>179</v>
          </cell>
          <cell r="I68">
            <v>1386</v>
          </cell>
        </row>
        <row r="69">
          <cell r="A69" t="str">
            <v>7KK1200-5CW11</v>
          </cell>
          <cell r="B69">
            <v>1386</v>
          </cell>
          <cell r="C69">
            <v>3500</v>
          </cell>
          <cell r="D69">
            <v>237.5</v>
          </cell>
          <cell r="E69">
            <v>5</v>
          </cell>
          <cell r="F69" t="str">
            <v>K12xx HW Acces.; Adapter Monitoring V.24; CHAMP 0.8 to V.24; shielded; for K1205, K1297; interface: V./X.; length: 0.5m (C73249-A97-B71)</v>
          </cell>
          <cell r="H69">
            <v>297</v>
          </cell>
          <cell r="I69">
            <v>2299</v>
          </cell>
        </row>
        <row r="70">
          <cell r="A70" t="str">
            <v>7KK1200-5CX11</v>
          </cell>
          <cell r="B70">
            <v>2299</v>
          </cell>
          <cell r="C70">
            <v>3500</v>
          </cell>
          <cell r="D70">
            <v>142.5</v>
          </cell>
          <cell r="E70">
            <v>5</v>
          </cell>
          <cell r="F70" t="str">
            <v>K12xx HW Acces.; Adapter Simulation X.21; CHAMP 0.8 to X.21; shielded; for K1205, K1297; interface: V./X.; length: 0.5m (C73249-A97-B72)</v>
          </cell>
          <cell r="H70">
            <v>179</v>
          </cell>
          <cell r="I70">
            <v>1386</v>
          </cell>
        </row>
        <row r="71">
          <cell r="A71" t="str">
            <v>7KK1200-5CY11</v>
          </cell>
          <cell r="B71">
            <v>1386</v>
          </cell>
          <cell r="C71">
            <v>3500</v>
          </cell>
          <cell r="D71">
            <v>237.5</v>
          </cell>
          <cell r="E71">
            <v>5</v>
          </cell>
          <cell r="F71" t="str">
            <v>K12xx HW Acces.; Adapter Monitoring X.21; CHAMP 0.8 to X.21; shielded; for K1205, K1297; interface: V./X.; length: 0.5m (C73249-A97-B73)</v>
          </cell>
          <cell r="H71">
            <v>297</v>
          </cell>
          <cell r="I71">
            <v>2299</v>
          </cell>
        </row>
        <row r="72">
          <cell r="A72" t="str">
            <v>7KK1200-5CZ11</v>
          </cell>
          <cell r="B72">
            <v>2299</v>
          </cell>
          <cell r="C72">
            <v>3500</v>
          </cell>
          <cell r="D72">
            <v>142.5</v>
          </cell>
          <cell r="E72">
            <v>5</v>
          </cell>
          <cell r="F72" t="str">
            <v>K12xx HW Acces.; Adapter RJ45 to DSUB9; shielded; for K1103, K1205, K1297; interface: PRI.; length: 2m (C73249-A97-B48)</v>
          </cell>
          <cell r="H72">
            <v>179</v>
          </cell>
          <cell r="I72">
            <v>1386</v>
          </cell>
        </row>
        <row r="73">
          <cell r="A73" t="str">
            <v>7KK1200-5HB11</v>
          </cell>
          <cell r="B73">
            <v>1386</v>
          </cell>
          <cell r="C73">
            <v>3500</v>
          </cell>
          <cell r="D73">
            <v>712.5</v>
          </cell>
          <cell r="E73">
            <v>5</v>
          </cell>
          <cell r="F73" t="str">
            <v>K12xx HW Acces.; external SCSI CD-R/W drive for K1205 and K1297; read and write capabilities</v>
          </cell>
          <cell r="H73">
            <v>891</v>
          </cell>
          <cell r="I73">
            <v>6897</v>
          </cell>
        </row>
        <row r="74">
          <cell r="A74" t="str">
            <v>7KK1200-5HM11</v>
          </cell>
          <cell r="B74">
            <v>6897</v>
          </cell>
          <cell r="C74">
            <v>3500</v>
          </cell>
          <cell r="D74">
            <v>959.5</v>
          </cell>
          <cell r="E74">
            <v>6</v>
          </cell>
          <cell r="F74" t="str">
            <v>K12xx HW Acces.; Memory exchange module 32 MB for AP-1 Board  (W73089-B10-A2)</v>
          </cell>
          <cell r="H74">
            <v>1200</v>
          </cell>
          <cell r="I74">
            <v>9288</v>
          </cell>
        </row>
        <row r="75">
          <cell r="A75" t="str">
            <v>7KK1200-5HM21</v>
          </cell>
          <cell r="B75">
            <v>9288</v>
          </cell>
          <cell r="C75">
            <v>3500</v>
          </cell>
          <cell r="D75">
            <v>418</v>
          </cell>
          <cell r="E75">
            <v>6</v>
          </cell>
          <cell r="F75" t="str">
            <v>K12xx HW Acces.; Memory exchange module 32 MB for PRIME and BAI Board  (W73089-B10-A2)</v>
          </cell>
          <cell r="H75">
            <v>523</v>
          </cell>
          <cell r="I75">
            <v>4049</v>
          </cell>
        </row>
        <row r="76">
          <cell r="A76" t="str">
            <v>7KK1200-5HP11</v>
          </cell>
          <cell r="B76">
            <v>4049</v>
          </cell>
          <cell r="C76">
            <v>3500</v>
          </cell>
          <cell r="D76">
            <v>475</v>
          </cell>
          <cell r="E76">
            <v>5</v>
          </cell>
          <cell r="F76" t="str">
            <v>K12xx HW Acces.; Analog PCMCIA/PC-Card Modem 56K</v>
          </cell>
          <cell r="H76">
            <v>594</v>
          </cell>
          <cell r="I76">
            <v>4598</v>
          </cell>
        </row>
        <row r="77">
          <cell r="A77" t="str">
            <v>7KK1200-5HR11</v>
          </cell>
          <cell r="B77">
            <v>4598</v>
          </cell>
          <cell r="C77">
            <v>3500</v>
          </cell>
          <cell r="D77">
            <v>332.5</v>
          </cell>
          <cell r="E77">
            <v>5</v>
          </cell>
          <cell r="F77" t="str">
            <v>K12xx HW Acces.; External ISDN-Modem; TAE adapter; Euro power cord</v>
          </cell>
          <cell r="H77">
            <v>416</v>
          </cell>
          <cell r="I77">
            <v>3220</v>
          </cell>
        </row>
        <row r="78">
          <cell r="A78" t="str">
            <v>7KK1200-5HS11</v>
          </cell>
          <cell r="B78">
            <v>3220</v>
          </cell>
          <cell r="C78">
            <v>3500</v>
          </cell>
          <cell r="D78">
            <v>133</v>
          </cell>
          <cell r="E78">
            <v>5</v>
          </cell>
          <cell r="F78" t="str">
            <v>K12xx HW Acces.; Telephone handset for K1297; interface: PRI, BAI</v>
          </cell>
          <cell r="H78">
            <v>167</v>
          </cell>
          <cell r="I78">
            <v>1293</v>
          </cell>
        </row>
        <row r="79">
          <cell r="A79" t="str">
            <v>7KK1200-5KA11</v>
          </cell>
          <cell r="B79">
            <v>1293</v>
          </cell>
          <cell r="C79">
            <v>3500</v>
          </cell>
          <cell r="D79">
            <v>285</v>
          </cell>
          <cell r="E79">
            <v>5</v>
          </cell>
          <cell r="F79" t="str">
            <v>K12xx HW Acces.; Y-cable V.35; shielded; for K1205, K1297; interface: V./X.; length: 0.5m; contents following connectors: V.35 male (via V/X monitor cable to unit) and V35 male + V.35 female (to be connected to separate V.35 line)</v>
          </cell>
          <cell r="H79">
            <v>357</v>
          </cell>
          <cell r="I79">
            <v>2764</v>
          </cell>
        </row>
        <row r="80">
          <cell r="A80" t="str">
            <v>7KK1200-5KB11</v>
          </cell>
          <cell r="B80">
            <v>2764</v>
          </cell>
          <cell r="C80">
            <v>3500</v>
          </cell>
          <cell r="D80">
            <v>47.5</v>
          </cell>
          <cell r="E80">
            <v>5</v>
          </cell>
          <cell r="F80" t="str">
            <v>K12xx HW Acces.; Ethernet STP patch cable; RJ45 plug; CAT5 100 MHz; shielded; length: 2m</v>
          </cell>
          <cell r="H80">
            <v>60</v>
          </cell>
          <cell r="I80">
            <v>465</v>
          </cell>
        </row>
        <row r="81">
          <cell r="A81" t="str">
            <v>7KK1200-5KC11</v>
          </cell>
          <cell r="B81">
            <v>465</v>
          </cell>
          <cell r="C81">
            <v>3500</v>
          </cell>
          <cell r="D81">
            <v>47.5</v>
          </cell>
          <cell r="E81">
            <v>5</v>
          </cell>
          <cell r="F81" t="str">
            <v>K12xx HW Acces.; Ethernet STP crossover patch cable; RJ45 plug; CAT5 100 MHz; shielded; length: 2m</v>
          </cell>
          <cell r="H81">
            <v>60</v>
          </cell>
          <cell r="I81">
            <v>465</v>
          </cell>
        </row>
        <row r="82">
          <cell r="A82" t="str">
            <v>7KK1200-5KD11</v>
          </cell>
          <cell r="B82">
            <v>465</v>
          </cell>
          <cell r="C82">
            <v>3500</v>
          </cell>
          <cell r="D82">
            <v>100</v>
          </cell>
          <cell r="E82" t="str">
            <v>TBA</v>
          </cell>
          <cell r="F82" t="str">
            <v>K12xx HW Acces.; connection cable for DS0 Board</v>
          </cell>
          <cell r="H82">
            <v>125</v>
          </cell>
          <cell r="I82">
            <v>968</v>
          </cell>
        </row>
        <row r="83">
          <cell r="A83" t="str">
            <v>7KK1200-5KG11</v>
          </cell>
          <cell r="B83">
            <v>968</v>
          </cell>
          <cell r="C83">
            <v>3500</v>
          </cell>
          <cell r="D83">
            <v>332.5</v>
          </cell>
          <cell r="E83">
            <v>5</v>
          </cell>
          <cell r="F83" t="str">
            <v>K12xx HW Acces.; SC Connector, Singlemode fiber; contains 4 fiber cables LC-SC, SM and 4 adapters SC-SC</v>
          </cell>
          <cell r="H83">
            <v>416</v>
          </cell>
          <cell r="I83">
            <v>3220</v>
          </cell>
        </row>
        <row r="84">
          <cell r="A84" t="str">
            <v>7KK1200-5KH11</v>
          </cell>
          <cell r="B84">
            <v>3220</v>
          </cell>
          <cell r="C84">
            <v>3500</v>
          </cell>
          <cell r="D84">
            <v>522.5</v>
          </cell>
          <cell r="E84">
            <v>5</v>
          </cell>
          <cell r="F84" t="str">
            <v>K12xx HW Acces.; SC Connector, Multimode fiber; contains 2 fiber SM, LC-SC and 2 fiber MM, LC-SC</v>
          </cell>
          <cell r="H84">
            <v>654</v>
          </cell>
          <cell r="I84">
            <v>5062</v>
          </cell>
        </row>
        <row r="85">
          <cell r="A85" t="str">
            <v>7KK1200-5KJ11</v>
          </cell>
          <cell r="B85">
            <v>5062</v>
          </cell>
          <cell r="C85">
            <v>3500</v>
          </cell>
          <cell r="D85">
            <v>95</v>
          </cell>
          <cell r="E85">
            <v>5</v>
          </cell>
          <cell r="F85" t="str">
            <v>K12xx HW Acces.; ST Connector; contains 4 adapters SC-ST</v>
          </cell>
          <cell r="H85">
            <v>119</v>
          </cell>
          <cell r="I85">
            <v>922</v>
          </cell>
        </row>
        <row r="86">
          <cell r="A86" t="str">
            <v>7KK1200-5KK11</v>
          </cell>
          <cell r="B86">
            <v>922</v>
          </cell>
          <cell r="C86">
            <v>3500</v>
          </cell>
          <cell r="D86">
            <v>95</v>
          </cell>
          <cell r="E86">
            <v>5</v>
          </cell>
          <cell r="F86" t="str">
            <v>K12xx HW Acces.; FC/PC Connector; contains 4 adapters SC-FC/PC</v>
          </cell>
          <cell r="H86">
            <v>119</v>
          </cell>
          <cell r="I86">
            <v>922</v>
          </cell>
        </row>
        <row r="87">
          <cell r="A87" t="str">
            <v>7KK1200-5KL11</v>
          </cell>
          <cell r="B87">
            <v>922</v>
          </cell>
          <cell r="C87">
            <v>3500</v>
          </cell>
          <cell r="D87">
            <v>218.5</v>
          </cell>
          <cell r="E87">
            <v>5</v>
          </cell>
          <cell r="F87" t="str">
            <v>K12xx HW Acces.; adapter cable; balanced; 120 Ohm; SUB-D25 male to 4x SUB-D9 female; length 0.3m; shielded (012-1647-xx)</v>
          </cell>
          <cell r="H87">
            <v>274</v>
          </cell>
          <cell r="I87">
            <v>2121</v>
          </cell>
        </row>
        <row r="88">
          <cell r="A88" t="str">
            <v>7KK1200-5KM11</v>
          </cell>
          <cell r="B88">
            <v>2121</v>
          </cell>
          <cell r="C88">
            <v>3500</v>
          </cell>
          <cell r="D88">
            <v>351.5</v>
          </cell>
          <cell r="E88" t="str">
            <v>TBA</v>
          </cell>
          <cell r="F88" t="str">
            <v>K12xx HW Acces.; connecting cable BANTAM; balanced; 120 Ohm; SUB-D25 male to 4x BANTAM; length 3m; shielded (012-1652-xx)</v>
          </cell>
          <cell r="H88">
            <v>440</v>
          </cell>
          <cell r="I88">
            <v>3406</v>
          </cell>
        </row>
        <row r="89">
          <cell r="A89" t="str">
            <v>7KK1200-5KN11</v>
          </cell>
          <cell r="B89">
            <v>3406</v>
          </cell>
          <cell r="C89">
            <v>3500</v>
          </cell>
          <cell r="D89">
            <v>218.5</v>
          </cell>
          <cell r="E89">
            <v>5</v>
          </cell>
          <cell r="F89" t="str">
            <v>K12xx HW Acces.; connecting cable open ends; balanced; 120 Ohm; SUB-D25 male to 4x open ends; length: 3m; shielded (012-1653-xx)</v>
          </cell>
          <cell r="H89">
            <v>274</v>
          </cell>
          <cell r="I89">
            <v>2121</v>
          </cell>
        </row>
        <row r="90">
          <cell r="A90" t="str">
            <v>7KK1200-5KP11</v>
          </cell>
          <cell r="B90">
            <v>2121</v>
          </cell>
          <cell r="C90">
            <v>3500</v>
          </cell>
          <cell r="D90">
            <v>351.5</v>
          </cell>
          <cell r="E90" t="str">
            <v>TBA</v>
          </cell>
          <cell r="F90" t="str">
            <v>K12xx HW Acces.; connecting cable coax; 75 Ohm; SUB-D25 male to 4x coax. 1.6/5.6; length: 3m (012-1654-xx)</v>
          </cell>
          <cell r="H90">
            <v>440</v>
          </cell>
          <cell r="I90">
            <v>3406</v>
          </cell>
        </row>
        <row r="91">
          <cell r="A91" t="str">
            <v>7KK1200-5KQ11</v>
          </cell>
          <cell r="B91">
            <v>3406</v>
          </cell>
          <cell r="C91">
            <v>3500</v>
          </cell>
          <cell r="D91">
            <v>72</v>
          </cell>
          <cell r="E91" t="str">
            <v>TBA</v>
          </cell>
          <cell r="F91" t="str">
            <v>K12xx HW Acces.; SC Connector; contains 4 adapters SC-SC</v>
          </cell>
          <cell r="H91">
            <v>90</v>
          </cell>
          <cell r="I91">
            <v>697</v>
          </cell>
        </row>
        <row r="92">
          <cell r="A92" t="str">
            <v>7KK1200-5KR11</v>
          </cell>
          <cell r="B92">
            <v>697</v>
          </cell>
          <cell r="C92">
            <v>3500</v>
          </cell>
          <cell r="D92">
            <v>138</v>
          </cell>
          <cell r="E92" t="str">
            <v>TBA</v>
          </cell>
          <cell r="F92" t="str">
            <v>K12xx HW Acces.; E2000 (PC, "blue") Connector; contains 4 adapters SC-E2000</v>
          </cell>
          <cell r="H92">
            <v>173</v>
          </cell>
          <cell r="I92">
            <v>1340</v>
          </cell>
        </row>
        <row r="93">
          <cell r="A93" t="str">
            <v>7KK1200-5KS11</v>
          </cell>
          <cell r="B93">
            <v>1340</v>
          </cell>
          <cell r="C93">
            <v>3500</v>
          </cell>
          <cell r="D93">
            <v>342</v>
          </cell>
          <cell r="E93" t="str">
            <v>TBA</v>
          </cell>
          <cell r="F93" t="str">
            <v>K12xx HW Acces.; Optical Coupler for Single Mode fiber (50/50, loss 4.1 dB/4.1 dB, SC/SC/SC); wavelength: 1310+-50nm/1550+50nm-100nm; includes: 1 fiber, 1 SC/SC connector, 1 optical terminator (7KK1200-5KY11)</v>
          </cell>
          <cell r="H93">
            <v>428</v>
          </cell>
          <cell r="I93">
            <v>3313</v>
          </cell>
        </row>
        <row r="94">
          <cell r="A94" t="str">
            <v>7KK1200-5KT11</v>
          </cell>
          <cell r="B94">
            <v>3313</v>
          </cell>
          <cell r="C94">
            <v>3500</v>
          </cell>
          <cell r="D94">
            <v>342</v>
          </cell>
          <cell r="E94" t="str">
            <v>TBA</v>
          </cell>
          <cell r="F94" t="str">
            <v>K12xx HW Acces.; Optical Coupler for Single Mode fiber (90/10, loss 1.1 dB/12.9 dB, SC/SC/SC); wavelength: 1310+-50nm/1550+50nm-100nm; includes: 1 fiber, 1 SC/SC connector, 1 optical terminator (7KK1200-5KY11)</v>
          </cell>
          <cell r="H94">
            <v>428</v>
          </cell>
          <cell r="I94">
            <v>3313</v>
          </cell>
        </row>
        <row r="95">
          <cell r="A95" t="str">
            <v>7KK1200-5KU11</v>
          </cell>
          <cell r="B95">
            <v>3313</v>
          </cell>
          <cell r="C95">
            <v>3500</v>
          </cell>
          <cell r="D95">
            <v>376</v>
          </cell>
          <cell r="E95" t="str">
            <v>TBA</v>
          </cell>
          <cell r="F95" t="str">
            <v>K12xx HW Acces.; Optical Coupler for Multimode fiber (50/50, loss 4.1 dB/4.1 dB, SC/SC/SC); wavelength: 1300+-40nm; includes: 1 fiber, 1 SC/SC connector, 1 optical terminator</v>
          </cell>
          <cell r="H95">
            <v>470</v>
          </cell>
          <cell r="I95">
            <v>3638</v>
          </cell>
        </row>
        <row r="96">
          <cell r="A96" t="str">
            <v>7KK1200-5KV11</v>
          </cell>
          <cell r="B96">
            <v>3638</v>
          </cell>
          <cell r="C96">
            <v>3500</v>
          </cell>
          <cell r="D96">
            <v>376</v>
          </cell>
          <cell r="E96" t="str">
            <v>TBA</v>
          </cell>
          <cell r="F96" t="str">
            <v>K12xx HW Acces.; Optical Coupler for Multimode fiber (90/10, loss 1.1 dB/12.9 dB, SC/SC/SC); wavelength: 1300+-40nm; includes: 1 fiber, 1 SC/SC connector, 1 optical terminator</v>
          </cell>
          <cell r="H96">
            <v>470</v>
          </cell>
          <cell r="I96">
            <v>3638</v>
          </cell>
        </row>
        <row r="97">
          <cell r="A97" t="str">
            <v>7KK1200-5KW11</v>
          </cell>
          <cell r="B97">
            <v>3638</v>
          </cell>
          <cell r="C97">
            <v>3500</v>
          </cell>
          <cell r="D97">
            <v>105</v>
          </cell>
          <cell r="E97" t="str">
            <v>TBA</v>
          </cell>
          <cell r="F97" t="str">
            <v>K12xx HW Acces.; adapter cable; balanced; 120 Ohm; SUB-D25 male to 2x SUB-D9 female; length 0.3m; shielded (for Monitoring with 7KK1200-3CCxx)</v>
          </cell>
          <cell r="H97">
            <v>132</v>
          </cell>
          <cell r="I97">
            <v>1022</v>
          </cell>
        </row>
        <row r="98">
          <cell r="A98" t="str">
            <v>7KK1200-5KY11</v>
          </cell>
          <cell r="B98">
            <v>1022</v>
          </cell>
          <cell r="C98">
            <v>3500</v>
          </cell>
          <cell r="D98">
            <v>48</v>
          </cell>
          <cell r="E98" t="str">
            <v>TBA</v>
          </cell>
          <cell r="F98" t="str">
            <v>K12xx HW Acces.; Optical Terminator Single Mode (SC) for use with optical couplers (7KK1200-5KS, -5KT); contains 1 piece</v>
          </cell>
          <cell r="H98">
            <v>60</v>
          </cell>
          <cell r="I98">
            <v>465</v>
          </cell>
        </row>
        <row r="99">
          <cell r="A99" t="str">
            <v>7KK1200-5KZ11</v>
          </cell>
          <cell r="B99">
            <v>465</v>
          </cell>
          <cell r="C99">
            <v>3500</v>
          </cell>
          <cell r="D99">
            <v>34</v>
          </cell>
          <cell r="E99" t="str">
            <v>TBA</v>
          </cell>
          <cell r="F99" t="str">
            <v>K12xx HW Acces.; Optical Terminator Multi Mode (SC) for use with optical couplers (7KK1200-5KU, -5KV); contains 1 piece</v>
          </cell>
          <cell r="H99">
            <v>43</v>
          </cell>
          <cell r="I99">
            <v>333</v>
          </cell>
        </row>
        <row r="100">
          <cell r="A100" t="str">
            <v>7KK1200-5LA11</v>
          </cell>
          <cell r="B100">
            <v>333</v>
          </cell>
          <cell r="C100">
            <v>3500</v>
          </cell>
          <cell r="D100">
            <v>100</v>
          </cell>
          <cell r="E100" t="str">
            <v>TBA</v>
          </cell>
          <cell r="F100" t="str">
            <v>K12xx HW Acces.; Monitoring Adapter Cable balanced; 120 Ohm; 1 x SUB-D15 male (board) to 2 x Sub-D9 female (IUT); 1 piece, length: 0.2m (012-1612-xx)</v>
          </cell>
          <cell r="H100">
            <v>125</v>
          </cell>
          <cell r="I100">
            <v>968</v>
          </cell>
        </row>
        <row r="101">
          <cell r="A101" t="str">
            <v>7KK1200-5LB11</v>
          </cell>
          <cell r="B101">
            <v>968</v>
          </cell>
          <cell r="C101">
            <v>3500</v>
          </cell>
          <cell r="D101">
            <v>143</v>
          </cell>
          <cell r="E101" t="str">
            <v>TBA</v>
          </cell>
          <cell r="F101" t="str">
            <v>K12xx HW Acces.; Monitoring Cable SUB-D15 to 4 x Bantam connector; balanced; 120 Ohm; 1 piece; length: 3m (012-1629-xx)</v>
          </cell>
          <cell r="H101">
            <v>179</v>
          </cell>
          <cell r="I101">
            <v>1386</v>
          </cell>
        </row>
        <row r="102">
          <cell r="A102" t="str">
            <v>7KK1200-5LC11</v>
          </cell>
          <cell r="B102">
            <v>1386</v>
          </cell>
          <cell r="C102">
            <v>3500</v>
          </cell>
          <cell r="D102">
            <v>152</v>
          </cell>
          <cell r="E102" t="str">
            <v>TBA</v>
          </cell>
          <cell r="F102" t="str">
            <v>K12xx HW Acces.; Monitoring Cable SUB-D15 to 4 x coax 1.6/5.6; 75 Ohm; length: 3m; 1 piece (012-1634-xx)</v>
          </cell>
          <cell r="H102">
            <v>190</v>
          </cell>
          <cell r="I102">
            <v>1471</v>
          </cell>
        </row>
        <row r="103">
          <cell r="A103" t="str">
            <v>7KK1200-5LD11</v>
          </cell>
          <cell r="B103">
            <v>1471</v>
          </cell>
          <cell r="C103">
            <v>3500</v>
          </cell>
          <cell r="D103">
            <v>238</v>
          </cell>
          <cell r="E103" t="str">
            <v>TBA</v>
          </cell>
          <cell r="F103" t="str">
            <v>K12xx HW Acces.; Monitoring Cable SUB-D15 to 4 x Siemens connector; balanced; 120 Ohm; 1 piece; length: 3m (012-1631-xx)</v>
          </cell>
          <cell r="H103">
            <v>298</v>
          </cell>
          <cell r="I103">
            <v>2307</v>
          </cell>
        </row>
        <row r="104">
          <cell r="A104" t="str">
            <v>7KK1200-5LE11</v>
          </cell>
          <cell r="B104">
            <v>2307</v>
          </cell>
          <cell r="C104">
            <v>3500</v>
          </cell>
          <cell r="D104">
            <v>95</v>
          </cell>
          <cell r="E104" t="str">
            <v>TBA</v>
          </cell>
          <cell r="F104" t="str">
            <v>K12xx HW Acces.; Monitoring Cable SUB-D15 to 4x open ends; balanced; 120 Ohm; 1 piece; length: 3m (012-1627-xx)</v>
          </cell>
          <cell r="H104">
            <v>119</v>
          </cell>
          <cell r="I104">
            <v>922</v>
          </cell>
        </row>
        <row r="105">
          <cell r="A105" t="str">
            <v>7KK1200-5LF11</v>
          </cell>
          <cell r="B105">
            <v>922</v>
          </cell>
          <cell r="C105">
            <v>3500</v>
          </cell>
          <cell r="D105">
            <v>162</v>
          </cell>
          <cell r="E105" t="str">
            <v>TBA</v>
          </cell>
          <cell r="F105" t="str">
            <v>K12xx HW Acces.; Monitoring Cable SUB-D15 to 2 x RJ45 connector; balanced; 120 Ohm; 1 piece; length: 3m (012-1635-xx)</v>
          </cell>
          <cell r="H105">
            <v>203</v>
          </cell>
          <cell r="I105">
            <v>1572</v>
          </cell>
        </row>
        <row r="106">
          <cell r="A106" t="str">
            <v>7KK1200-5LG11</v>
          </cell>
          <cell r="B106">
            <v>1572</v>
          </cell>
          <cell r="C106">
            <v>3500</v>
          </cell>
          <cell r="D106">
            <v>238</v>
          </cell>
          <cell r="E106" t="str">
            <v>TBA</v>
          </cell>
          <cell r="F106" t="str">
            <v>K12xx HW Acces.; LC-SC Multimode fiber; contains 4 fibers MM; length: 2m (174-4669-xx) and 4 adapters SC-SC</v>
          </cell>
          <cell r="H106">
            <v>298</v>
          </cell>
          <cell r="I106">
            <v>2307</v>
          </cell>
        </row>
        <row r="107">
          <cell r="A107" t="str">
            <v>7KK1200-5MM11</v>
          </cell>
          <cell r="B107">
            <v>2307</v>
          </cell>
          <cell r="C107">
            <v>3500</v>
          </cell>
          <cell r="D107">
            <v>285</v>
          </cell>
          <cell r="E107">
            <v>6</v>
          </cell>
          <cell r="F107" t="str">
            <v>K12xx HW Acces.; mounting set including consoles for installation of 8 slot chassis into 19'' racks ; Prereq.: 8 HU (high unit) space</v>
          </cell>
          <cell r="H107">
            <v>357</v>
          </cell>
          <cell r="I107">
            <v>2764</v>
          </cell>
        </row>
        <row r="108">
          <cell r="A108" t="str">
            <v>7KK1200-5MS11</v>
          </cell>
          <cell r="B108">
            <v>2764</v>
          </cell>
          <cell r="C108">
            <v>3500</v>
          </cell>
          <cell r="D108">
            <v>190</v>
          </cell>
          <cell r="E108">
            <v>5</v>
          </cell>
          <cell r="F108" t="str">
            <v>K12xx HW Acces.; universal shelf for 19'' rack; depth 480 mm, incl. screws</v>
          </cell>
          <cell r="H108">
            <v>238</v>
          </cell>
          <cell r="I108">
            <v>1843</v>
          </cell>
        </row>
        <row r="109">
          <cell r="A109" t="str">
            <v>7KK1200-5SC11</v>
          </cell>
          <cell r="B109">
            <v>1843</v>
          </cell>
          <cell r="C109">
            <v>3500</v>
          </cell>
          <cell r="D109">
            <v>285</v>
          </cell>
          <cell r="E109">
            <v>5</v>
          </cell>
          <cell r="F109" t="str">
            <v>Current K1205 SW on CD-ROM</v>
          </cell>
          <cell r="H109">
            <v>357</v>
          </cell>
          <cell r="I109">
            <v>2764</v>
          </cell>
        </row>
        <row r="110">
          <cell r="A110" t="str">
            <v>7KK1200-5SD11</v>
          </cell>
          <cell r="B110">
            <v>2764</v>
          </cell>
          <cell r="C110">
            <v>3500</v>
          </cell>
          <cell r="D110">
            <v>285</v>
          </cell>
          <cell r="E110">
            <v>5</v>
          </cell>
          <cell r="F110" t="str">
            <v>Current K1297-G20 SW on CD-ROM</v>
          </cell>
          <cell r="H110">
            <v>357</v>
          </cell>
          <cell r="I110">
            <v>2764</v>
          </cell>
        </row>
        <row r="111">
          <cell r="A111" t="str">
            <v>7KK1200-5SW11</v>
          </cell>
          <cell r="B111">
            <v>2764</v>
          </cell>
          <cell r="C111">
            <v>3500</v>
          </cell>
          <cell r="D111">
            <v>47.5</v>
          </cell>
          <cell r="E111">
            <v>5</v>
          </cell>
          <cell r="F111" t="str">
            <v>K12xx HW Acces.; set of data media (CD's / disks)</v>
          </cell>
          <cell r="H111">
            <v>60</v>
          </cell>
          <cell r="I111">
            <v>465</v>
          </cell>
        </row>
        <row r="112">
          <cell r="A112" t="str">
            <v>7KK1200-5UR11</v>
          </cell>
          <cell r="B112">
            <v>465</v>
          </cell>
          <cell r="C112">
            <v>3500</v>
          </cell>
          <cell r="D112">
            <v>9490.5</v>
          </cell>
          <cell r="E112" t="str">
            <v>TBA</v>
          </cell>
          <cell r="F112" t="str">
            <v>K12xx HW Acces.; 20 slot chassis including HD, 115V/ 230V power supply, English manual</v>
          </cell>
          <cell r="G112" t="str">
            <v>CPM</v>
          </cell>
          <cell r="H112">
            <v>11864</v>
          </cell>
          <cell r="I112">
            <v>91828</v>
          </cell>
        </row>
        <row r="113">
          <cell r="A113" t="str">
            <v>7KK1200-6BC11</v>
          </cell>
          <cell r="B113">
            <v>91828</v>
          </cell>
          <cell r="C113">
            <v>3500</v>
          </cell>
          <cell r="D113">
            <v>6887.5</v>
          </cell>
          <cell r="E113">
            <v>6</v>
          </cell>
          <cell r="F113" t="str">
            <v>K12xx HW Upgr. Kit for Benchtop Unit; Celeron upgrade; including PC-4 board (E138), CD's, floppy disks and installation materials ; Prereq.: 12'' Display &amp; PC-3 Pentium board</v>
          </cell>
          <cell r="G113" t="str">
            <v>QO</v>
          </cell>
          <cell r="H113">
            <v>8610</v>
          </cell>
          <cell r="I113">
            <v>66642</v>
          </cell>
        </row>
        <row r="114">
          <cell r="A114" t="str">
            <v>7KK1200-6PC11</v>
          </cell>
          <cell r="B114">
            <v>66642</v>
          </cell>
          <cell r="C114">
            <v>3500</v>
          </cell>
          <cell r="D114">
            <v>6887.5</v>
          </cell>
          <cell r="E114">
            <v>6</v>
          </cell>
          <cell r="F114" t="str">
            <v>K12xx HW Upgr. Kit for Portable Unit; Celeron upgrade; including PC-4 board (E138), CD's, floppy disks and installation materials ; Prereq.: 12'' Display &amp; PC-3 Pentium board</v>
          </cell>
          <cell r="G114" t="str">
            <v>QO</v>
          </cell>
          <cell r="H114">
            <v>8610</v>
          </cell>
          <cell r="I114">
            <v>66642</v>
          </cell>
        </row>
        <row r="115">
          <cell r="A115" t="str">
            <v>7KK1205-6AB41</v>
          </cell>
          <cell r="B115">
            <v>66642</v>
          </cell>
          <cell r="C115">
            <v>3500</v>
          </cell>
          <cell r="D115">
            <v>2137.5</v>
          </cell>
          <cell r="E115">
            <v>4</v>
          </cell>
          <cell r="F115" t="str">
            <v>K1205 SW Mon (basic SW) Upgrade to V2.40; including protocol stack editor, trigger, filter</v>
          </cell>
          <cell r="H115">
            <v>2672</v>
          </cell>
          <cell r="I115">
            <v>20682</v>
          </cell>
        </row>
        <row r="116">
          <cell r="A116" t="str">
            <v>7KK1205-6EA11</v>
          </cell>
          <cell r="B116">
            <v>20682</v>
          </cell>
          <cell r="C116">
            <v>3500</v>
          </cell>
          <cell r="D116">
            <v>2565</v>
          </cell>
          <cell r="E116">
            <v>5</v>
          </cell>
          <cell r="F116" t="str">
            <v>K1205 SW Mon GSM Abis ; MOTOROLA specific protocols incl. Abis O&amp;M for Europe and USA ; Prereq.: current systemversion (7KK1205-6ABxx) &amp; 7PK1205-6TN11</v>
          </cell>
          <cell r="H116">
            <v>3207</v>
          </cell>
          <cell r="I116">
            <v>24823</v>
          </cell>
        </row>
        <row r="117">
          <cell r="A117" t="str">
            <v>7KK1205-6EA41</v>
          </cell>
          <cell r="B117">
            <v>24823</v>
          </cell>
          <cell r="C117">
            <v>3500</v>
          </cell>
          <cell r="D117">
            <v>769.5</v>
          </cell>
          <cell r="E117">
            <v>5</v>
          </cell>
          <cell r="F117" t="str">
            <v>K1205 SW Mon GSM Abis Upgrade; MOTOROLA specific protocols incl. Abis O&amp;M for Europe and USA ; Prereq.: current systemversion (7KK1205-6ABxx) &amp; 7KK1205-6EA11</v>
          </cell>
          <cell r="H117">
            <v>962</v>
          </cell>
          <cell r="I117">
            <v>7446</v>
          </cell>
        </row>
        <row r="118">
          <cell r="A118" t="str">
            <v>7KK1205-6EB11</v>
          </cell>
          <cell r="B118">
            <v>7446</v>
          </cell>
          <cell r="C118">
            <v>3500</v>
          </cell>
          <cell r="D118">
            <v>2565</v>
          </cell>
          <cell r="E118">
            <v>5</v>
          </cell>
          <cell r="F118" t="str">
            <v>K1205 SW Mon GSM Abis ; NOKIA specific protocols incl. Abis O&amp;M ; Prereq.: current systemversion (7KK1205-6ABxx) &amp; 7PK1205-6TN11</v>
          </cell>
          <cell r="H118">
            <v>3207</v>
          </cell>
          <cell r="I118">
            <v>24823</v>
          </cell>
        </row>
        <row r="119">
          <cell r="A119" t="str">
            <v>7KK1205-6EB41</v>
          </cell>
          <cell r="B119">
            <v>24823</v>
          </cell>
          <cell r="C119">
            <v>3500</v>
          </cell>
          <cell r="D119">
            <v>769.5</v>
          </cell>
          <cell r="E119">
            <v>5</v>
          </cell>
          <cell r="F119" t="str">
            <v>K1205 SW Mon GSM Abis Upgrade; NOKIA specific protocols incl. Abis O&amp;M ; Prereq.: current systemversion (7KK1205-6ABxx) &amp; 7KK1205-6EB11</v>
          </cell>
          <cell r="H119">
            <v>962</v>
          </cell>
          <cell r="I119">
            <v>7446</v>
          </cell>
        </row>
        <row r="120">
          <cell r="A120" t="str">
            <v>7KK1205-6EC11</v>
          </cell>
          <cell r="B120">
            <v>7446</v>
          </cell>
          <cell r="C120">
            <v>3500</v>
          </cell>
          <cell r="D120">
            <v>2565</v>
          </cell>
          <cell r="E120">
            <v>5</v>
          </cell>
          <cell r="F120" t="str">
            <v>K1205 SW Mon GSM Abis ; LUCENT specific Protocols incl. Abis O&amp;M ; Prereq.: current systemversion (7KK1205-6ABxx) &amp; 7PK1205-6TN11</v>
          </cell>
          <cell r="H120">
            <v>3207</v>
          </cell>
          <cell r="I120">
            <v>24823</v>
          </cell>
        </row>
        <row r="121">
          <cell r="A121" t="str">
            <v>7KK1205-6EC41</v>
          </cell>
          <cell r="B121">
            <v>24823</v>
          </cell>
          <cell r="C121">
            <v>3500</v>
          </cell>
          <cell r="D121">
            <v>769.5</v>
          </cell>
          <cell r="E121">
            <v>5</v>
          </cell>
          <cell r="F121" t="str">
            <v>K1205 SW Mon GSM Abis Upgrade; LUCENT specific Protocols incl. Abis O&amp;M ; Prereq.: current systemversion (7KK1205-6ABxx) &amp; 7KK1205-6EC11</v>
          </cell>
          <cell r="H121">
            <v>962</v>
          </cell>
          <cell r="I121">
            <v>7446</v>
          </cell>
        </row>
        <row r="122">
          <cell r="A122" t="str">
            <v>7KK1205-6ED11</v>
          </cell>
          <cell r="B122">
            <v>7446</v>
          </cell>
          <cell r="C122">
            <v>3500</v>
          </cell>
          <cell r="D122">
            <v>2565</v>
          </cell>
          <cell r="E122">
            <v>5</v>
          </cell>
          <cell r="F122" t="str">
            <v>K1205 SW Mon GSM Abis ; ALCATEL specific protocols incl. Abis O&amp;M ; Prereq.: current systemversion (7KK1205-6ABxx) &amp; 7PK1205-6TN11</v>
          </cell>
          <cell r="H122">
            <v>3207</v>
          </cell>
          <cell r="I122">
            <v>24823</v>
          </cell>
        </row>
        <row r="123">
          <cell r="A123" t="str">
            <v>7KK1205-6ED41</v>
          </cell>
          <cell r="B123">
            <v>24823</v>
          </cell>
          <cell r="C123">
            <v>3500</v>
          </cell>
          <cell r="D123">
            <v>769.5</v>
          </cell>
          <cell r="E123">
            <v>5</v>
          </cell>
          <cell r="F123" t="str">
            <v>K1205 SW Mon GSM Abis Upgrade; ALCATEL specific protocols incl. Abis O&amp;M ; Prereq.: current systemversion (7KK1205-6ABxx) &amp; 7KK1205-6ED11</v>
          </cell>
          <cell r="H123">
            <v>962</v>
          </cell>
          <cell r="I123">
            <v>7446</v>
          </cell>
        </row>
        <row r="124">
          <cell r="A124" t="str">
            <v>7KK1205-6EE11</v>
          </cell>
          <cell r="B124">
            <v>7446</v>
          </cell>
          <cell r="C124">
            <v>3500</v>
          </cell>
          <cell r="D124">
            <v>2565</v>
          </cell>
          <cell r="E124">
            <v>5</v>
          </cell>
          <cell r="F124" t="str">
            <v>K1205 SW Mon GSM Abis ; ERICSSON specific Protocols incl. Abis O&amp;M ; Prereq.: current systemversion (7KK1205-6ABxx) &amp; 7PK1205-6TN11</v>
          </cell>
          <cell r="H124">
            <v>3207</v>
          </cell>
          <cell r="I124">
            <v>24823</v>
          </cell>
        </row>
        <row r="125">
          <cell r="A125" t="str">
            <v>7KK1205-6EE41</v>
          </cell>
          <cell r="B125">
            <v>24823</v>
          </cell>
          <cell r="C125">
            <v>3500</v>
          </cell>
          <cell r="D125">
            <v>769.5</v>
          </cell>
          <cell r="E125">
            <v>5</v>
          </cell>
          <cell r="F125" t="str">
            <v>K1205 SW Mon GSM Abis Upgrade; ERICSSON specific Protocols incl. Abis O&amp;M ; Prereq.: current systemversion (7KK1205-6ABxx) &amp; 7KK1205-6EE11</v>
          </cell>
          <cell r="H125">
            <v>962</v>
          </cell>
          <cell r="I125">
            <v>7446</v>
          </cell>
        </row>
        <row r="126">
          <cell r="A126" t="str">
            <v>7KK1205-6EF11</v>
          </cell>
          <cell r="B126">
            <v>7446</v>
          </cell>
          <cell r="C126">
            <v>3500</v>
          </cell>
          <cell r="D126">
            <v>2565</v>
          </cell>
          <cell r="E126">
            <v>5</v>
          </cell>
          <cell r="F126" t="str">
            <v>K1205 SW Mon GSM Abis ; MCI specific Protocols incl. ISUP ; Prereq.: current systemversion (7KK1205-6ABxx) &amp; 7PK1205-6TN11</v>
          </cell>
          <cell r="H126">
            <v>3207</v>
          </cell>
          <cell r="I126">
            <v>24823</v>
          </cell>
        </row>
        <row r="127">
          <cell r="A127" t="str">
            <v>7KK1205-6EF41</v>
          </cell>
          <cell r="B127">
            <v>24823</v>
          </cell>
          <cell r="C127">
            <v>3500</v>
          </cell>
          <cell r="D127">
            <v>769.5</v>
          </cell>
          <cell r="E127">
            <v>5</v>
          </cell>
          <cell r="F127" t="str">
            <v>K1205 SW Mon GSM Abis Upgrade; MCI specific Protocols incl. ISUP ; Prereq.: current systemversion (7KK1205-6ABxx) &amp; 7KK1205-6EF11</v>
          </cell>
          <cell r="H127">
            <v>962</v>
          </cell>
          <cell r="I127">
            <v>7446</v>
          </cell>
        </row>
        <row r="128">
          <cell r="A128" t="str">
            <v>7KK1205-6EG11</v>
          </cell>
          <cell r="B128">
            <v>7446</v>
          </cell>
          <cell r="C128">
            <v>3500</v>
          </cell>
          <cell r="D128">
            <v>2565</v>
          </cell>
          <cell r="E128">
            <v>5</v>
          </cell>
          <cell r="F128" t="str">
            <v>K1205 SW Mon GSM Abis ; SIEMENS specific protocols incl. Abis O&amp;M , RSL, ASUB ; Prereq.: current systemversion (7KK1205-6ABxx) &amp; 7PK1205-6TN11</v>
          </cell>
          <cell r="H128">
            <v>3207</v>
          </cell>
          <cell r="I128">
            <v>24823</v>
          </cell>
        </row>
        <row r="129">
          <cell r="A129" t="str">
            <v>7KK1205-6EG41</v>
          </cell>
          <cell r="B129">
            <v>24823</v>
          </cell>
          <cell r="C129">
            <v>3500</v>
          </cell>
          <cell r="D129">
            <v>769.5</v>
          </cell>
          <cell r="E129">
            <v>5</v>
          </cell>
          <cell r="F129" t="str">
            <v>K1205 SW Mon GSM Abis Upgrade; SIEMENS specific protocols incl. Abis O&amp;M , RSL, ASUB ; Prereq.: current systemversion (7KK1205-6ABxx) &amp; 7KK1205-6EG11</v>
          </cell>
          <cell r="H129">
            <v>962</v>
          </cell>
          <cell r="I129">
            <v>7446</v>
          </cell>
        </row>
        <row r="130">
          <cell r="A130" t="str">
            <v>7KK1205-6EH11</v>
          </cell>
          <cell r="B130">
            <v>7446</v>
          </cell>
          <cell r="C130">
            <v>3500</v>
          </cell>
          <cell r="D130">
            <v>2565</v>
          </cell>
          <cell r="E130">
            <v>5</v>
          </cell>
          <cell r="F130" t="str">
            <v>K1205 SW Mon GSM Abis ; NORTEL specific Protocols incl. Abis O&amp;M ; Prereq.: current systemversion (7KK1205-6ABxx) &amp; 7PK1205-6TN11</v>
          </cell>
          <cell r="H130">
            <v>3207</v>
          </cell>
          <cell r="I130">
            <v>24823</v>
          </cell>
        </row>
        <row r="131">
          <cell r="A131" t="str">
            <v>7KK1205-6PA11</v>
          </cell>
          <cell r="B131">
            <v>24823</v>
          </cell>
          <cell r="C131">
            <v>3500</v>
          </cell>
          <cell r="D131">
            <v>5994.5</v>
          </cell>
          <cell r="E131">
            <v>5</v>
          </cell>
          <cell r="F131" t="str">
            <v>K1205 SW Mon GPRS/EDGE Abis ; ALCATEL specific GPRS/EDGE Abis layer incl. RLC/MAC ; Prereq.: current systemversion (7KK1205-6ABxx)</v>
          </cell>
          <cell r="H131">
            <v>7494</v>
          </cell>
          <cell r="I131">
            <v>58004</v>
          </cell>
        </row>
        <row r="132">
          <cell r="A132" t="str">
            <v>7KK1205-6PA41</v>
          </cell>
          <cell r="B132">
            <v>58004</v>
          </cell>
          <cell r="C132">
            <v>3500</v>
          </cell>
          <cell r="D132">
            <v>1805</v>
          </cell>
          <cell r="E132">
            <v>5</v>
          </cell>
          <cell r="F132" t="str">
            <v>K1205 SW Mon GPRS/EDGE Abis Upgrade; ALCATEL specific GPRS/EDGE Abis layer incl. RLC/MAC ; Prereq.: current systemversion (7KK1205-6ABxx) &amp; 7KK1205-6PA11</v>
          </cell>
          <cell r="H132">
            <v>2257</v>
          </cell>
          <cell r="I132">
            <v>17470</v>
          </cell>
        </row>
        <row r="133">
          <cell r="A133" t="str">
            <v>7KK1205-6PE11</v>
          </cell>
          <cell r="B133">
            <v>17470</v>
          </cell>
          <cell r="C133">
            <v>3500</v>
          </cell>
          <cell r="D133">
            <v>5994.5</v>
          </cell>
          <cell r="E133">
            <v>5</v>
          </cell>
          <cell r="F133" t="str">
            <v>K1205 SW Mon GPRS Abis ; ERICSSON specific GPRS Abis layer incl. RLC/MAC ; Prereq.: current systemversion (7KK1205-6ABxx)</v>
          </cell>
          <cell r="H133">
            <v>7494</v>
          </cell>
          <cell r="I133">
            <v>58004</v>
          </cell>
        </row>
        <row r="134">
          <cell r="A134" t="str">
            <v>7KK1205-6PE41</v>
          </cell>
          <cell r="B134">
            <v>58004</v>
          </cell>
          <cell r="C134">
            <v>3500</v>
          </cell>
          <cell r="D134">
            <v>1805</v>
          </cell>
          <cell r="E134">
            <v>5</v>
          </cell>
          <cell r="F134" t="str">
            <v>K1205 SW Mon GPRS Abis Upgrade; ERICSSON specific GPRS Abis layer incl. RLC/MAC ; Prereq.: current systemversion (7KK1205-6ABxx) &amp; 7KK1205-6PE11</v>
          </cell>
          <cell r="H134">
            <v>2257</v>
          </cell>
          <cell r="I134">
            <v>17470</v>
          </cell>
        </row>
        <row r="135">
          <cell r="A135" t="str">
            <v>7KK1205-6PE71</v>
          </cell>
          <cell r="B135">
            <v>17470</v>
          </cell>
          <cell r="C135">
            <v>3500</v>
          </cell>
          <cell r="D135">
            <v>828</v>
          </cell>
          <cell r="E135" t="str">
            <v>TBA</v>
          </cell>
          <cell r="F135" t="str">
            <v>K1205 SW Mon GPRS Abis PC offline upgr.; ERICSSON specific GPRS Abis layer incl. RLC/MAC ; Prereq.: current systemversion (7KK1229-4PPxx) &amp; 7KK1205-6PE81</v>
          </cell>
          <cell r="G135" t="str">
            <v>QO</v>
          </cell>
          <cell r="H135">
            <v>1035</v>
          </cell>
          <cell r="I135">
            <v>8011</v>
          </cell>
        </row>
        <row r="136">
          <cell r="A136" t="str">
            <v>7KK1205-6PL11</v>
          </cell>
          <cell r="B136">
            <v>8011</v>
          </cell>
          <cell r="C136">
            <v>3500</v>
          </cell>
          <cell r="D136">
            <v>5994.5</v>
          </cell>
          <cell r="E136">
            <v>5</v>
          </cell>
          <cell r="F136" t="str">
            <v>K1205 SW Mon GPRS Abis ; LUCENT specific GPRS Abis layer incl. RLC/MAC ; Prereq.: current systemversion (7KK1205-6ABxx)</v>
          </cell>
          <cell r="H136">
            <v>7494</v>
          </cell>
          <cell r="I136">
            <v>58004</v>
          </cell>
        </row>
        <row r="137">
          <cell r="A137" t="str">
            <v>7KK1205-6PL41</v>
          </cell>
          <cell r="B137">
            <v>58004</v>
          </cell>
          <cell r="C137">
            <v>3500</v>
          </cell>
          <cell r="D137">
            <v>1805</v>
          </cell>
          <cell r="E137">
            <v>5</v>
          </cell>
          <cell r="F137" t="str">
            <v>K1205 SW Mon GPRS Abis Upgrade; LUCENT specific GPRS Abis layer incl. RLC/MAC ; Prereq.: current systemversion (7KK1205-6ABxx) &amp; 7KK1205-6PL11</v>
          </cell>
          <cell r="H137">
            <v>2257</v>
          </cell>
          <cell r="I137">
            <v>17470</v>
          </cell>
        </row>
        <row r="138">
          <cell r="A138" t="str">
            <v>7KK1205-6PM11</v>
          </cell>
          <cell r="B138">
            <v>17470</v>
          </cell>
          <cell r="C138">
            <v>3500</v>
          </cell>
          <cell r="D138">
            <v>5994.5</v>
          </cell>
          <cell r="E138">
            <v>5</v>
          </cell>
          <cell r="F138" t="str">
            <v>K1205 SW Mon GPRS Abis ; MOTOROLA specific GPRS Abis layer incl. RLC/MAC ; Prereq.: current systemversion (7KK1205-6ABxx)</v>
          </cell>
          <cell r="H138">
            <v>7494</v>
          </cell>
          <cell r="I138">
            <v>58004</v>
          </cell>
        </row>
        <row r="139">
          <cell r="A139" t="str">
            <v>7KK1205-6PM41</v>
          </cell>
          <cell r="B139">
            <v>58004</v>
          </cell>
          <cell r="C139">
            <v>3500</v>
          </cell>
          <cell r="D139">
            <v>1805</v>
          </cell>
          <cell r="E139">
            <v>5</v>
          </cell>
          <cell r="F139" t="str">
            <v>K1205 SW Mon GPRS Abis Upgrade; MOTOROLA specific GPRS Abis layer incl. RLC/MAC ; Prereq.: current systemversion (7KK1205-6ABxx) &amp; 7KK1205-6PM11</v>
          </cell>
          <cell r="H139">
            <v>2257</v>
          </cell>
          <cell r="I139">
            <v>17470</v>
          </cell>
        </row>
        <row r="140">
          <cell r="A140" t="str">
            <v>7KK1205-6PN11</v>
          </cell>
          <cell r="B140">
            <v>17470</v>
          </cell>
          <cell r="C140">
            <v>3500</v>
          </cell>
          <cell r="D140">
            <v>5994.5</v>
          </cell>
          <cell r="E140">
            <v>5</v>
          </cell>
          <cell r="F140" t="str">
            <v>K1205 SW Mon GPRS Abis ; NOKIA specific GPRS Abis layer incl. RLC/MAC ; Prereq.: current systemversion (7KK1205-6ABxx)</v>
          </cell>
          <cell r="H140">
            <v>7494</v>
          </cell>
          <cell r="I140">
            <v>58004</v>
          </cell>
        </row>
        <row r="141">
          <cell r="A141" t="str">
            <v>7KK1205-6PN41</v>
          </cell>
          <cell r="B141">
            <v>58004</v>
          </cell>
          <cell r="C141">
            <v>3500</v>
          </cell>
          <cell r="D141">
            <v>1805</v>
          </cell>
          <cell r="E141">
            <v>5</v>
          </cell>
          <cell r="F141" t="str">
            <v>K1205 SW Mon GPRS Abis Upgrade; NOKIA specific GPRS Abis layer incl. RLC/MAC ; Prereq.: current systemversion (7KK1205-6ABxx) &amp; 7KK1205-6PN11</v>
          </cell>
          <cell r="H141">
            <v>2257</v>
          </cell>
          <cell r="I141">
            <v>17470</v>
          </cell>
        </row>
        <row r="142">
          <cell r="A142" t="str">
            <v>7KK1205-6PS11</v>
          </cell>
          <cell r="B142">
            <v>17470</v>
          </cell>
          <cell r="C142">
            <v>3500</v>
          </cell>
          <cell r="D142">
            <v>5994.5</v>
          </cell>
          <cell r="E142">
            <v>5</v>
          </cell>
          <cell r="F142" t="str">
            <v>K1205 SW Mon GPRS Abis ; SIEMENS specific GPRS Abis layer incl. RLC/MAC ; Prereq.: current systemversion (7KK1205-6ABxx)</v>
          </cell>
          <cell r="H142">
            <v>7494</v>
          </cell>
          <cell r="I142">
            <v>58004</v>
          </cell>
        </row>
        <row r="143">
          <cell r="A143" t="str">
            <v>7KK1205-6PS41</v>
          </cell>
          <cell r="B143">
            <v>58004</v>
          </cell>
          <cell r="C143">
            <v>3500</v>
          </cell>
          <cell r="D143">
            <v>1805</v>
          </cell>
          <cell r="E143">
            <v>5</v>
          </cell>
          <cell r="F143" t="str">
            <v>K1205 SW Mon GPRS Abis Upgrade; SIEMENS specific GPRS Abis layer incl. RLC/MAC ; Prereq.: current systemversion (7KK1205-6ABxx) &amp; 7KK1205-6PS11</v>
          </cell>
          <cell r="H143">
            <v>2257</v>
          </cell>
          <cell r="I143">
            <v>17470</v>
          </cell>
        </row>
        <row r="144">
          <cell r="A144" t="str">
            <v>7KK1205-6PT11</v>
          </cell>
          <cell r="B144">
            <v>17470</v>
          </cell>
          <cell r="C144">
            <v>3500</v>
          </cell>
          <cell r="D144">
            <v>5994.5</v>
          </cell>
          <cell r="E144">
            <v>5</v>
          </cell>
          <cell r="F144" t="str">
            <v>K1205 SW Mon GPRS Abis ; NORTEL specific GPRS Abis layer incl. RLC/MAC ; Prereq.: current systemversion (7KK1205-6ABxx)</v>
          </cell>
          <cell r="H144">
            <v>7494</v>
          </cell>
          <cell r="I144">
            <v>58004</v>
          </cell>
        </row>
        <row r="145">
          <cell r="A145" t="str">
            <v>7KK1205-6PT41</v>
          </cell>
          <cell r="B145">
            <v>58004</v>
          </cell>
          <cell r="C145">
            <v>3500</v>
          </cell>
          <cell r="D145">
            <v>1805</v>
          </cell>
          <cell r="E145">
            <v>5</v>
          </cell>
          <cell r="F145" t="str">
            <v>K1205 SW Mon GPRS Abis Upgrade; NORTEL specific GPRS Abis layer incl. RLC/MAC ; Prereq.: current systemversion (7KK1205-6ABxx) &amp; 7KK1205-6PT11</v>
          </cell>
          <cell r="H145">
            <v>2257</v>
          </cell>
          <cell r="I145">
            <v>17470</v>
          </cell>
        </row>
        <row r="146">
          <cell r="A146" t="str">
            <v>7KK1205-6RA11</v>
          </cell>
          <cell r="B146">
            <v>17470</v>
          </cell>
          <cell r="C146">
            <v>3500</v>
          </cell>
          <cell r="D146">
            <v>10450</v>
          </cell>
          <cell r="E146" t="str">
            <v>TBA</v>
          </cell>
          <cell r="F146" t="str">
            <v>K1205 SW MON; GSM+ BUNDLE CONTAINING: GSM BUNDLE PLUS ALL VENDOR SPECIFIC GSM ABIS SW; PREREQ.: RECON UNIT WITH CURRENT SYSTEMVERSION (7KK1205-6ABXX) AND PRIMO BOARD</v>
          </cell>
          <cell r="H146">
            <v>13063</v>
          </cell>
          <cell r="I146">
            <v>101108</v>
          </cell>
        </row>
        <row r="147">
          <cell r="A147" t="str">
            <v>7KK1205-6SA11</v>
          </cell>
          <cell r="B147">
            <v>101108</v>
          </cell>
          <cell r="C147">
            <v>3500</v>
          </cell>
          <cell r="D147">
            <v>4968.5</v>
          </cell>
          <cell r="E147">
            <v>5</v>
          </cell>
          <cell r="F147" t="str">
            <v>K1205 SW Mon Access Bundle; containing: transport, ISDN + V5.x; Prereq.: current systemversion (7KK1205-6ABxx)</v>
          </cell>
          <cell r="H147">
            <v>6211</v>
          </cell>
          <cell r="I147">
            <v>48074</v>
          </cell>
        </row>
        <row r="148">
          <cell r="A148" t="str">
            <v>7KK1205-6SA41</v>
          </cell>
          <cell r="B148">
            <v>48074</v>
          </cell>
          <cell r="C148">
            <v>3500</v>
          </cell>
          <cell r="D148">
            <v>1491.5</v>
          </cell>
          <cell r="E148">
            <v>5</v>
          </cell>
          <cell r="F148" t="str">
            <v>K1205 SW Mon Access Bundle Upgrade; containing: transport, ISDN + V5.x; Prereq.: current systemversion (7KK1205-6ABxx) &amp; 7KK1205-6SA11</v>
          </cell>
          <cell r="H148">
            <v>1865</v>
          </cell>
          <cell r="I148">
            <v>14436</v>
          </cell>
        </row>
        <row r="149">
          <cell r="A149" t="str">
            <v>7KK1205-6SC11</v>
          </cell>
          <cell r="B149">
            <v>14436</v>
          </cell>
          <cell r="C149">
            <v>3500</v>
          </cell>
          <cell r="D149">
            <v>3980.5</v>
          </cell>
          <cell r="E149">
            <v>5</v>
          </cell>
          <cell r="F149" t="str">
            <v>K1205 SW Mon Core &amp; IN Bundle; containing: SS#7, SCCP, TCAP, ISUP, IN; Prereq.: current systemversion (7KK1205-6ABxx)</v>
          </cell>
          <cell r="H149">
            <v>4976</v>
          </cell>
          <cell r="I149">
            <v>38515</v>
          </cell>
        </row>
        <row r="150">
          <cell r="A150" t="str">
            <v>7KK1205-6SC41</v>
          </cell>
          <cell r="B150">
            <v>38515</v>
          </cell>
          <cell r="C150">
            <v>3500</v>
          </cell>
          <cell r="D150">
            <v>1197</v>
          </cell>
          <cell r="E150">
            <v>5</v>
          </cell>
          <cell r="F150" t="str">
            <v>K1205 SW Mon Core &amp; IN Bundle Upgrade; containing: SS#7, SCCP, TCAP, ISUP, IN; Prereq.: current systemversion (7KK1205-6ABxx) &amp; 7KK1205-6SC11</v>
          </cell>
          <cell r="H150">
            <v>1497</v>
          </cell>
          <cell r="I150">
            <v>11587</v>
          </cell>
        </row>
        <row r="151">
          <cell r="A151" t="str">
            <v>7KK1205-6SE11</v>
          </cell>
          <cell r="B151">
            <v>11587</v>
          </cell>
          <cell r="C151">
            <v>3500</v>
          </cell>
          <cell r="D151">
            <v>8550</v>
          </cell>
          <cell r="E151">
            <v>5</v>
          </cell>
          <cell r="F151" t="str">
            <v>K1205 SW Mon GSM Bundle; containing: transport, ISUP, BSSMAP, CAP, DTAP/DMTAP, MAP, SMS, SUPS, LCS; Prereq.: current systemversion (7KK1205-6ABxx)</v>
          </cell>
          <cell r="H151">
            <v>10688</v>
          </cell>
          <cell r="I151">
            <v>82726</v>
          </cell>
        </row>
        <row r="152">
          <cell r="A152" t="str">
            <v>7KK1205-6SE41</v>
          </cell>
          <cell r="B152">
            <v>82726</v>
          </cell>
          <cell r="C152">
            <v>3500</v>
          </cell>
          <cell r="D152">
            <v>2565</v>
          </cell>
          <cell r="E152">
            <v>5</v>
          </cell>
          <cell r="F152" t="str">
            <v>K1205 SW Mon GSM Bundle Upgrade; containing: transport, ISUP, BSSMAP, CAP, DTAP/DMTAP, MAP, SMS, SUPS, LCS; Prereq.: current systemversion (7KK1205-6ABxx) &amp; 7KK1205-6SE11 or 7KK1205-6SM11</v>
          </cell>
          <cell r="H152">
            <v>3207</v>
          </cell>
          <cell r="I152">
            <v>24823</v>
          </cell>
        </row>
        <row r="153">
          <cell r="A153" t="str">
            <v>7KK1205-6SF11</v>
          </cell>
          <cell r="B153">
            <v>24823</v>
          </cell>
          <cell r="C153">
            <v>3500</v>
          </cell>
          <cell r="D153">
            <v>5130</v>
          </cell>
          <cell r="E153">
            <v>5</v>
          </cell>
          <cell r="F153" t="str">
            <v>K1205 SW Mon CDMA Bundle; containing: transport, ISUP, TCAP, BSSMAP, DTAP, SMS; Prereq.: current systemversion (7KK1205-6ABxx)</v>
          </cell>
          <cell r="H153">
            <v>6413</v>
          </cell>
          <cell r="I153">
            <v>49637</v>
          </cell>
        </row>
        <row r="154">
          <cell r="A154" t="str">
            <v>7KK1205-6SF41</v>
          </cell>
          <cell r="B154">
            <v>49637</v>
          </cell>
          <cell r="C154">
            <v>3500</v>
          </cell>
          <cell r="D154">
            <v>1539</v>
          </cell>
          <cell r="E154">
            <v>5</v>
          </cell>
          <cell r="F154" t="str">
            <v>K1205 SW Mon CDMA Bundle Upgrade; containing: transport, ISUP, TCAP, BSSMAP, DTAP, SMS; Prereq.: current systemversion (7KK1205-6ABxx) &amp; 7KK1205-6SF11 or -6SM11</v>
          </cell>
          <cell r="H154">
            <v>1924</v>
          </cell>
          <cell r="I154">
            <v>14892</v>
          </cell>
        </row>
        <row r="155">
          <cell r="A155" t="str">
            <v>7KK1205-6SG11</v>
          </cell>
          <cell r="B155">
            <v>14892</v>
          </cell>
          <cell r="C155">
            <v>3500</v>
          </cell>
          <cell r="D155">
            <v>13775</v>
          </cell>
          <cell r="E155">
            <v>5</v>
          </cell>
          <cell r="F155" t="str">
            <v>K1205 GSM/GPRS GERAN Mon SW bundle, contains: A- and Gb-interface SW, IP application SW; Prereq.: current systemversion (7KK1205-6ABxx)</v>
          </cell>
          <cell r="H155">
            <v>17219</v>
          </cell>
          <cell r="I155">
            <v>133276</v>
          </cell>
        </row>
        <row r="156">
          <cell r="A156" t="str">
            <v>7KK1205-6SP11</v>
          </cell>
          <cell r="B156">
            <v>133276</v>
          </cell>
          <cell r="C156">
            <v>3500</v>
          </cell>
          <cell r="D156">
            <v>13775</v>
          </cell>
          <cell r="E156">
            <v>5</v>
          </cell>
          <cell r="F156" t="str">
            <v>K1205 SW Mon GPRS Bundle; containing: transport, Gb, Gi, Gn, Gs, Gc, Gd, Gf, Gr, Ga, MAP, SMS, IP, WAP; Prereq.: current systemversion (7KK1205-6ABxx)</v>
          </cell>
          <cell r="H156">
            <v>17219</v>
          </cell>
          <cell r="I156">
            <v>133276</v>
          </cell>
        </row>
        <row r="157">
          <cell r="A157" t="str">
            <v>7KK1205-6SP41</v>
          </cell>
          <cell r="B157">
            <v>133276</v>
          </cell>
          <cell r="C157">
            <v>3500</v>
          </cell>
          <cell r="D157">
            <v>4132.5</v>
          </cell>
          <cell r="E157">
            <v>5</v>
          </cell>
          <cell r="F157" t="str">
            <v>K1205 SW Mon GPRS Bundle Upgrade; containing: transport, Gb, Gi, Gn, Gs, Gc, Gd, Gf, Gr, Ga, MAP, SMS, IP, WAP; Prereq.: current systemversion (7KK1205-6ABxx) &amp; 7KK1205-6SP11</v>
          </cell>
          <cell r="H157">
            <v>5166</v>
          </cell>
          <cell r="I157">
            <v>39985</v>
          </cell>
        </row>
        <row r="158">
          <cell r="A158" t="str">
            <v>7KK1205-6SQ11</v>
          </cell>
          <cell r="B158">
            <v>39985</v>
          </cell>
          <cell r="C158">
            <v>3500</v>
          </cell>
          <cell r="D158">
            <v>19950</v>
          </cell>
          <cell r="E158">
            <v>5</v>
          </cell>
          <cell r="F158" t="str">
            <v>K1205 SW Mon GSM &amp; GPRS; Containing: 7PK1205-6TC &amp; -6TN &amp; -6TP &amp; -6CS &amp; -6MB &amp; -6MG &amp; -6ML &amp; -6MM &amp; -6MP &amp; -6MS &amp; -6GB &amp; -6GN &amp; -6GS &amp; -6JJ &amp; -6PP; Prereq.: current systemversion (7KK1205-6ABxx)</v>
          </cell>
          <cell r="H158">
            <v>24938</v>
          </cell>
          <cell r="I158">
            <v>193021</v>
          </cell>
        </row>
        <row r="159">
          <cell r="A159" t="str">
            <v>7KK1205-6SQ41</v>
          </cell>
          <cell r="B159">
            <v>193021</v>
          </cell>
          <cell r="C159">
            <v>3500</v>
          </cell>
          <cell r="D159">
            <v>5985</v>
          </cell>
          <cell r="E159">
            <v>5</v>
          </cell>
          <cell r="F159" t="str">
            <v>K1205 SW Mon GSM &amp; GPRS Upgrade; Containing: 7PK1205-6TC &amp; -6TN &amp; -6TP &amp; -6CS &amp; -6MB &amp; -6MG &amp; -6ML &amp; -6MM &amp; -6MP &amp; -6MS &amp; -6GB &amp; -6GN &amp; -6GS &amp; -6JJ &amp; -6PP; Prereq.: 7KK1205-6SQ11 or -6SP11 &amp; (7KK1205-6SM11 or 7PK1205-6MG11)</v>
          </cell>
          <cell r="H159">
            <v>7482</v>
          </cell>
          <cell r="I159">
            <v>57911</v>
          </cell>
        </row>
        <row r="160">
          <cell r="A160" t="str">
            <v>7KK1210-4CS11</v>
          </cell>
          <cell r="B160">
            <v>57911</v>
          </cell>
          <cell r="C160">
            <v>3500</v>
          </cell>
          <cell r="D160">
            <v>1</v>
          </cell>
          <cell r="E160" t="str">
            <v>TBA</v>
          </cell>
          <cell r="F160" t="str">
            <v>Professional Services; all Customer Specific Consultancies/Trainings which do not fit into the technology or handling category; price is defined by unit</v>
          </cell>
          <cell r="G160" t="str">
            <v>QO</v>
          </cell>
          <cell r="H160">
            <v>1</v>
          </cell>
          <cell r="I160">
            <v>1</v>
          </cell>
        </row>
        <row r="161">
          <cell r="A161" t="str">
            <v>7KK1210-4HC11</v>
          </cell>
          <cell r="B161">
            <v>1</v>
          </cell>
          <cell r="C161">
            <v>3500</v>
          </cell>
          <cell r="D161">
            <v>1</v>
          </cell>
          <cell r="E161" t="str">
            <v>TBA</v>
          </cell>
          <cell r="F161" t="str">
            <v>Professional Services; handling of the K1297-Classic on practical examples; price is defined by unit</v>
          </cell>
          <cell r="G161" t="str">
            <v>QO</v>
          </cell>
          <cell r="H161">
            <v>1</v>
          </cell>
          <cell r="I161">
            <v>1</v>
          </cell>
        </row>
        <row r="162">
          <cell r="A162" t="str">
            <v>7KK1210-4HG11</v>
          </cell>
          <cell r="B162">
            <v>1</v>
          </cell>
          <cell r="C162">
            <v>3500</v>
          </cell>
          <cell r="D162">
            <v>1</v>
          </cell>
          <cell r="E162" t="str">
            <v>TBA</v>
          </cell>
          <cell r="F162" t="str">
            <v>Professional Services; handling of the K1297-G20 on practical examples; price is defined by unit</v>
          </cell>
          <cell r="G162" t="str">
            <v>QO</v>
          </cell>
          <cell r="H162">
            <v>1</v>
          </cell>
          <cell r="I162">
            <v>1</v>
          </cell>
        </row>
        <row r="163">
          <cell r="A163" t="str">
            <v>7KK1210-4HM11</v>
          </cell>
          <cell r="B163">
            <v>1</v>
          </cell>
          <cell r="C163">
            <v>3500</v>
          </cell>
          <cell r="D163">
            <v>1</v>
          </cell>
          <cell r="E163" t="str">
            <v>TBA</v>
          </cell>
          <cell r="F163" t="str">
            <v>Professional Services; on-site handling of the K1205 on practical examples (introduction); price is defined by unit</v>
          </cell>
          <cell r="G163" t="str">
            <v>QO</v>
          </cell>
          <cell r="H163">
            <v>1</v>
          </cell>
          <cell r="I163">
            <v>1</v>
          </cell>
        </row>
        <row r="164">
          <cell r="A164" t="str">
            <v>7KK1210-4HM41</v>
          </cell>
          <cell r="B164">
            <v>1</v>
          </cell>
          <cell r="C164">
            <v>3500</v>
          </cell>
          <cell r="D164">
            <v>1</v>
          </cell>
          <cell r="E164" t="str">
            <v>TBA</v>
          </cell>
          <cell r="F164" t="str">
            <v>Professional Services; on-site handling of the K1205 on practical (sophisticated) examples; price is defined by unit</v>
          </cell>
          <cell r="G164" t="str">
            <v>QO</v>
          </cell>
          <cell r="H164">
            <v>1</v>
          </cell>
          <cell r="I164">
            <v>1</v>
          </cell>
        </row>
        <row r="165">
          <cell r="A165" t="str">
            <v>7KK1210-4JG11</v>
          </cell>
          <cell r="B165">
            <v>1</v>
          </cell>
          <cell r="C165">
            <v>3500</v>
          </cell>
          <cell r="D165">
            <v>1520</v>
          </cell>
          <cell r="E165" t="str">
            <v>TBA</v>
          </cell>
          <cell r="F165" t="str">
            <v>Professional Services; Training Course "GPRS A-Z" performed by INACON; duration: 2 days, max. number of participants: 12; the general Tektronix Training Conditions shall apply</v>
          </cell>
          <cell r="G165" t="str">
            <v>QO</v>
          </cell>
          <cell r="H165">
            <v>1900</v>
          </cell>
          <cell r="I165">
            <v>14706</v>
          </cell>
        </row>
        <row r="166">
          <cell r="A166" t="str">
            <v>7KK1210-4JM11</v>
          </cell>
          <cell r="B166">
            <v>14706</v>
          </cell>
          <cell r="C166">
            <v>3500</v>
          </cell>
          <cell r="D166">
            <v>1140</v>
          </cell>
          <cell r="E166" t="str">
            <v>TBA</v>
          </cell>
          <cell r="F166" t="str">
            <v>Professional Services ; Training Course "Signaling and Protocol Analysis in GSM" performed by INACON; duration: 2 days, max. number of participants: 12; the general Tektronix Training Conditions shall apply</v>
          </cell>
          <cell r="G166" t="str">
            <v>QO</v>
          </cell>
          <cell r="H166">
            <v>1425</v>
          </cell>
          <cell r="I166">
            <v>11030</v>
          </cell>
        </row>
        <row r="167">
          <cell r="A167" t="str">
            <v>7KK1210-4PG11</v>
          </cell>
          <cell r="B167">
            <v>11030</v>
          </cell>
          <cell r="C167">
            <v>3500</v>
          </cell>
          <cell r="D167">
            <v>1</v>
          </cell>
          <cell r="E167" t="str">
            <v>TBA</v>
          </cell>
          <cell r="F167" t="str">
            <v>Professional Services; GPRS Protocol Training Course; for detailed description of contents see Tektronix MPT Training Course brochure; price is defined by unit</v>
          </cell>
          <cell r="G167" t="str">
            <v>QO</v>
          </cell>
          <cell r="H167">
            <v>1</v>
          </cell>
          <cell r="I167">
            <v>1</v>
          </cell>
        </row>
        <row r="168">
          <cell r="A168" t="str">
            <v>7KK1210-4PM11</v>
          </cell>
          <cell r="B168">
            <v>1</v>
          </cell>
          <cell r="C168">
            <v>3500</v>
          </cell>
          <cell r="D168">
            <v>1</v>
          </cell>
          <cell r="E168" t="str">
            <v>TBA</v>
          </cell>
          <cell r="F168" t="str">
            <v>Professional Services; GSM Protocol Training Course; for detailed description of contents see Tektronix MPT Training Course brochure; price is defined by unit</v>
          </cell>
          <cell r="G168" t="str">
            <v>QO</v>
          </cell>
          <cell r="H168">
            <v>1</v>
          </cell>
          <cell r="I168">
            <v>1</v>
          </cell>
        </row>
        <row r="169">
          <cell r="A169" t="str">
            <v>7KK1210-4PP11</v>
          </cell>
          <cell r="B169">
            <v>1</v>
          </cell>
          <cell r="C169">
            <v>3500</v>
          </cell>
          <cell r="D169">
            <v>1</v>
          </cell>
          <cell r="E169" t="str">
            <v>TBA</v>
          </cell>
          <cell r="F169" t="str">
            <v>Professional Services; Voice over Packet Switched Protocols (e.g. IP/SS7, VoIP) Training Course; for detailed description of contents see Tektronix MPT Training Course brochure; price is defined by unit</v>
          </cell>
          <cell r="G169" t="str">
            <v>QO</v>
          </cell>
          <cell r="H169">
            <v>1</v>
          </cell>
          <cell r="I169">
            <v>1</v>
          </cell>
        </row>
        <row r="170">
          <cell r="A170" t="str">
            <v>7KK1210-4PS11</v>
          </cell>
          <cell r="B170">
            <v>1</v>
          </cell>
          <cell r="C170">
            <v>3500</v>
          </cell>
          <cell r="D170">
            <v>1</v>
          </cell>
          <cell r="E170" t="str">
            <v>TBA</v>
          </cell>
          <cell r="F170" t="str">
            <v>Professional Services; CCS#7 Protocol Training Course; for detailed description of contents see Tektronix MPT Training Course brochure; price is defined by unit</v>
          </cell>
          <cell r="G170" t="str">
            <v>QO</v>
          </cell>
          <cell r="H170">
            <v>1</v>
          </cell>
          <cell r="I170">
            <v>1</v>
          </cell>
        </row>
        <row r="171">
          <cell r="A171" t="str">
            <v>7KK1210-4PS41</v>
          </cell>
          <cell r="B171">
            <v>1</v>
          </cell>
          <cell r="C171">
            <v>3500</v>
          </cell>
          <cell r="D171">
            <v>1</v>
          </cell>
          <cell r="E171" t="str">
            <v>TBA</v>
          </cell>
          <cell r="F171" t="str">
            <v>Professional Services; INAP Training Course in addition to the CCS#7 training; for detailed description of contents see Tektronix MPT Training Course brochure; price is defined by unit</v>
          </cell>
          <cell r="G171" t="str">
            <v>QO</v>
          </cell>
          <cell r="H171">
            <v>1</v>
          </cell>
          <cell r="I171">
            <v>1</v>
          </cell>
        </row>
        <row r="172">
          <cell r="A172" t="str">
            <v>7KK1210-4PU11</v>
          </cell>
          <cell r="B172">
            <v>1</v>
          </cell>
          <cell r="C172">
            <v>3500</v>
          </cell>
          <cell r="D172">
            <v>1</v>
          </cell>
          <cell r="E172" t="str">
            <v>TBA</v>
          </cell>
          <cell r="F172" t="str">
            <v>Professional Services; UMTS Protocol Training Course; for detailed description of contents see Tektronix MPT Training Course brochure; price is defined by unit</v>
          </cell>
          <cell r="G172" t="str">
            <v>QO</v>
          </cell>
          <cell r="H172">
            <v>1</v>
          </cell>
          <cell r="I172">
            <v>1</v>
          </cell>
        </row>
        <row r="173">
          <cell r="A173" t="str">
            <v>7KK1210-5EA11</v>
          </cell>
          <cell r="B173">
            <v>1</v>
          </cell>
          <cell r="C173">
            <v>3500</v>
          </cell>
          <cell r="D173">
            <v>1377.5</v>
          </cell>
          <cell r="E173" t="str">
            <v>TBA</v>
          </cell>
          <cell r="F173" t="str">
            <v>1 Day Customer Support: Development and Technical Assistance</v>
          </cell>
          <cell r="G173" t="str">
            <v>CPM</v>
          </cell>
          <cell r="H173">
            <v>1722</v>
          </cell>
          <cell r="I173">
            <v>13329</v>
          </cell>
        </row>
        <row r="174">
          <cell r="A174" t="str">
            <v>7KK1210-SWSUB</v>
          </cell>
          <cell r="B174">
            <v>13329</v>
          </cell>
          <cell r="C174">
            <v>3500</v>
          </cell>
          <cell r="D174">
            <v>1</v>
          </cell>
          <cell r="E174" t="str">
            <v>TBA</v>
          </cell>
          <cell r="F174" t="str">
            <v>SW-Subscription for K12XX series SW; Delivery of all updates &amp; upgrades that become available for SW under this subscription during 1 year after initial order</v>
          </cell>
          <cell r="G174" t="str">
            <v>QO</v>
          </cell>
          <cell r="H174">
            <v>1</v>
          </cell>
          <cell r="I174">
            <v>1</v>
          </cell>
        </row>
        <row r="175">
          <cell r="A175" t="str">
            <v>7KK1220-0LB11</v>
          </cell>
          <cell r="B175">
            <v>1</v>
          </cell>
          <cell r="C175">
            <v>3500</v>
          </cell>
          <cell r="D175">
            <v>1007</v>
          </cell>
          <cell r="E175">
            <v>5</v>
          </cell>
          <cell r="F175" t="str">
            <v>K1297-G20 SW System Link Licence for 2 logical SIM links ; Prereq.: 7KK1220-0SCxx with no licence extension</v>
          </cell>
          <cell r="H175">
            <v>1259</v>
          </cell>
          <cell r="I175">
            <v>9745</v>
          </cell>
        </row>
        <row r="176">
          <cell r="A176" t="str">
            <v>7KK1220-0LB41</v>
          </cell>
          <cell r="B176">
            <v>9745</v>
          </cell>
          <cell r="C176">
            <v>3500</v>
          </cell>
          <cell r="D176">
            <v>1007</v>
          </cell>
          <cell r="E176">
            <v>5</v>
          </cell>
          <cell r="F176" t="str">
            <v>K1297-G20 SW System Upgrade; from 1 link license to 2 logical SIM links; Prereq.: current systemversion (7KK1220-0SCxx)</v>
          </cell>
          <cell r="H176">
            <v>1259</v>
          </cell>
          <cell r="I176">
            <v>9745</v>
          </cell>
        </row>
        <row r="177">
          <cell r="A177" t="str">
            <v>7KK1220-0LD11</v>
          </cell>
          <cell r="B177">
            <v>9745</v>
          </cell>
          <cell r="C177">
            <v>3500</v>
          </cell>
          <cell r="D177">
            <v>2004.5</v>
          </cell>
          <cell r="E177">
            <v>5</v>
          </cell>
          <cell r="F177" t="str">
            <v>K1297-G20 SW System Link Licences for 4 logical SIM links ; Prereq.: 7KK1220-0SCxx with no licence extension</v>
          </cell>
          <cell r="H177">
            <v>2506</v>
          </cell>
          <cell r="I177">
            <v>19397</v>
          </cell>
        </row>
        <row r="178">
          <cell r="A178" t="str">
            <v>7KK1220-0LD41</v>
          </cell>
          <cell r="B178">
            <v>19397</v>
          </cell>
          <cell r="C178">
            <v>3500</v>
          </cell>
          <cell r="D178">
            <v>1007</v>
          </cell>
          <cell r="E178">
            <v>5</v>
          </cell>
          <cell r="F178" t="str">
            <v>K1297-G20 SW System Upgrade: from 2 Link Licences to 4 logical SIM links ; Prereq.: 7KK1220-0SCxx and 7KK1220-0LB11</v>
          </cell>
          <cell r="H178">
            <v>1259</v>
          </cell>
          <cell r="I178">
            <v>9745</v>
          </cell>
        </row>
        <row r="179">
          <cell r="A179" t="str">
            <v>7KK1220-0LH11</v>
          </cell>
          <cell r="B179">
            <v>9745</v>
          </cell>
          <cell r="C179">
            <v>3500</v>
          </cell>
          <cell r="D179">
            <v>9984.5</v>
          </cell>
          <cell r="E179">
            <v>5</v>
          </cell>
          <cell r="F179" t="str">
            <v>K1297-G20 SW System: Link Licences for 8 logical SIM links ; Prereq.: 7KK1220-0SCxx with no licence extension</v>
          </cell>
          <cell r="H179">
            <v>12481</v>
          </cell>
          <cell r="I179">
            <v>96603</v>
          </cell>
        </row>
        <row r="180">
          <cell r="A180" t="str">
            <v>7KK1220-0LH41</v>
          </cell>
          <cell r="B180">
            <v>96603</v>
          </cell>
          <cell r="C180">
            <v>3500</v>
          </cell>
          <cell r="D180">
            <v>7989.5</v>
          </cell>
          <cell r="E180">
            <v>5</v>
          </cell>
          <cell r="F180" t="str">
            <v>K1297-G20 S/W System Upgrade from 4 Link Licences to 8 logical SIM links ; Prereq.: 7KK1220-0SCxx and 7KK1220-0LDx1</v>
          </cell>
          <cell r="H180">
            <v>9987</v>
          </cell>
          <cell r="I180">
            <v>77300</v>
          </cell>
        </row>
        <row r="181">
          <cell r="A181" t="str">
            <v>7KK1220-0LR11</v>
          </cell>
          <cell r="B181">
            <v>77300</v>
          </cell>
          <cell r="C181">
            <v>3500</v>
          </cell>
          <cell r="D181">
            <v>12977</v>
          </cell>
          <cell r="E181">
            <v>5</v>
          </cell>
          <cell r="F181" t="str">
            <v>K1297-G20 S/W System Link Licences for 16 logical SIM links (up to 8 ATM signalling links) ; Prereq.: 7KK1220-0SCxx with no licence extension</v>
          </cell>
          <cell r="H181">
            <v>16222</v>
          </cell>
          <cell r="I181">
            <v>125559</v>
          </cell>
        </row>
        <row r="182">
          <cell r="A182" t="str">
            <v>7KK1220-0LR41</v>
          </cell>
          <cell r="B182">
            <v>125559</v>
          </cell>
          <cell r="C182">
            <v>3500</v>
          </cell>
          <cell r="D182">
            <v>3002</v>
          </cell>
          <cell r="E182">
            <v>5</v>
          </cell>
          <cell r="F182" t="str">
            <v>K1297-G20 S/W System Upgrade from 8 Link Licences to 16 logical SIM links (up to. 8 ATM signalling links) ; Prereq.: 7KK1220-0SCxx and 7KK1220-0LHx1</v>
          </cell>
          <cell r="H182">
            <v>3753</v>
          </cell>
          <cell r="I182">
            <v>29049</v>
          </cell>
        </row>
        <row r="183">
          <cell r="A183" t="str">
            <v>7KK1220-0LX11</v>
          </cell>
          <cell r="B183">
            <v>29049</v>
          </cell>
          <cell r="C183">
            <v>3500</v>
          </cell>
          <cell r="D183">
            <v>21460.5</v>
          </cell>
          <cell r="E183">
            <v>5</v>
          </cell>
          <cell r="F183" t="str">
            <v>K1297-G20 S/W System: Link Licences for unlimited logical SIM links (up to 8 ATM signalling links) ; Prereq.: 7KK1220-0SCxx with no licence extension</v>
          </cell>
          <cell r="H183">
            <v>26826</v>
          </cell>
          <cell r="I183">
            <v>207634</v>
          </cell>
        </row>
        <row r="184">
          <cell r="A184" t="str">
            <v>7KK1220-0LX41</v>
          </cell>
          <cell r="B184">
            <v>207634</v>
          </cell>
          <cell r="C184">
            <v>3500</v>
          </cell>
          <cell r="D184">
            <v>8493</v>
          </cell>
          <cell r="E184">
            <v>5</v>
          </cell>
          <cell r="F184" t="str">
            <v>K1297-G20 SW System Upgrade: from 16 Link Licences to unlimited logical SIM links (up to 8 ATM signalling links) ; Prereq.: 7KK1220-0SCxx and 7KK1220-0LRx1</v>
          </cell>
          <cell r="H184">
            <v>10617</v>
          </cell>
          <cell r="I184">
            <v>82176</v>
          </cell>
        </row>
        <row r="185">
          <cell r="A185" t="str">
            <v>7KK1220-0SC41</v>
          </cell>
          <cell r="B185">
            <v>82176</v>
          </cell>
          <cell r="C185">
            <v>3500</v>
          </cell>
          <cell r="D185">
            <v>3524.5</v>
          </cell>
          <cell r="E185">
            <v>5</v>
          </cell>
          <cell r="F185" t="str">
            <v>K1297-G20 SW System Upgrade; MSC, MBS, ESE, PSE, unlim Mon link license, K1297-Classic compatibility; version V2.40; Prereq.: System SW (7KK1220-0SCxx)</v>
          </cell>
          <cell r="H185">
            <v>4406</v>
          </cell>
          <cell r="I185">
            <v>34103</v>
          </cell>
        </row>
        <row r="186">
          <cell r="A186" t="str">
            <v>7KK1220-0SC61</v>
          </cell>
          <cell r="B186">
            <v>34103</v>
          </cell>
          <cell r="C186">
            <v>3500</v>
          </cell>
          <cell r="D186">
            <v>4408</v>
          </cell>
          <cell r="E186" t="str">
            <v>TBA</v>
          </cell>
          <cell r="F186" t="str">
            <v>K1297-G20 SW System Upgr. from K1205; MSC, MBS, ESE, PSE, unlim Mon link license, K1297-Classic compatibility; version V2.40; Prereq.: 7KK1205-6ABxx appropr. version, suitable hardware</v>
          </cell>
          <cell r="H186">
            <v>5510</v>
          </cell>
          <cell r="I186">
            <v>42648</v>
          </cell>
        </row>
        <row r="187">
          <cell r="A187" t="str">
            <v>7KK1220-0SL11</v>
          </cell>
          <cell r="B187">
            <v>42648</v>
          </cell>
          <cell r="C187">
            <v>3500</v>
          </cell>
          <cell r="D187">
            <v>11742</v>
          </cell>
          <cell r="E187">
            <v>5</v>
          </cell>
          <cell r="F187" t="str">
            <v>K1297-G20 SW System ; Driver Package for Advanced AAL2/AAL5 Simulation ; Prereq.: PCE board (7KK1200-3Cxxx)</v>
          </cell>
          <cell r="H187">
            <v>14678</v>
          </cell>
          <cell r="I187">
            <v>113608</v>
          </cell>
        </row>
        <row r="188">
          <cell r="A188" t="str">
            <v>7KK1221-6RB11</v>
          </cell>
          <cell r="B188">
            <v>113608</v>
          </cell>
          <cell r="C188">
            <v>3500</v>
          </cell>
          <cell r="D188">
            <v>4275</v>
          </cell>
          <cell r="E188" t="str">
            <v>TBA</v>
          </cell>
          <cell r="F188" t="str">
            <v>K1297-G20 SW bundle Mon HSL; Containing: BB transport, SCCP transport, GSM/PCS, BISUP, INAP/TCAP, 2.5 MAP; Prereq.: Recon unit with current systemversion (7KK1220-0SCxx), Power AAL Board, E1/DS1 LIF</v>
          </cell>
          <cell r="H188">
            <v>5344</v>
          </cell>
          <cell r="I188">
            <v>41363</v>
          </cell>
        </row>
        <row r="189">
          <cell r="A189" t="str">
            <v>7KK1221-6SA11</v>
          </cell>
          <cell r="B189">
            <v>41363</v>
          </cell>
          <cell r="C189">
            <v>3500</v>
          </cell>
          <cell r="D189">
            <v>4968.5</v>
          </cell>
          <cell r="E189">
            <v>5</v>
          </cell>
          <cell r="F189" t="str">
            <v>K1297-G20 SW bundle Mon Access; containing: transport, ISDN + V5.x; Prereq.: current systemversion (7KK1220-0SCxx)</v>
          </cell>
          <cell r="H189">
            <v>6211</v>
          </cell>
          <cell r="I189">
            <v>48074</v>
          </cell>
        </row>
        <row r="190">
          <cell r="A190" t="str">
            <v>7KK1221-6SA41</v>
          </cell>
          <cell r="B190">
            <v>48074</v>
          </cell>
          <cell r="C190">
            <v>3500</v>
          </cell>
          <cell r="D190">
            <v>1491.5</v>
          </cell>
          <cell r="E190">
            <v>5</v>
          </cell>
          <cell r="F190" t="str">
            <v>K1297-G20 SW bundle Mon Access Upgrade; containing: transport, ISDN + V5.x; Prereq.: current systemversion (7KK1220-0SCxx) &amp; 7KK1221-6SA11</v>
          </cell>
          <cell r="H190">
            <v>1865</v>
          </cell>
          <cell r="I190">
            <v>14436</v>
          </cell>
        </row>
        <row r="191">
          <cell r="A191" t="str">
            <v>7KK1221-6SC11</v>
          </cell>
          <cell r="B191">
            <v>14436</v>
          </cell>
          <cell r="C191">
            <v>3500</v>
          </cell>
          <cell r="D191">
            <v>3980.5</v>
          </cell>
          <cell r="E191">
            <v>5</v>
          </cell>
          <cell r="F191" t="str">
            <v>K1297-G20 SW bundle Mon Core &amp; IN; containing: SS#7, SCCP, ISUP, IN incl. country variants; Prereq.: current systemversion (7KK1220-0SCxx)</v>
          </cell>
          <cell r="H191">
            <v>4976</v>
          </cell>
          <cell r="I191">
            <v>38515</v>
          </cell>
        </row>
        <row r="192">
          <cell r="A192" t="str">
            <v>7KK1221-6SC41</v>
          </cell>
          <cell r="B192">
            <v>38515</v>
          </cell>
          <cell r="C192">
            <v>3500</v>
          </cell>
          <cell r="D192">
            <v>1197</v>
          </cell>
          <cell r="E192">
            <v>5</v>
          </cell>
          <cell r="F192" t="str">
            <v>K1297-G20 SW bundle Mon Core &amp; IN Upgrade; containing: SS#7, SCCP, ISUP, IN incl. country variants; Prereq.: current systemversion (7Kk1220-0SCxx) &amp; 7KK1221-6SC11</v>
          </cell>
          <cell r="H192">
            <v>1497</v>
          </cell>
          <cell r="I192">
            <v>11587</v>
          </cell>
        </row>
        <row r="193">
          <cell r="A193" t="str">
            <v>7KK1221-6SE11</v>
          </cell>
          <cell r="B193">
            <v>11587</v>
          </cell>
          <cell r="C193">
            <v>3500</v>
          </cell>
          <cell r="D193">
            <v>8550</v>
          </cell>
          <cell r="E193">
            <v>5</v>
          </cell>
          <cell r="F193" t="str">
            <v>K1297-G20 SW bundle Mon GSM; containing: transport, ISUP, BSSMAP, CAP, DTAP/DMTAP, MAP, SMS, SUPS, LCS; Prereq.: current systemversion (7KK1220-0SCxx)</v>
          </cell>
          <cell r="H193">
            <v>10688</v>
          </cell>
          <cell r="I193">
            <v>82726</v>
          </cell>
        </row>
        <row r="194">
          <cell r="A194" t="str">
            <v>7KK1221-6SE41</v>
          </cell>
          <cell r="B194">
            <v>82726</v>
          </cell>
          <cell r="C194">
            <v>3500</v>
          </cell>
          <cell r="D194">
            <v>2565</v>
          </cell>
          <cell r="E194">
            <v>5</v>
          </cell>
          <cell r="F194" t="str">
            <v>K1297-G20 SW bundle Mon GSM Upgrade; containing: transport, ISUP, BSSMAP, CAP, DTAP/DMTAP, MAP, SMS, SUPS, LCS; Prereq.: 7KK1221-6SE11 or 7KK1221-6SM11</v>
          </cell>
          <cell r="H194">
            <v>3207</v>
          </cell>
          <cell r="I194">
            <v>24823</v>
          </cell>
        </row>
        <row r="195">
          <cell r="A195" t="str">
            <v>7KK1221-6SF11</v>
          </cell>
          <cell r="B195">
            <v>24823</v>
          </cell>
          <cell r="C195">
            <v>3500</v>
          </cell>
          <cell r="D195">
            <v>5130</v>
          </cell>
          <cell r="E195">
            <v>5</v>
          </cell>
          <cell r="F195" t="str">
            <v>K1297-G20 SW bundle Mon CDMA; containing: transport, ISUP, TCAP, BSSMAP, DTAP, SMS; Prereq.: current systemversion (7KK1220-0SCxx)</v>
          </cell>
          <cell r="H195">
            <v>6413</v>
          </cell>
          <cell r="I195">
            <v>49637</v>
          </cell>
        </row>
        <row r="196">
          <cell r="A196" t="str">
            <v>7KK1221-6SF41</v>
          </cell>
          <cell r="B196">
            <v>49637</v>
          </cell>
          <cell r="C196">
            <v>3500</v>
          </cell>
          <cell r="D196">
            <v>1539</v>
          </cell>
          <cell r="E196">
            <v>5</v>
          </cell>
          <cell r="F196" t="str">
            <v>K1297-G20 SW bundle Mon CDMA Upgrade; containing: transport, ISUP, TCAP, BSSMAP, DTAP, SMS; Prereq.: 7KK1221-6SF11 or 7KK1221-6SM11</v>
          </cell>
          <cell r="H196">
            <v>1924</v>
          </cell>
          <cell r="I196">
            <v>14892</v>
          </cell>
        </row>
        <row r="197">
          <cell r="A197" t="str">
            <v>7KK1221-6SG11</v>
          </cell>
          <cell r="B197">
            <v>14892</v>
          </cell>
          <cell r="C197">
            <v>3500</v>
          </cell>
          <cell r="D197">
            <v>13775</v>
          </cell>
          <cell r="E197">
            <v>5</v>
          </cell>
          <cell r="F197" t="str">
            <v>K1297-G20 SW bundle Mon GSM/GPRS GERAN; contains: A- and Gb-interface SW, IP application SW; Prereq.: current systemversion (7KK1220-0SCxx)</v>
          </cell>
          <cell r="H197">
            <v>17219</v>
          </cell>
          <cell r="I197">
            <v>133276</v>
          </cell>
        </row>
        <row r="198">
          <cell r="A198" t="str">
            <v>7KK1221-6SP11</v>
          </cell>
          <cell r="B198">
            <v>133276</v>
          </cell>
          <cell r="C198">
            <v>3500</v>
          </cell>
          <cell r="D198">
            <v>13775</v>
          </cell>
          <cell r="E198">
            <v>5</v>
          </cell>
          <cell r="F198" t="str">
            <v>K1297-G20 SW bundle Mon GPRS; containing: transport, Gb, Gi, Gn, Gs, Gc, Gd, Gf, Gr, Ga, MAP, SMS, IP, WAP; Prereq.: current systemversion (7KK1220-0SCxx)</v>
          </cell>
          <cell r="H198">
            <v>17219</v>
          </cell>
          <cell r="I198">
            <v>133276</v>
          </cell>
        </row>
        <row r="199">
          <cell r="A199" t="str">
            <v>7KK1221-6SP41</v>
          </cell>
          <cell r="B199">
            <v>133276</v>
          </cell>
          <cell r="C199">
            <v>3500</v>
          </cell>
          <cell r="D199">
            <v>4132.5</v>
          </cell>
          <cell r="E199">
            <v>5</v>
          </cell>
          <cell r="F199" t="str">
            <v>K1297-G20 SW bundle Mon GPRS Upgrade; containing: transport, Gb, Gi, Gn, Gs, Gc, Gd, Gf, Gr, Ga, MAP, SMS, IP, WAP; Prereq.: current systemversion (7KK1220-0SCxx) &amp; 7KK1221-6SP11</v>
          </cell>
          <cell r="H199">
            <v>5166</v>
          </cell>
          <cell r="I199">
            <v>39985</v>
          </cell>
        </row>
        <row r="200">
          <cell r="A200" t="str">
            <v>7KK1221-6SQ11</v>
          </cell>
          <cell r="B200">
            <v>39985</v>
          </cell>
          <cell r="C200">
            <v>3500</v>
          </cell>
          <cell r="D200">
            <v>19950</v>
          </cell>
          <cell r="E200">
            <v>5</v>
          </cell>
          <cell r="F200" t="str">
            <v>K1297-G20 SW bundle Mon GSM &amp; GPRS; containing: transport, ISUP, BSSMAP, MAP, CAP, DTAP/DMTAP, SMS, SUPS, LCS, Gb, Gi, Gn, Gs, Gc, Gd, Gf, Gr, Ga, WAP, IP; Prereq.: current systemversion (7KK1220-0SCxx)</v>
          </cell>
          <cell r="H200">
            <v>24938</v>
          </cell>
          <cell r="I200">
            <v>193021</v>
          </cell>
        </row>
        <row r="201">
          <cell r="A201" t="str">
            <v>7KK1221-6SQ41</v>
          </cell>
          <cell r="B201">
            <v>193021</v>
          </cell>
          <cell r="C201">
            <v>3500</v>
          </cell>
          <cell r="D201">
            <v>5985</v>
          </cell>
          <cell r="E201">
            <v>5</v>
          </cell>
          <cell r="F201" t="str">
            <v>K1297-G20 SW bundle Mon GSM &amp; GPRS Upgrade; containing: transport, ISUP, BSSMAP, MAP, CAP, DTAP/DMTAP, SMS, SUPS, LCS, Gb, Gi, Gn, Gs, Gc, Gd, Gf, Gr, Ga, WAP, IP; Prereq.: 7KK1221-6SQ11 or 7KK1221-6SP11 &amp; (7KK1221-6SM11 or 7PK1221-6MG11)</v>
          </cell>
          <cell r="H201">
            <v>7482</v>
          </cell>
          <cell r="I201">
            <v>57911</v>
          </cell>
        </row>
        <row r="202">
          <cell r="A202" t="str">
            <v>7KK1221-6SU11</v>
          </cell>
          <cell r="B202">
            <v>57911</v>
          </cell>
          <cell r="C202">
            <v>3500</v>
          </cell>
          <cell r="D202">
            <v>29070</v>
          </cell>
          <cell r="E202">
            <v>5</v>
          </cell>
          <cell r="F202" t="str">
            <v>K1297-G20 SW bundle Mon UMTS UTRAN; containing: Iu-CS, Iu-PS, Iub, Iur SW; Prereq.: current systemversion (7KK1220-0SCxx)</v>
          </cell>
          <cell r="H202">
            <v>36338</v>
          </cell>
          <cell r="I202">
            <v>281257</v>
          </cell>
        </row>
        <row r="203">
          <cell r="A203" t="str">
            <v>7KK1221-6SU41</v>
          </cell>
          <cell r="B203">
            <v>281257</v>
          </cell>
          <cell r="C203">
            <v>3500</v>
          </cell>
          <cell r="D203">
            <v>8721</v>
          </cell>
          <cell r="E203">
            <v>5</v>
          </cell>
          <cell r="F203" t="str">
            <v>K1297-G20 SW bundle Mon UMTS UTRAN Upgrade; containing: Iu-CS, Iu-PS, Iub, Iur SW; Prereq.: current systemvers. (7KK1220-0SCxx) &amp; 7KK1221-6SU11</v>
          </cell>
          <cell r="H203">
            <v>10902</v>
          </cell>
          <cell r="I203">
            <v>84382</v>
          </cell>
        </row>
        <row r="204">
          <cell r="A204" t="str">
            <v>7KK1221-6SV11</v>
          </cell>
          <cell r="B204">
            <v>84382</v>
          </cell>
          <cell r="C204">
            <v>3500</v>
          </cell>
          <cell r="D204">
            <v>43491</v>
          </cell>
          <cell r="E204">
            <v>5</v>
          </cell>
          <cell r="F204" t="str">
            <v>K1297-G20 SW bundle Mon GSM &amp; GPRS &amp; UMTS; incl.: transport, ISUP, BSSMAP, MAP, CAP, DTAP/DMTAP, SMS, SUPS, LCS, Gb, Gi, Gn, Gs, Gc, Gd, Gf, Gr, Ga, WAP, IP, Iu-CS, Iu-PS, Iub, Iur; Prereq.: current systemversion (7KK1220-0SCxx)</v>
          </cell>
          <cell r="H204">
            <v>54364</v>
          </cell>
          <cell r="I204">
            <v>420778</v>
          </cell>
        </row>
        <row r="205">
          <cell r="A205" t="str">
            <v>7KK1221-6SV41</v>
          </cell>
          <cell r="B205">
            <v>420778</v>
          </cell>
          <cell r="C205">
            <v>3500</v>
          </cell>
          <cell r="D205">
            <v>13053</v>
          </cell>
          <cell r="E205">
            <v>5</v>
          </cell>
          <cell r="F205" t="str">
            <v>K1297-G20 SW bundle Mon GSM &amp; GPRS &amp; UMTS Upgrade; transp., ISUP, BSSMAP, MAP, CAP, DTAP/DMTAP, SMS, SUPS, LCS, Gb, Gi, Gn, Gs, Gc, Gd, Gf, Gr, Ga, WAP, IP, Iu-CS, Iu-PS, Iub, Iur; Prereq.: current systemvers (7KK1220-0SCxx) &amp; 7KK1221-6SV11</v>
          </cell>
          <cell r="H205">
            <v>16317</v>
          </cell>
          <cell r="I205">
            <v>126294</v>
          </cell>
        </row>
        <row r="206">
          <cell r="A206" t="str">
            <v>7KK1221-7SA11</v>
          </cell>
          <cell r="B206">
            <v>126294</v>
          </cell>
          <cell r="C206">
            <v>3500</v>
          </cell>
          <cell r="D206">
            <v>19038</v>
          </cell>
          <cell r="E206" t="str">
            <v>TBA</v>
          </cell>
          <cell r="F206" t="str">
            <v>K1297-G20 SW bundle Mon/Sim/Emu Access; containing: transport, ISDN + V5.x; Prereq.: current systemversion (7KK1220-0SCxx)</v>
          </cell>
          <cell r="G206" t="str">
            <v>CPM</v>
          </cell>
          <cell r="H206">
            <v>23798</v>
          </cell>
          <cell r="I206">
            <v>184197</v>
          </cell>
        </row>
        <row r="207">
          <cell r="A207" t="str">
            <v>7KK1221-7SA41</v>
          </cell>
          <cell r="B207">
            <v>184197</v>
          </cell>
          <cell r="C207">
            <v>3500</v>
          </cell>
          <cell r="D207">
            <v>5719</v>
          </cell>
          <cell r="E207" t="str">
            <v>TBA</v>
          </cell>
          <cell r="F207" t="str">
            <v>K1297-G20 SW bundle Mon/Sim/Emu Access Upgrade; containing: transport, ISDN + V5.x; Prereq.: current systemversion (7KK1220-0SCxx) &amp; 7KK1221-7SA11</v>
          </cell>
          <cell r="G207" t="str">
            <v>CPM</v>
          </cell>
          <cell r="H207">
            <v>7149</v>
          </cell>
          <cell r="I207">
            <v>55334</v>
          </cell>
        </row>
        <row r="208">
          <cell r="A208" t="str">
            <v>7KK1221-7SC11</v>
          </cell>
          <cell r="B208">
            <v>55334</v>
          </cell>
          <cell r="C208">
            <v>3500</v>
          </cell>
          <cell r="D208">
            <v>21527</v>
          </cell>
          <cell r="E208">
            <v>5</v>
          </cell>
          <cell r="F208" t="str">
            <v>K1297-G20 SW bundle Mon/Sim/Emu Core &amp; IN; containing: SS#7, SCCP, ISUP, IN incl. country variants; Prereq.: current systemversion (7KK1220-0SCxx)</v>
          </cell>
          <cell r="H208">
            <v>26909</v>
          </cell>
          <cell r="I208">
            <v>208276</v>
          </cell>
        </row>
        <row r="209">
          <cell r="A209" t="str">
            <v>7KK1221-7SC41</v>
          </cell>
          <cell r="B209">
            <v>208276</v>
          </cell>
          <cell r="C209">
            <v>3500</v>
          </cell>
          <cell r="D209">
            <v>6460</v>
          </cell>
          <cell r="E209">
            <v>5</v>
          </cell>
          <cell r="F209" t="str">
            <v>K1297-G20 SW bundle Mon/Sim/Emu Core &amp; IN Upgrade; containing: SS#7, SCCP, ISUP, IN incl. country variants; Prereq.: current systemversion (7KK1220-0SCxx) &amp; 7KK1221-7SC11</v>
          </cell>
          <cell r="H209">
            <v>8075</v>
          </cell>
          <cell r="I209">
            <v>62501</v>
          </cell>
        </row>
        <row r="210">
          <cell r="A210" t="str">
            <v>7KK1221-7SJ11</v>
          </cell>
          <cell r="B210">
            <v>62501</v>
          </cell>
          <cell r="C210">
            <v>3500</v>
          </cell>
          <cell r="D210">
            <v>8388.5</v>
          </cell>
          <cell r="E210" t="str">
            <v>TBA</v>
          </cell>
          <cell r="F210" t="str">
            <v>K1297-G20 SW bundle Mon/Sim/Emu ISDN; containing: ISDN L2 + L3 emulations; Prereq.: current systemversion (7KK1220-0SCxx)</v>
          </cell>
          <cell r="G210" t="str">
            <v>CPM</v>
          </cell>
          <cell r="H210">
            <v>10486</v>
          </cell>
          <cell r="I210">
            <v>81162</v>
          </cell>
        </row>
        <row r="211">
          <cell r="A211" t="str">
            <v>7KK1221-7SP11</v>
          </cell>
          <cell r="B211">
            <v>81162</v>
          </cell>
          <cell r="C211">
            <v>3500</v>
          </cell>
          <cell r="D211">
            <v>79258.5</v>
          </cell>
          <cell r="E211">
            <v>5</v>
          </cell>
          <cell r="F211" t="str">
            <v>K1297-G20 SW bundle Mon/Sim/Emu GPRS; containing: transport, Gb, Gi, Gn, Gs, Gc, Gd, Gf, Gr, Ga, MAP, SMS &amp; HLR/VLR emu, SMS-MSC emu, AMR test tool; Prereq.: current systemversion (7KK1220-0SCxx) &amp; AP-4 (7KK1200-4ADxx)</v>
          </cell>
          <cell r="H211">
            <v>99074</v>
          </cell>
          <cell r="I211">
            <v>766833</v>
          </cell>
        </row>
        <row r="212">
          <cell r="A212" t="str">
            <v>7KK1221-7SP41</v>
          </cell>
          <cell r="B212">
            <v>766833</v>
          </cell>
          <cell r="C212">
            <v>3500</v>
          </cell>
          <cell r="D212">
            <v>23778.5</v>
          </cell>
          <cell r="E212" t="str">
            <v>TBA</v>
          </cell>
          <cell r="F212" t="str">
            <v>K1297-G20 SW bundle Mon/Sim/Emu GPRS Upgrade; containing: transport, Gb, Gi, Gn, Gs, Gc, Gd, Gf, Gr, Ga, MAP, SMS &amp; HLR/VLR emu, SMS-MSC emu, AMR test tool; Prereq.: current systemversion (7KK1220-0SCxx)</v>
          </cell>
          <cell r="H212">
            <v>29724</v>
          </cell>
          <cell r="I212">
            <v>230064</v>
          </cell>
        </row>
        <row r="213">
          <cell r="A213" t="str">
            <v>7KK1223-8GH11</v>
          </cell>
          <cell r="B213">
            <v>230064</v>
          </cell>
          <cell r="C213">
            <v>3500</v>
          </cell>
          <cell r="D213">
            <v>10763.5</v>
          </cell>
          <cell r="E213">
            <v>5</v>
          </cell>
          <cell r="F213" t="str">
            <v>K1297-G20 Emu entity Network Element Mobile; HLR/VLR (GSM+GPRS+CDMA); Prereq.: current systemversion (7KK1220-0SCxx) &amp; 7PK1221-7MC11 or -7MM11 or -7GS</v>
          </cell>
          <cell r="H213">
            <v>13455</v>
          </cell>
          <cell r="I213">
            <v>104142</v>
          </cell>
        </row>
        <row r="214">
          <cell r="A214" t="str">
            <v>7KK1223-8GH41</v>
          </cell>
          <cell r="B214">
            <v>104142</v>
          </cell>
          <cell r="C214">
            <v>3500</v>
          </cell>
          <cell r="D214">
            <v>3230</v>
          </cell>
          <cell r="E214">
            <v>5</v>
          </cell>
          <cell r="F214" t="str">
            <v>K1297-G20 Emu entity Network Element Mobile Upgrade; HLR/VLR (GSM+GPRS+CDMA); Prereq.: current systemversion (7KK1220-0SCxx) &amp; 7KK1223-8GH11</v>
          </cell>
          <cell r="H214">
            <v>4038</v>
          </cell>
          <cell r="I214">
            <v>31255</v>
          </cell>
        </row>
        <row r="215">
          <cell r="A215" t="str">
            <v>7KK1223-8JS11</v>
          </cell>
          <cell r="B215">
            <v>31255</v>
          </cell>
          <cell r="C215">
            <v>3500</v>
          </cell>
          <cell r="D215">
            <v>8806.5</v>
          </cell>
          <cell r="E215">
            <v>5</v>
          </cell>
          <cell r="F215" t="str">
            <v>K1297-G20 Emu entity Network Element Core&amp;Intelligent Network (SCP); for CAMEL Ph1 and ETSI Core INAP CS-1; Prereq.: current systemversion (7KK1220-0SCxx) &amp; 7PK1221-7CJ11 or -7UY11</v>
          </cell>
          <cell r="H215">
            <v>11009</v>
          </cell>
          <cell r="I215">
            <v>85210</v>
          </cell>
        </row>
        <row r="216">
          <cell r="A216" t="str">
            <v>7KK1223-8MC11</v>
          </cell>
          <cell r="B216">
            <v>85210</v>
          </cell>
          <cell r="C216">
            <v>3500</v>
          </cell>
          <cell r="D216">
            <v>7828</v>
          </cell>
          <cell r="E216">
            <v>5</v>
          </cell>
          <cell r="F216" t="str">
            <v>K1297-G20 Emu entity Network Element Mobile (CDMA) ; for MSC and BSS ; Prereq.: current systemversion (7KK1220-0SCxx) &amp; 7PK1221-7MC11</v>
          </cell>
          <cell r="H216">
            <v>9785</v>
          </cell>
          <cell r="I216">
            <v>75736</v>
          </cell>
        </row>
        <row r="217">
          <cell r="A217" t="str">
            <v>7KK1223-8MC41</v>
          </cell>
          <cell r="B217">
            <v>75736</v>
          </cell>
          <cell r="C217">
            <v>3500</v>
          </cell>
          <cell r="D217">
            <v>2356</v>
          </cell>
          <cell r="E217">
            <v>5</v>
          </cell>
          <cell r="F217" t="str">
            <v>K1297-G20 Emu entity Network Element Mobile (CDMA) Upgrade; for MSC and BSS ; Prereq.: current systemversion (7KK1220-0SCxx) &amp; 7KK1223-8MC11</v>
          </cell>
          <cell r="H217">
            <v>2945</v>
          </cell>
          <cell r="I217">
            <v>22795</v>
          </cell>
        </row>
        <row r="218">
          <cell r="A218" t="str">
            <v>7KK1223-8MG11</v>
          </cell>
          <cell r="B218">
            <v>22795</v>
          </cell>
          <cell r="C218">
            <v>3500</v>
          </cell>
          <cell r="D218">
            <v>7828</v>
          </cell>
          <cell r="E218">
            <v>5</v>
          </cell>
          <cell r="F218" t="str">
            <v>K1297-G20 Emu entity Network Element 2G Mobile; MSC/BSS (GPRS &amp; GSM &amp; CDMA); Prereq.: current systemversion (7KK1220-0SCxx) &amp; 7PK1221-7MG11</v>
          </cell>
          <cell r="H218">
            <v>9785</v>
          </cell>
          <cell r="I218">
            <v>75736</v>
          </cell>
        </row>
        <row r="219">
          <cell r="A219" t="str">
            <v>7KK1223-8MS11</v>
          </cell>
          <cell r="B219">
            <v>75736</v>
          </cell>
          <cell r="C219">
            <v>3500</v>
          </cell>
          <cell r="D219">
            <v>7828</v>
          </cell>
          <cell r="E219">
            <v>5</v>
          </cell>
          <cell r="F219" t="str">
            <v>K1297-G20 Emu entity Network Element Mobile; SMS Service Center; Prereq.: current systemversion (7KK1220-0SCxx) &amp; 7PK1221-7MS11 &amp; 7PK1221-7MM11</v>
          </cell>
          <cell r="H219">
            <v>9785</v>
          </cell>
          <cell r="I219">
            <v>75736</v>
          </cell>
        </row>
        <row r="220">
          <cell r="A220" t="str">
            <v>7KK1223-9UA11</v>
          </cell>
          <cell r="B220">
            <v>75736</v>
          </cell>
          <cell r="C220">
            <v>3500</v>
          </cell>
          <cell r="D220">
            <v>4892.5</v>
          </cell>
          <cell r="E220">
            <v>5</v>
          </cell>
          <cell r="F220" t="str">
            <v>K1297-G20 Emu entity Traffic Generator UMTS; AMR Simulator/Recorder; Prereq.: current systemversion (7KK1220-0SCxx) &amp; 7PK1221-7UX11</v>
          </cell>
          <cell r="H220">
            <v>6116</v>
          </cell>
          <cell r="I220">
            <v>47338</v>
          </cell>
        </row>
        <row r="221">
          <cell r="A221" t="str">
            <v>7KK1223-9UJ11</v>
          </cell>
          <cell r="B221">
            <v>47338</v>
          </cell>
          <cell r="C221">
            <v>3500</v>
          </cell>
          <cell r="D221">
            <v>3429.5</v>
          </cell>
          <cell r="E221">
            <v>5</v>
          </cell>
          <cell r="F221" t="str">
            <v>K1297-G20 Emu entity Traffic Generator UMTS; Iu CS/PS: Mobile originated Call for RNC and CN Simulation; Prereq.: current systemversion (7KK1220-0SCxx) &amp; 7PK1221-7UY11</v>
          </cell>
          <cell r="H221">
            <v>4287</v>
          </cell>
          <cell r="I221">
            <v>33182</v>
          </cell>
        </row>
        <row r="222">
          <cell r="A222" t="str">
            <v>7KK1223-9UJ41</v>
          </cell>
          <cell r="B222">
            <v>33182</v>
          </cell>
          <cell r="C222">
            <v>3500</v>
          </cell>
          <cell r="D222">
            <v>1035.5</v>
          </cell>
          <cell r="E222">
            <v>5</v>
          </cell>
          <cell r="F222" t="str">
            <v>K1297-G20 Emu entity Traffic Generator UMTS Upgrade; Iu CS/PS: Mobile originated Call for RNC and CN Simulation; Prereq.: current systemversion (7KK1220-0SCxx) &amp; 7KK1223-9UJ11</v>
          </cell>
          <cell r="H222">
            <v>1295</v>
          </cell>
          <cell r="I222">
            <v>10024</v>
          </cell>
        </row>
        <row r="223">
          <cell r="A223" t="str">
            <v>7KK1225-6CM11</v>
          </cell>
          <cell r="B223">
            <v>10024</v>
          </cell>
          <cell r="C223">
            <v>3500</v>
          </cell>
          <cell r="D223">
            <v>2565</v>
          </cell>
          <cell r="E223">
            <v>5</v>
          </cell>
          <cell r="F223" t="str">
            <v>K1297-G20 Manuf. spec. Prot. Mon GSM Abis ; MCI specific Protocols incl. ISUP ; Prereq.: current systemversion (7KK1220-0SCxx) &amp; 7PK1221-6/7TN11</v>
          </cell>
          <cell r="H223">
            <v>3207</v>
          </cell>
          <cell r="I223">
            <v>24823</v>
          </cell>
        </row>
        <row r="224">
          <cell r="A224" t="str">
            <v>7KK1225-6CM41</v>
          </cell>
          <cell r="B224">
            <v>24823</v>
          </cell>
          <cell r="C224">
            <v>3500</v>
          </cell>
          <cell r="D224">
            <v>769.5</v>
          </cell>
          <cell r="E224">
            <v>5</v>
          </cell>
          <cell r="F224" t="str">
            <v>K1297-G20 Manuf. spec. Prot. Mon GSM Abis Upgrade; MCI specific Protocols incl. ISUP ; Prereq.: current systemversion (7KK1220-0SCxx) &amp; 7KK1221-6CM11</v>
          </cell>
          <cell r="H224">
            <v>962</v>
          </cell>
          <cell r="I224">
            <v>7446</v>
          </cell>
        </row>
        <row r="225">
          <cell r="A225" t="str">
            <v>7KK1225-6MA11</v>
          </cell>
          <cell r="B225">
            <v>7446</v>
          </cell>
          <cell r="C225">
            <v>3500</v>
          </cell>
          <cell r="D225">
            <v>2565</v>
          </cell>
          <cell r="E225">
            <v>5</v>
          </cell>
          <cell r="F225" t="str">
            <v>K1297-G20 Manuf. spec. Prot. Mon GSM Abis ; ALCATEL specific Protocols incl. Abis O&amp;M ; Prereq.: current systemversion (7KK1220-0SCxx) &amp; 7PK1221-6/7TN11</v>
          </cell>
          <cell r="H225">
            <v>3207</v>
          </cell>
          <cell r="I225">
            <v>24823</v>
          </cell>
        </row>
        <row r="226">
          <cell r="A226" t="str">
            <v>7KK1225-6MA41</v>
          </cell>
          <cell r="B226">
            <v>24823</v>
          </cell>
          <cell r="C226">
            <v>3500</v>
          </cell>
          <cell r="D226">
            <v>769.5</v>
          </cell>
          <cell r="E226">
            <v>5</v>
          </cell>
          <cell r="F226" t="str">
            <v>K1297-G20 Manuf. spec. Prot. Mon GSM Abis Upgrade; ALCATEL specific Protocols incl. Abis O&amp;M ; Prereq.: current systemversion (7KK1220-0SCxx) &amp; 7KK1225-6MA11</v>
          </cell>
          <cell r="H226">
            <v>962</v>
          </cell>
          <cell r="I226">
            <v>7446</v>
          </cell>
        </row>
        <row r="227">
          <cell r="A227" t="str">
            <v>7KK1225-6ME11</v>
          </cell>
          <cell r="B227">
            <v>7446</v>
          </cell>
          <cell r="C227">
            <v>3500</v>
          </cell>
          <cell r="D227">
            <v>2565</v>
          </cell>
          <cell r="E227">
            <v>5</v>
          </cell>
          <cell r="F227" t="str">
            <v>K1297-G20 Manuf. spec. Prot. Mon GSM Abis ; ERICSSON specific Protocols incl. Abis O&amp;M ; Prereq.: current systemversion (7KK1220-0SCxx) &amp; 7PK1221-6/7TN11</v>
          </cell>
          <cell r="H227">
            <v>3207</v>
          </cell>
          <cell r="I227">
            <v>24823</v>
          </cell>
        </row>
        <row r="228">
          <cell r="A228" t="str">
            <v>7KK1225-6ME41</v>
          </cell>
          <cell r="B228">
            <v>24823</v>
          </cell>
          <cell r="C228">
            <v>3500</v>
          </cell>
          <cell r="D228">
            <v>769.5</v>
          </cell>
          <cell r="E228">
            <v>5</v>
          </cell>
          <cell r="F228" t="str">
            <v>K1297-G20 Manuf. spec. Prot. Mon GSM Abis Upgrade; ERICSSON specific Protocols incl. Abis O&amp;M ; Prereq.: current systemversion (7KK1220-0SCxx) &amp; 7KK1225-6ME11</v>
          </cell>
          <cell r="H228">
            <v>962</v>
          </cell>
          <cell r="I228">
            <v>7446</v>
          </cell>
        </row>
        <row r="229">
          <cell r="A229" t="str">
            <v>7KK1225-6ML11</v>
          </cell>
          <cell r="B229">
            <v>7446</v>
          </cell>
          <cell r="C229">
            <v>3500</v>
          </cell>
          <cell r="D229">
            <v>2565</v>
          </cell>
          <cell r="E229">
            <v>5</v>
          </cell>
          <cell r="F229" t="str">
            <v>K1297-G20 Manuf. spec. Prot. Mon GSM Abis ; LUCENT specific Protocols incl. Abis O&amp;M ; Prereq.: current systemversion (7KK1220-0SCxx) &amp; 7PK1221-6/7TN11</v>
          </cell>
          <cell r="H229">
            <v>3207</v>
          </cell>
          <cell r="I229">
            <v>24823</v>
          </cell>
        </row>
        <row r="230">
          <cell r="A230" t="str">
            <v>7KK1225-6ML41</v>
          </cell>
          <cell r="B230">
            <v>24823</v>
          </cell>
          <cell r="C230">
            <v>3500</v>
          </cell>
          <cell r="D230">
            <v>769.5</v>
          </cell>
          <cell r="E230">
            <v>5</v>
          </cell>
          <cell r="F230" t="str">
            <v>K1297-G20 Manuf. spec. Prot. Mon GSM Abis Upgrade; LUCENT specific Protocols incl. Abis O&amp;M ; Prereq.: current systemversion (7KK1220-0SCxx) &amp; 7KK1225-6ML11</v>
          </cell>
          <cell r="H230">
            <v>962</v>
          </cell>
          <cell r="I230">
            <v>7446</v>
          </cell>
        </row>
        <row r="231">
          <cell r="A231" t="str">
            <v>7KK1225-6MM11</v>
          </cell>
          <cell r="B231">
            <v>7446</v>
          </cell>
          <cell r="C231">
            <v>3500</v>
          </cell>
          <cell r="D231">
            <v>2565</v>
          </cell>
          <cell r="E231">
            <v>5</v>
          </cell>
          <cell r="F231" t="str">
            <v>K1297-G20 Manuf. spec. Prot. Mon GSM Abis ; MOTOROLA specific Protocols incl. Abis O&amp;M ; Prereq.: current systemversion (7KK1220-0SCxx) &amp; 7PK1221-6/7TN11</v>
          </cell>
          <cell r="H231">
            <v>3207</v>
          </cell>
          <cell r="I231">
            <v>24823</v>
          </cell>
        </row>
        <row r="232">
          <cell r="A232" t="str">
            <v>7KK1225-6MM41</v>
          </cell>
          <cell r="B232">
            <v>24823</v>
          </cell>
          <cell r="C232">
            <v>3500</v>
          </cell>
          <cell r="D232">
            <v>769.5</v>
          </cell>
          <cell r="E232">
            <v>5</v>
          </cell>
          <cell r="F232" t="str">
            <v>K1297-G20 Manuf. spec. Prot. Mon GSM Abis Upgrade; MOTOROLA specific Protocols incl. Abis O&amp;M ; Prereq.: current systemversion (7KK1220-0SCxx) &amp; 7KK1225-6MM11</v>
          </cell>
          <cell r="H232">
            <v>962</v>
          </cell>
          <cell r="I232">
            <v>7446</v>
          </cell>
        </row>
        <row r="233">
          <cell r="A233" t="str">
            <v>7KK1225-6MN11</v>
          </cell>
          <cell r="B233">
            <v>7446</v>
          </cell>
          <cell r="C233">
            <v>3500</v>
          </cell>
          <cell r="D233">
            <v>2565</v>
          </cell>
          <cell r="E233">
            <v>5</v>
          </cell>
          <cell r="F233" t="str">
            <v>K1297-G20 Manuf. spec. Prot. Mon GSM Abis ; NOKIA specific Protocols incl. Abis O&amp;M ; Prereq.: current systemversion (7KK1220-0SCxx) &amp; 7PK1221-6/7TN11</v>
          </cell>
          <cell r="H233">
            <v>3207</v>
          </cell>
          <cell r="I233">
            <v>24823</v>
          </cell>
        </row>
        <row r="234">
          <cell r="A234" t="str">
            <v>7KK1225-6MN41</v>
          </cell>
          <cell r="B234">
            <v>24823</v>
          </cell>
          <cell r="C234">
            <v>3500</v>
          </cell>
          <cell r="D234">
            <v>769.5</v>
          </cell>
          <cell r="E234">
            <v>5</v>
          </cell>
          <cell r="F234" t="str">
            <v>K1297-G20 Manuf. spec. Prot. Mon GSM Abis Upgrade; NOKIA specific Protocols incl. Abis O&amp;M ; Prereq.: current systemversion (7KK1220-0SCxx) &amp; 7KK1225-6MN11</v>
          </cell>
          <cell r="H234">
            <v>962</v>
          </cell>
          <cell r="I234">
            <v>7446</v>
          </cell>
        </row>
        <row r="235">
          <cell r="A235" t="str">
            <v>7KK1225-6MS11</v>
          </cell>
          <cell r="B235">
            <v>7446</v>
          </cell>
          <cell r="C235">
            <v>3500</v>
          </cell>
          <cell r="D235">
            <v>2565</v>
          </cell>
          <cell r="E235">
            <v>5</v>
          </cell>
          <cell r="F235" t="str">
            <v>K1297-G20 Manuf. spec. Prot. Mon GSM Abis ; SIEMENS specific Protocols incl. Abis O&amp;M ; Prereq.: current systemversion (7KK1220-0SCxx) &amp; 7PK1221-6/7TN11</v>
          </cell>
          <cell r="H235">
            <v>3207</v>
          </cell>
          <cell r="I235">
            <v>24823</v>
          </cell>
        </row>
        <row r="236">
          <cell r="A236" t="str">
            <v>7KK1225-6MS41</v>
          </cell>
          <cell r="B236">
            <v>24823</v>
          </cell>
          <cell r="C236">
            <v>3500</v>
          </cell>
          <cell r="D236">
            <v>769.5</v>
          </cell>
          <cell r="E236">
            <v>5</v>
          </cell>
          <cell r="F236" t="str">
            <v>K1297-G20 Manuf. spec. Prot. Mon GSM Abis Upgrade; SIEMENS specific Protocols incl. Abis O&amp;M ; Prereq.: current systemversion (7KK1220-0SCxx) &amp; 7KK1221-6MS11</v>
          </cell>
          <cell r="H236">
            <v>962</v>
          </cell>
          <cell r="I236">
            <v>7446</v>
          </cell>
        </row>
        <row r="237">
          <cell r="A237" t="str">
            <v>7KK1225-6MT11</v>
          </cell>
          <cell r="B237">
            <v>7446</v>
          </cell>
          <cell r="C237">
            <v>3500</v>
          </cell>
          <cell r="D237">
            <v>2565</v>
          </cell>
          <cell r="E237">
            <v>5</v>
          </cell>
          <cell r="F237" t="str">
            <v>K1297-G20 Manuf. spec. Prot. Mon GSM Abis ; NORTEL specific Protocols incl. Abis O&amp;M ; Prereq.: current systemversion (7KK1220-0SCxx) &amp; 7PK1221-6/7TN11</v>
          </cell>
          <cell r="H237">
            <v>3207</v>
          </cell>
          <cell r="I237">
            <v>24823</v>
          </cell>
        </row>
        <row r="238">
          <cell r="A238" t="str">
            <v>7KK1225-6MT41</v>
          </cell>
          <cell r="B238">
            <v>24823</v>
          </cell>
          <cell r="C238">
            <v>3500</v>
          </cell>
          <cell r="D238">
            <v>769.5</v>
          </cell>
          <cell r="E238">
            <v>5</v>
          </cell>
          <cell r="F238" t="str">
            <v>K1297-G20 Manuf. spec. Prot. Mon GSM Abis Upgrade; NORTEL specific Protocols incl. Abis O&amp;M ; Prereq.: current systemversion (7KK1220-0SCxx) &amp; 7KK1225-6MT11</v>
          </cell>
          <cell r="H238">
            <v>962</v>
          </cell>
          <cell r="I238">
            <v>7446</v>
          </cell>
        </row>
        <row r="239">
          <cell r="A239" t="str">
            <v>7KK1225-6PA11</v>
          </cell>
          <cell r="B239">
            <v>7446</v>
          </cell>
          <cell r="C239">
            <v>3500</v>
          </cell>
          <cell r="D239">
            <v>5994.5</v>
          </cell>
          <cell r="E239">
            <v>5</v>
          </cell>
          <cell r="F239" t="str">
            <v>K1297-G20 Manuf. spec. Prot. Mon GPRS/EDGE Abis ; ALCATEL specific GPRS/EDGE Abis layer incl. RLC/MAC ; Prereq.: current systemversion (7KK1220-0SCxx)</v>
          </cell>
          <cell r="H239">
            <v>7494</v>
          </cell>
          <cell r="I239">
            <v>58004</v>
          </cell>
        </row>
        <row r="240">
          <cell r="A240" t="str">
            <v>7KK1225-6PA41</v>
          </cell>
          <cell r="B240">
            <v>58004</v>
          </cell>
          <cell r="C240">
            <v>3500</v>
          </cell>
          <cell r="D240">
            <v>1805</v>
          </cell>
          <cell r="E240">
            <v>5</v>
          </cell>
          <cell r="F240" t="str">
            <v>K1297-G20 Manuf. spec. Prot. Mon GPRS/EDGE Abis Upgrade; ALCATEL specific GPRS/EDGE Abis layer incl. RLC/MAC ; Prereq.: current systemversion (7KK1220-0SCxx) &amp; 7KK1225-6PA11</v>
          </cell>
          <cell r="H240">
            <v>2257</v>
          </cell>
          <cell r="I240">
            <v>17470</v>
          </cell>
        </row>
        <row r="241">
          <cell r="A241" t="str">
            <v>7KK1225-6PE11</v>
          </cell>
          <cell r="B241">
            <v>17470</v>
          </cell>
          <cell r="C241">
            <v>3500</v>
          </cell>
          <cell r="D241">
            <v>5994.5</v>
          </cell>
          <cell r="E241">
            <v>5</v>
          </cell>
          <cell r="F241" t="str">
            <v>K1297-G20 Manuf. spec. Prot. Mon GPRS Abis ; ERICSSON specific GPRS Abis layer incl. RLC/MAC ; Prereq.: current systemversion (7KK1220-0SCxx)</v>
          </cell>
          <cell r="H241">
            <v>7494</v>
          </cell>
          <cell r="I241">
            <v>58004</v>
          </cell>
        </row>
        <row r="242">
          <cell r="A242" t="str">
            <v>7KK1225-6PE41</v>
          </cell>
          <cell r="B242">
            <v>58004</v>
          </cell>
          <cell r="C242">
            <v>3500</v>
          </cell>
          <cell r="D242">
            <v>1805</v>
          </cell>
          <cell r="E242">
            <v>5</v>
          </cell>
          <cell r="F242" t="str">
            <v>K1297-G20 Manuf. spec. Prot. Mon GPRS Abis Upgrade; ERICSSON specific GPRS Abis layer incl. RLC/MAC ; Prereq.: current systemversion (7KK1220-0SCxx) &amp; 7KK1225-6PE11</v>
          </cell>
          <cell r="H242">
            <v>2257</v>
          </cell>
          <cell r="I242">
            <v>17470</v>
          </cell>
        </row>
        <row r="243">
          <cell r="A243" t="str">
            <v>7KK1225-6PL11</v>
          </cell>
          <cell r="B243">
            <v>17470</v>
          </cell>
          <cell r="C243">
            <v>3500</v>
          </cell>
          <cell r="D243">
            <v>5994.5</v>
          </cell>
          <cell r="E243">
            <v>5</v>
          </cell>
          <cell r="F243" t="str">
            <v>K1297-G20 Manuf. spec. Prot. Mon GPRS Abis ; LUCENT specific GPRS Abis layer incl. RLC/MAC ; Prereq.: current systemversion (7KK1220-0SCxx)</v>
          </cell>
          <cell r="H243">
            <v>7494</v>
          </cell>
          <cell r="I243">
            <v>58004</v>
          </cell>
        </row>
        <row r="244">
          <cell r="A244" t="str">
            <v>7KK1225-6PL41</v>
          </cell>
          <cell r="B244">
            <v>58004</v>
          </cell>
          <cell r="C244">
            <v>3500</v>
          </cell>
          <cell r="D244">
            <v>1805</v>
          </cell>
          <cell r="E244">
            <v>5</v>
          </cell>
          <cell r="F244" t="str">
            <v>K1297-G20 Manuf. spec. Prot. Mon GPRS Abis Upgrade; LUCENT specific GPRS Abis layer incl. RLC/MAC ; Prereq.: current systemversion (7KK1220-0SCxx) &amp; 7KK1225-6PL11</v>
          </cell>
          <cell r="H244">
            <v>2257</v>
          </cell>
          <cell r="I244">
            <v>17470</v>
          </cell>
        </row>
        <row r="245">
          <cell r="A245" t="str">
            <v>7KK1225-6PM11</v>
          </cell>
          <cell r="B245">
            <v>17470</v>
          </cell>
          <cell r="C245">
            <v>3500</v>
          </cell>
          <cell r="D245">
            <v>5994.5</v>
          </cell>
          <cell r="E245">
            <v>5</v>
          </cell>
          <cell r="F245" t="str">
            <v>K1297-G20 Manuf. spec. Prot. Mon GPRS Abis ; MOTOROLA specific GPRS Abis layer incl. RLC/MAC ; Prereq.: current systemversion (7KK1220-0SCxx)</v>
          </cell>
          <cell r="H245">
            <v>7494</v>
          </cell>
          <cell r="I245">
            <v>58004</v>
          </cell>
        </row>
        <row r="246">
          <cell r="A246" t="str">
            <v>7KK1225-6PM41</v>
          </cell>
          <cell r="B246">
            <v>58004</v>
          </cell>
          <cell r="C246">
            <v>3500</v>
          </cell>
          <cell r="D246">
            <v>1805</v>
          </cell>
          <cell r="E246" t="str">
            <v>TBA</v>
          </cell>
          <cell r="F246" t="str">
            <v>K1297-G20 Manuf. spec. Prot. Mon GPRS Abis Upgrade; MOTOROLA specific GPRS Abis layer incl. RLC/MAC ; Prereq.: current systemversion (7KK1220-0SCxx) &amp; 7KK1225-6PM11</v>
          </cell>
          <cell r="H246">
            <v>2257</v>
          </cell>
          <cell r="I246">
            <v>17470</v>
          </cell>
        </row>
        <row r="247">
          <cell r="A247" t="str">
            <v>7KK1225-6PN11</v>
          </cell>
          <cell r="B247">
            <v>17470</v>
          </cell>
          <cell r="C247">
            <v>3500</v>
          </cell>
          <cell r="D247">
            <v>5994.5</v>
          </cell>
          <cell r="E247">
            <v>5</v>
          </cell>
          <cell r="F247" t="str">
            <v>K1297-G20 Manuf. spec. Prot. Mon GPRS Abis ; NOKIA specific GPRS Abis layer incl. RLC/MAC ; Prereq.: current systemversion (7KK1220-0SCxx)</v>
          </cell>
          <cell r="H247">
            <v>7494</v>
          </cell>
          <cell r="I247">
            <v>58004</v>
          </cell>
        </row>
        <row r="248">
          <cell r="A248" t="str">
            <v>7KK1225-6PN41</v>
          </cell>
          <cell r="B248">
            <v>58004</v>
          </cell>
          <cell r="C248">
            <v>3500</v>
          </cell>
          <cell r="D248">
            <v>1805</v>
          </cell>
          <cell r="E248">
            <v>5</v>
          </cell>
          <cell r="F248" t="str">
            <v>K1297-G20 Manuf. spec. Prot. Mon GPRS Abis Upgrade; NOKIA specific GPRS Abis layer incl. RLC/MAC ; Prereq.: current systemversion (7KK1220-0SCxx) &amp; 7KK1225-6PN11</v>
          </cell>
          <cell r="H248">
            <v>2257</v>
          </cell>
          <cell r="I248">
            <v>17470</v>
          </cell>
        </row>
        <row r="249">
          <cell r="A249" t="str">
            <v>7KK1225-6PS11</v>
          </cell>
          <cell r="B249">
            <v>17470</v>
          </cell>
          <cell r="C249">
            <v>3500</v>
          </cell>
          <cell r="D249">
            <v>5994.5</v>
          </cell>
          <cell r="E249">
            <v>5</v>
          </cell>
          <cell r="F249" t="str">
            <v>K1297-G20 Manuf. spec. Prot. Mon GPRS Abis ; SIEMENS specific GPRS Abis layer incl. RLC/MAC ; Prereq.: current systemversion (7KK1220-0SCxx)</v>
          </cell>
          <cell r="H249">
            <v>7494</v>
          </cell>
          <cell r="I249">
            <v>58004</v>
          </cell>
        </row>
        <row r="250">
          <cell r="A250" t="str">
            <v>7KK1225-6PS41</v>
          </cell>
          <cell r="B250">
            <v>58004</v>
          </cell>
          <cell r="C250">
            <v>3500</v>
          </cell>
          <cell r="D250">
            <v>1805</v>
          </cell>
          <cell r="E250">
            <v>5</v>
          </cell>
          <cell r="F250" t="str">
            <v>K1297-G20 Manuf. spec. Prot. Mon GPRS Abis Upgrade; SIEMENS specific GPRS Abis layer incl. RLC/MAC ; Prereq.: current systemversion (7KK1220-0SCxx) &amp; 7KK1225-6PS11</v>
          </cell>
          <cell r="H250">
            <v>2257</v>
          </cell>
          <cell r="I250">
            <v>17470</v>
          </cell>
        </row>
        <row r="251">
          <cell r="A251" t="str">
            <v>7KK1225-6PT11</v>
          </cell>
          <cell r="B251">
            <v>17470</v>
          </cell>
          <cell r="C251">
            <v>3500</v>
          </cell>
          <cell r="D251">
            <v>5994.5</v>
          </cell>
          <cell r="E251">
            <v>5</v>
          </cell>
          <cell r="F251" t="str">
            <v>K1297-G20 Manuf. spec. Prot. Mon GPRS Abis ; NORTEL specific GPRS Abis layer incl. RLC/MAC ; Prereq.: current systemversion (7KK1220-0SCxx)</v>
          </cell>
          <cell r="H251">
            <v>7494</v>
          </cell>
          <cell r="I251">
            <v>58004</v>
          </cell>
        </row>
        <row r="252">
          <cell r="A252" t="str">
            <v>7KK1225-6PT41</v>
          </cell>
          <cell r="B252">
            <v>58004</v>
          </cell>
          <cell r="C252">
            <v>3500</v>
          </cell>
          <cell r="D252">
            <v>1805</v>
          </cell>
          <cell r="E252">
            <v>5</v>
          </cell>
          <cell r="F252" t="str">
            <v>K1297-G20 Manuf. spec. Prot. Mon GPRS Abis Upgrade; NORTEL specific GPRS Abis layer incl. RLC/MAC ; Prereq.: current systemversion (7KK1220-0SCxx) &amp; 7KK1225-6PT11</v>
          </cell>
          <cell r="H252">
            <v>2257</v>
          </cell>
          <cell r="I252">
            <v>17470</v>
          </cell>
        </row>
        <row r="253">
          <cell r="A253" t="str">
            <v>7KK1225-7ME11</v>
          </cell>
          <cell r="B253">
            <v>17470</v>
          </cell>
          <cell r="C253">
            <v>3500</v>
          </cell>
          <cell r="D253">
            <v>7989.5</v>
          </cell>
          <cell r="E253">
            <v>5</v>
          </cell>
          <cell r="F253" t="str">
            <v>K1297-G20 Manuf. spec. Prot. Mon/Sim/Emu GSM Abis ; ERICSSON specific protocols incl. Abis O&amp;M ; Prereq.: current systemversion (7KK1220-0SCxx) &amp; 7Pk1221-7TN11</v>
          </cell>
          <cell r="H253">
            <v>9987</v>
          </cell>
          <cell r="I253">
            <v>77300</v>
          </cell>
        </row>
        <row r="254">
          <cell r="A254" t="str">
            <v>7KK1225-7MS11</v>
          </cell>
          <cell r="B254">
            <v>77300</v>
          </cell>
          <cell r="C254">
            <v>3500</v>
          </cell>
          <cell r="D254">
            <v>7989.5</v>
          </cell>
          <cell r="E254">
            <v>5</v>
          </cell>
          <cell r="F254" t="str">
            <v>K1297-G20 Manuf. spec. Prot. Mon/Sim/Emu GSM Abis ; SIEMENS specific protocols incl. Abis O&amp;M, RSL, ASUB ; Prereq.: current systemversion (7KK1220-0SCxx) &amp; 7PK1221-7TN11</v>
          </cell>
          <cell r="H254">
            <v>9987</v>
          </cell>
          <cell r="I254">
            <v>77300</v>
          </cell>
        </row>
        <row r="255">
          <cell r="A255" t="str">
            <v>7KK1225-7RS11</v>
          </cell>
          <cell r="B255">
            <v>77300</v>
          </cell>
          <cell r="C255">
            <v>3500</v>
          </cell>
          <cell r="D255">
            <v>23094.5</v>
          </cell>
          <cell r="E255">
            <v>5</v>
          </cell>
          <cell r="F255" t="str">
            <v>K1297-G20 Manuf. spec. Prot. Emu GPRS/EDGE Abis; Siemens specific protocols, incl. RLC/MAC; Prereq.: current systemversion (7KK1220-0SCxx)</v>
          </cell>
          <cell r="H255">
            <v>28869</v>
          </cell>
          <cell r="I255">
            <v>223447</v>
          </cell>
        </row>
        <row r="256">
          <cell r="A256" t="str">
            <v>7KK1226-7GG11</v>
          </cell>
          <cell r="B256">
            <v>223447</v>
          </cell>
          <cell r="C256">
            <v>3500</v>
          </cell>
          <cell r="D256">
            <v>9785</v>
          </cell>
          <cell r="E256">
            <v>5</v>
          </cell>
          <cell r="F256" t="str">
            <v>K1297-G20 Interw. Tests GPRS; End-to-End Test; Prereq.: current systemversion (7KK1220-0SCxx) &amp; 7KK1226-9GA &amp; 7PK1221-7GB or -7GN or -7TP</v>
          </cell>
          <cell r="H256">
            <v>12232</v>
          </cell>
          <cell r="I256">
            <v>94676</v>
          </cell>
        </row>
        <row r="257">
          <cell r="A257" t="str">
            <v>7KK1226-7MR11</v>
          </cell>
          <cell r="B257">
            <v>94676</v>
          </cell>
          <cell r="C257">
            <v>3500</v>
          </cell>
          <cell r="D257">
            <v>4408</v>
          </cell>
          <cell r="E257">
            <v>5</v>
          </cell>
          <cell r="F257" t="str">
            <v>K1297-G20 Interw. Tests 2G Mobile; IR.32, End-to-End Test Suite for Inter-PLMN CAMEL-Roaming (CAMEL Phase 1); Prereq.: current systemversion (7KK1220-0SCxx) &amp; 7PK1221-7MM11 &amp; -7TC11 &amp; -7TN11</v>
          </cell>
          <cell r="H257">
            <v>5510</v>
          </cell>
          <cell r="I257">
            <v>42648</v>
          </cell>
        </row>
        <row r="258">
          <cell r="A258" t="str">
            <v>7KK1226-8GM11</v>
          </cell>
          <cell r="B258">
            <v>42648</v>
          </cell>
          <cell r="C258">
            <v>3500</v>
          </cell>
          <cell r="D258">
            <v>62700</v>
          </cell>
          <cell r="E258">
            <v>5</v>
          </cell>
          <cell r="F258" t="str">
            <v>K1297-G20 Conf. Tests UMTS Iu PS; GMM/SM (TS24.008) towards SGSN; Prereq.: current systemversion (7KK1220-0SCxx) &amp; 7PK1221-7TB &amp; -7UY &amp; -7UZ &amp; 7KK1229-9TE</v>
          </cell>
          <cell r="H258">
            <v>78375</v>
          </cell>
          <cell r="I258">
            <v>606623</v>
          </cell>
        </row>
        <row r="259">
          <cell r="A259" t="str">
            <v>7KK1226-8GN11</v>
          </cell>
          <cell r="B259">
            <v>606623</v>
          </cell>
          <cell r="C259">
            <v>3500</v>
          </cell>
          <cell r="D259">
            <v>53295</v>
          </cell>
          <cell r="E259" t="str">
            <v>TBA</v>
          </cell>
          <cell r="F259" t="str">
            <v>K1297-G20 Conf. Tests GPRS GTP to GGSN; IUT is GGSN; Prereq.: 7PK1221-6/7GN &amp; 7PK1221-6/7TP &amp; 7KK1229-9TE</v>
          </cell>
          <cell r="G259" t="str">
            <v>NPL</v>
          </cell>
          <cell r="H259">
            <v>66619</v>
          </cell>
          <cell r="I259">
            <v>515632</v>
          </cell>
        </row>
        <row r="260">
          <cell r="A260" t="str">
            <v>7KK1226-8GP11</v>
          </cell>
          <cell r="B260">
            <v>515632</v>
          </cell>
          <cell r="C260">
            <v>3500</v>
          </cell>
          <cell r="D260">
            <v>53295</v>
          </cell>
          <cell r="E260" t="str">
            <v>TBA</v>
          </cell>
          <cell r="F260" t="str">
            <v>K1297-G20 Conf. Tests; GTP to SGSN (for UMTS); IUT is SGSN; Prereq.: current systemversion (7KK1220-0SCxx) &amp; 7KK1229-9TE &amp; 7PK1221-7GN &amp; -7TB &amp; -7TP &amp; -7UY &amp; -7UZ</v>
          </cell>
          <cell r="G260" t="str">
            <v>NPL</v>
          </cell>
          <cell r="H260">
            <v>66619</v>
          </cell>
          <cell r="I260">
            <v>515632</v>
          </cell>
        </row>
        <row r="261">
          <cell r="A261" t="str">
            <v>7KK1226-8GU11</v>
          </cell>
          <cell r="B261">
            <v>515632</v>
          </cell>
          <cell r="C261">
            <v>3500</v>
          </cell>
          <cell r="D261">
            <v>38000</v>
          </cell>
          <cell r="E261" t="str">
            <v>TBA</v>
          </cell>
          <cell r="F261" t="str">
            <v>K1297-G20 Tests for Conformance; UMTS GTP-U for SGSN; Prereq.: current systemversion (7KK1220-0SCxx) &amp; 7KK1229-9TE &amp; 7PK1221-7GN &amp; -7TP &amp; -7UX</v>
          </cell>
          <cell r="G261" t="str">
            <v>NPL</v>
          </cell>
          <cell r="H261">
            <v>47500</v>
          </cell>
          <cell r="I261">
            <v>367650</v>
          </cell>
        </row>
        <row r="262">
          <cell r="A262" t="str">
            <v>7KK1226-8TB11</v>
          </cell>
          <cell r="B262">
            <v>367650</v>
          </cell>
          <cell r="C262">
            <v>3500</v>
          </cell>
          <cell r="D262">
            <v>22990</v>
          </cell>
          <cell r="E262">
            <v>5</v>
          </cell>
          <cell r="F262" t="str">
            <v>K1297-G20 Tests for Conformance Broadband ; MTP3b (Q.2210) ; Prereq.: current systemversion (7KK1220-0SCxx) &amp; 7PK1221-7TB11 &amp; 7KK1229-9TE11</v>
          </cell>
          <cell r="H262">
            <v>28738</v>
          </cell>
          <cell r="I262">
            <v>222433</v>
          </cell>
        </row>
        <row r="263">
          <cell r="A263" t="str">
            <v>7KK1226-8UG11</v>
          </cell>
          <cell r="B263">
            <v>222433</v>
          </cell>
          <cell r="C263">
            <v>3500</v>
          </cell>
          <cell r="D263">
            <v>12540</v>
          </cell>
          <cell r="E263">
            <v>5</v>
          </cell>
          <cell r="F263" t="str">
            <v>K1297-G20 Conf. Tests Broadband; SSCOP (Q.2110) and SSCF (Q.2140); Prereq.: current systemversion (7KK1220-0SCxx) &amp; 7PK1221-6/7TB11 &amp; 7KK1229-9TE11</v>
          </cell>
          <cell r="H263">
            <v>15675</v>
          </cell>
          <cell r="I263">
            <v>121325</v>
          </cell>
        </row>
        <row r="264">
          <cell r="A264" t="str">
            <v>7KK1226-8UP11</v>
          </cell>
          <cell r="B264">
            <v>121325</v>
          </cell>
          <cell r="C264">
            <v>3500</v>
          </cell>
          <cell r="D264">
            <v>31350</v>
          </cell>
          <cell r="E264">
            <v>5</v>
          </cell>
          <cell r="F264" t="str">
            <v>K1297-G20 Conf. Tests UMTS ALCAP; AAL2 Layer 3 (Q.2630.1) Conformance Test Suite and STC (Q.2150.1 and Q.2510.2) Emulation; Prereq.: current systemversion (7KK1220-0SCxx) &amp; 7PK1221-7TB11&amp; -6/7UT11 &amp; 7KK1229-9TE11</v>
          </cell>
          <cell r="G264" t="str">
            <v>CPM</v>
          </cell>
          <cell r="H264">
            <v>39188</v>
          </cell>
          <cell r="I264">
            <v>303316</v>
          </cell>
        </row>
        <row r="265">
          <cell r="A265" t="str">
            <v>7KK1226-8UR11</v>
          </cell>
          <cell r="B265">
            <v>303316</v>
          </cell>
          <cell r="C265">
            <v>3500</v>
          </cell>
          <cell r="D265">
            <v>71060</v>
          </cell>
          <cell r="E265" t="str">
            <v>TBA</v>
          </cell>
          <cell r="F265" t="str">
            <v>K1297-G20 Tests for Conformance UMTS Iu PS; RANAP (TS25.413), system under test=UMSC PS; Prereq.: current systemversion (7KK1220-0SCxx) &amp; 7PK1221-7TB &amp; -7TC &amp; -7UZ &amp; -7UY &amp; 7KK1229-9TE11</v>
          </cell>
          <cell r="G265" t="str">
            <v>NPL</v>
          </cell>
          <cell r="H265">
            <v>88825</v>
          </cell>
          <cell r="I265">
            <v>687506</v>
          </cell>
        </row>
        <row r="266">
          <cell r="A266" t="str">
            <v>7KK1226-8UR41</v>
          </cell>
          <cell r="B266">
            <v>687506</v>
          </cell>
          <cell r="C266">
            <v>3500</v>
          </cell>
          <cell r="D266">
            <v>11742</v>
          </cell>
          <cell r="E266" t="str">
            <v>TBA</v>
          </cell>
          <cell r="F266" t="str">
            <v>K1297-G20 Tests for Conformance UMTS Iu PS Upgrade; RANAP (TS25.413), system under test=UMSC PS; Prereq.: current systemversion (7KK1220-0SCxx) &amp; 7KK1226-8UR11</v>
          </cell>
          <cell r="G266" t="str">
            <v>NPL</v>
          </cell>
          <cell r="H266">
            <v>14678</v>
          </cell>
          <cell r="I266">
            <v>113608</v>
          </cell>
        </row>
        <row r="267">
          <cell r="A267" t="str">
            <v>7KK1226-8US11</v>
          </cell>
          <cell r="B267">
            <v>113608</v>
          </cell>
          <cell r="C267">
            <v>3500</v>
          </cell>
          <cell r="D267">
            <v>57000</v>
          </cell>
          <cell r="E267" t="str">
            <v>TBA</v>
          </cell>
          <cell r="F267" t="str">
            <v>K1297-G20 Conf. Tests UMTS Iu PS customized version; RANAP (TS25.413) SUT=RNC PS; Prereq.: current systemversion (7KK1220-0SC) &amp; 7PK1221-7GN &amp; 7TC &amp; 7UY &amp; 7UZ &amp; 7KK1229-4MC</v>
          </cell>
          <cell r="G267" t="str">
            <v>NPL</v>
          </cell>
          <cell r="H267">
            <v>71250</v>
          </cell>
          <cell r="I267">
            <v>551475</v>
          </cell>
        </row>
        <row r="268">
          <cell r="A268" t="str">
            <v>7KK1226-9GA11</v>
          </cell>
          <cell r="B268">
            <v>551475</v>
          </cell>
          <cell r="C268">
            <v>3500</v>
          </cell>
          <cell r="D268">
            <v>9785</v>
          </cell>
          <cell r="E268">
            <v>5</v>
          </cell>
          <cell r="F268" t="str">
            <v>K1297-G20 Traffic Generation 2.5G and 3G Mobile Gn, Gb, Gi,  Iu-PS; IP Packet generator and comparator; IP-Gate; Prereq.: current systemversion (7KK1220-0SCxx) &amp; 7PK1221-7TP11</v>
          </cell>
          <cell r="H268">
            <v>12232</v>
          </cell>
          <cell r="I268">
            <v>94676</v>
          </cell>
        </row>
        <row r="269">
          <cell r="A269" t="str">
            <v>7KK1226-9GA41</v>
          </cell>
          <cell r="B269">
            <v>94676</v>
          </cell>
          <cell r="C269">
            <v>3500</v>
          </cell>
          <cell r="D269">
            <v>2935.5</v>
          </cell>
          <cell r="E269">
            <v>5</v>
          </cell>
          <cell r="F269" t="str">
            <v>K1297-G20 Traffic Generation 2.5G and 3G Mobile Gn, Gb, Gi, Iu-PS Upgrade; IP Packet generator and comparator; IP-Gate; Prereq.: current systemversion (7KK1220-0SCxx) &amp; 7KK1226-9GA11</v>
          </cell>
          <cell r="H269">
            <v>3670</v>
          </cell>
          <cell r="I269">
            <v>28406</v>
          </cell>
        </row>
        <row r="270">
          <cell r="A270" t="str">
            <v>7KK1226-9GJ11</v>
          </cell>
          <cell r="B270">
            <v>28406</v>
          </cell>
          <cell r="C270">
            <v>3500</v>
          </cell>
          <cell r="D270">
            <v>9785</v>
          </cell>
          <cell r="E270" t="str">
            <v>TBA</v>
          </cell>
          <cell r="F270" t="str">
            <v>K1297-G20 Traffic Generation 2.5G and 3G Mobile Gn, Gb, Gi, Iu-PS; IPv6 Packet generator and comparator; IPv6-Gate; Prereq.: current systemversion (7KK1220-0SCxx) &amp; 7PK1221-7TP11</v>
          </cell>
          <cell r="H270">
            <v>12232</v>
          </cell>
          <cell r="I270">
            <v>94676</v>
          </cell>
        </row>
        <row r="271">
          <cell r="A271" t="str">
            <v>7KK1229-1AA11</v>
          </cell>
          <cell r="B271">
            <v>94676</v>
          </cell>
          <cell r="C271">
            <v>3500</v>
          </cell>
          <cell r="D271">
            <v>9148.5</v>
          </cell>
          <cell r="E271">
            <v>5</v>
          </cell>
          <cell r="F271" t="str">
            <v>Cell Analyzer Software for K12xx; one user license; No Key Dongle provided</v>
          </cell>
          <cell r="G271" t="str">
            <v>CPM</v>
          </cell>
          <cell r="H271">
            <v>11436</v>
          </cell>
          <cell r="I271">
            <v>88515</v>
          </cell>
        </row>
        <row r="272">
          <cell r="A272" t="str">
            <v>7KK1229-1AB11</v>
          </cell>
          <cell r="B272">
            <v>88515</v>
          </cell>
          <cell r="C272">
            <v>3500</v>
          </cell>
          <cell r="D272">
            <v>9148.5</v>
          </cell>
          <cell r="E272" t="str">
            <v>TBA</v>
          </cell>
          <cell r="F272" t="str">
            <v>Cell Analyzer Software for PC (Windows 95, Windows 98, Windows NT); one user license; Key Dongle provided</v>
          </cell>
          <cell r="G272" t="str">
            <v>CPM</v>
          </cell>
          <cell r="H272">
            <v>11436</v>
          </cell>
          <cell r="I272">
            <v>88515</v>
          </cell>
        </row>
        <row r="273">
          <cell r="A273" t="str">
            <v>7KK1229-3FT11</v>
          </cell>
          <cell r="B273">
            <v>88515</v>
          </cell>
          <cell r="C273">
            <v>3500</v>
          </cell>
          <cell r="D273">
            <v>532</v>
          </cell>
          <cell r="E273">
            <v>5</v>
          </cell>
          <cell r="F273" t="str">
            <v>Tool for Mon Progr. ; record file C-API for K1103, K1205 &amp; K1297 record files; C-library offers functionality to read and write record files from K1103, K1205 &amp; K1297</v>
          </cell>
          <cell r="H273">
            <v>665</v>
          </cell>
          <cell r="I273">
            <v>5148</v>
          </cell>
        </row>
        <row r="274">
          <cell r="A274" t="str">
            <v>7KK1229-3FT41</v>
          </cell>
          <cell r="B274">
            <v>5148</v>
          </cell>
          <cell r="C274">
            <v>3500</v>
          </cell>
          <cell r="D274">
            <v>161.5</v>
          </cell>
          <cell r="E274">
            <v>5</v>
          </cell>
          <cell r="F274" t="str">
            <v>Tool for Mon Progr. Upgrade; record file C-API for K1103, K1205 &amp; K1297 record files; C-library offers functionality to read record files from K1103, K1205 &amp; K1297 ; Prereq.: 7KK1229-3FT11</v>
          </cell>
          <cell r="H274">
            <v>202</v>
          </cell>
          <cell r="I274">
            <v>1564</v>
          </cell>
        </row>
        <row r="275">
          <cell r="A275" t="str">
            <v>7KK1229-4CT11</v>
          </cell>
          <cell r="B275">
            <v>1564</v>
          </cell>
          <cell r="C275">
            <v>3500</v>
          </cell>
          <cell r="D275">
            <v>7343.5</v>
          </cell>
          <cell r="E275">
            <v>5</v>
          </cell>
          <cell r="F275" t="str">
            <v>Tool for Remote Operation; CORBA is supported; not functional on it's own.Prereq.: current systemversion (7KK1220-0SCxx)</v>
          </cell>
          <cell r="H275">
            <v>9180</v>
          </cell>
          <cell r="I275">
            <v>71054</v>
          </cell>
        </row>
        <row r="276">
          <cell r="A276" t="str">
            <v>7KK1229-4CT41</v>
          </cell>
          <cell r="B276">
            <v>71054</v>
          </cell>
          <cell r="C276">
            <v>3500</v>
          </cell>
          <cell r="D276">
            <v>2204</v>
          </cell>
          <cell r="E276">
            <v>5</v>
          </cell>
          <cell r="F276" t="str">
            <v>Upgrade; Tool for Remote Operation; CORBA is supported; not functional on it's own.Prereq.: current systemversion (7KK1220-0SCxx) &amp; 7KK1229-4CT11</v>
          </cell>
          <cell r="H276">
            <v>2755</v>
          </cell>
          <cell r="I276">
            <v>21324</v>
          </cell>
        </row>
        <row r="277">
          <cell r="A277" t="str">
            <v>7KK1229-4MA11</v>
          </cell>
          <cell r="B277">
            <v>21324</v>
          </cell>
          <cell r="C277">
            <v>3500</v>
          </cell>
          <cell r="D277">
            <v>15656</v>
          </cell>
          <cell r="E277">
            <v>5</v>
          </cell>
          <cell r="F277" t="str">
            <v>Tool for automated testing of MSC test cases; Test Management System supports generation, execution and reporting of test sessions, change management supported; Prereq.: current systemversion (7KK1220-0SCxx) &amp; 7KK1229-4CT11</v>
          </cell>
          <cell r="H277">
            <v>19570</v>
          </cell>
          <cell r="I277">
            <v>151472</v>
          </cell>
        </row>
        <row r="278">
          <cell r="A278" t="str">
            <v>7KK1229-4MC11</v>
          </cell>
          <cell r="B278">
            <v>151472</v>
          </cell>
          <cell r="C278">
            <v>3500</v>
          </cell>
          <cell r="D278">
            <v>15656</v>
          </cell>
          <cell r="E278">
            <v>4</v>
          </cell>
          <cell r="F278" t="str">
            <v>Tool for local automated testing of MSC test cases; Test Management System that supports the generation, execution and reporting of test sessions, change management  supported ; Prereq.: current systemversion (7KK1220-0SCxx)</v>
          </cell>
          <cell r="H278">
            <v>19570</v>
          </cell>
          <cell r="I278">
            <v>151472</v>
          </cell>
        </row>
        <row r="279">
          <cell r="A279" t="str">
            <v>7KK1229-4MC41</v>
          </cell>
          <cell r="B279">
            <v>151472</v>
          </cell>
          <cell r="C279">
            <v>3500</v>
          </cell>
          <cell r="D279">
            <v>4702.5</v>
          </cell>
          <cell r="E279">
            <v>5</v>
          </cell>
          <cell r="F279" t="str">
            <v>Upgrade; Tool for remote automated testing of MSC test cases; Prereq.: current systemversion (7KK1220-0SCxx) &amp; 7KK1229-4MC11</v>
          </cell>
          <cell r="H279">
            <v>5879</v>
          </cell>
          <cell r="I279">
            <v>45504</v>
          </cell>
        </row>
        <row r="280">
          <cell r="A280" t="str">
            <v>7KK1229-4MD11</v>
          </cell>
          <cell r="B280">
            <v>45504</v>
          </cell>
          <cell r="C280">
            <v>3500</v>
          </cell>
          <cell r="D280">
            <v>21527</v>
          </cell>
          <cell r="E280">
            <v>5</v>
          </cell>
          <cell r="F280" t="str">
            <v>Tool for remote automated testing of MSC test cases; Bundle that equipes one PC and one G20; Supports the generation, execution and reporting of test sessions, change management  supported; Prereq.: current systemversion (7KK1220-0SCxx)</v>
          </cell>
          <cell r="H280">
            <v>26909</v>
          </cell>
          <cell r="I280">
            <v>208276</v>
          </cell>
        </row>
        <row r="281">
          <cell r="A281" t="str">
            <v>7KK1229-4MD41</v>
          </cell>
          <cell r="B281">
            <v>208276</v>
          </cell>
          <cell r="C281">
            <v>3500</v>
          </cell>
          <cell r="D281">
            <v>6460</v>
          </cell>
          <cell r="E281">
            <v>5</v>
          </cell>
          <cell r="F281" t="str">
            <v>Upgrade; Tool for remote automated testing of MSC test cases; Bundle that equipes one PC and one G20; Supports the generation, execution and reporting of test sessions, change management  supported; Prereq.: 7KK1229-4MD11</v>
          </cell>
          <cell r="H281">
            <v>8075</v>
          </cell>
          <cell r="I281">
            <v>62501</v>
          </cell>
        </row>
        <row r="282">
          <cell r="A282" t="str">
            <v>7KK1229-4PP11</v>
          </cell>
          <cell r="B282">
            <v>62501</v>
          </cell>
          <cell r="C282">
            <v>3500</v>
          </cell>
          <cell r="D282">
            <v>4940</v>
          </cell>
          <cell r="E282">
            <v>5</v>
          </cell>
          <cell r="F282" t="str">
            <v>Tool for Offline: Record play back; aligned to WINDOWS NT/2000 (engl.); analysis and play back of K1103, K1205 and K1297 record files, incl. zoom, filter, statistics and application programs; version V2.40</v>
          </cell>
          <cell r="H282">
            <v>6175</v>
          </cell>
          <cell r="I282">
            <v>47795</v>
          </cell>
        </row>
        <row r="283">
          <cell r="A283" t="str">
            <v>7KK1229-4PP41</v>
          </cell>
          <cell r="B283">
            <v>47795</v>
          </cell>
          <cell r="C283">
            <v>3500</v>
          </cell>
          <cell r="D283">
            <v>1482</v>
          </cell>
          <cell r="E283">
            <v>5</v>
          </cell>
          <cell r="F283" t="str">
            <v>Tool for Offline: Record play back Upgrade; aligned to WINDOWS NT/2000 (engl.); analysis and play back of K1103, K1205 and K1297 record files, incl. zoom, filter, statistics and application programs; version V2.40; Prereq.: 7KK1229-4PP11</v>
          </cell>
          <cell r="H283">
            <v>1853</v>
          </cell>
          <cell r="I283">
            <v>14343</v>
          </cell>
        </row>
        <row r="284">
          <cell r="A284" t="str">
            <v>7KK1229-4PV11</v>
          </cell>
          <cell r="B284">
            <v>14343</v>
          </cell>
          <cell r="C284">
            <v>3500</v>
          </cell>
          <cell r="D284">
            <v>1985.5</v>
          </cell>
          <cell r="E284">
            <v>5</v>
          </cell>
          <cell r="F284" t="str">
            <v>Tool for Offline: Record Viewer; aligned to WINDOWS NT/2000 (engl.); analysis of K1103, K1205 and K1297 record files; version V2.40</v>
          </cell>
          <cell r="H284">
            <v>2482</v>
          </cell>
          <cell r="I284">
            <v>19211</v>
          </cell>
        </row>
        <row r="285">
          <cell r="A285" t="str">
            <v>7KK1229-4PV41</v>
          </cell>
          <cell r="B285">
            <v>19211</v>
          </cell>
          <cell r="C285">
            <v>3500</v>
          </cell>
          <cell r="D285">
            <v>598.5</v>
          </cell>
          <cell r="E285">
            <v>5</v>
          </cell>
          <cell r="F285" t="str">
            <v>Tool for Offline: Record Viewer Upgrade; aligned to WINDOWS NT/2000 (engl.); analysis of K1103, K1205 and K1297 record files; version V2.40; Prereq.: 7KK1229-4PV11</v>
          </cell>
          <cell r="H285">
            <v>749</v>
          </cell>
          <cell r="I285">
            <v>5798</v>
          </cell>
        </row>
        <row r="286">
          <cell r="A286" t="str">
            <v>7KK1229-4RR11</v>
          </cell>
          <cell r="B286">
            <v>5798</v>
          </cell>
          <cell r="C286">
            <v>3500</v>
          </cell>
          <cell r="D286">
            <v>161.5</v>
          </cell>
          <cell r="E286" t="str">
            <v>TBA</v>
          </cell>
          <cell r="F286" t="str">
            <v>Remote operation reachout SW with English manual on CD</v>
          </cell>
          <cell r="G286" t="str">
            <v>LS</v>
          </cell>
          <cell r="H286">
            <v>202</v>
          </cell>
          <cell r="I286">
            <v>1564</v>
          </cell>
        </row>
        <row r="287">
          <cell r="A287" t="str">
            <v>7KK1229-8PE11</v>
          </cell>
          <cell r="B287">
            <v>1564</v>
          </cell>
          <cell r="C287">
            <v>3500</v>
          </cell>
          <cell r="D287">
            <v>7790</v>
          </cell>
          <cell r="E287">
            <v>5</v>
          </cell>
          <cell r="F287" t="str">
            <v>Tool for Mon/Sim/Emu offline; K1297-G20 developm. env., offl. Mon, offl. test program./config./eval., vers. V2.40; add. Prot. Packages needed; NO ACTIVE TEST CASE EXECUTION; Prereq.: WIN NT SP5 or 2000, Pentium, 200MB disk space, 64 MB RAM</v>
          </cell>
          <cell r="H287">
            <v>9738</v>
          </cell>
          <cell r="I287">
            <v>75373</v>
          </cell>
        </row>
        <row r="288">
          <cell r="A288" t="str">
            <v>7KK1229-8PE41</v>
          </cell>
          <cell r="B288">
            <v>75373</v>
          </cell>
          <cell r="C288">
            <v>3500</v>
          </cell>
          <cell r="D288">
            <v>2337</v>
          </cell>
          <cell r="E288">
            <v>5</v>
          </cell>
          <cell r="F288" t="str">
            <v>Tool for Mon/Sim/Emu offline Upgrade; K1297-G20 developm. env., offl. Mon, offl. test program./config./eval., vers. V2.40; add. Prot. Packages needed; NO ACTIVE TEST CASE EXECUTION; Prereq.: 7KK1229-8PE11</v>
          </cell>
          <cell r="H288">
            <v>2922</v>
          </cell>
          <cell r="I288">
            <v>22617</v>
          </cell>
        </row>
        <row r="289">
          <cell r="A289" t="str">
            <v>7KK1229-9CC11</v>
          </cell>
          <cell r="B289">
            <v>22617</v>
          </cell>
          <cell r="C289">
            <v>3500</v>
          </cell>
          <cell r="D289">
            <v>3496</v>
          </cell>
          <cell r="E289">
            <v>5</v>
          </cell>
          <cell r="F289" t="str">
            <v>Tool for Programming: Emulation Environement C-API; K1297-G20 emulation/simulation programming, incl. GNU C-Compiler; Prereq.: current systemversion (7KK1220-0SCxx)</v>
          </cell>
          <cell r="H289">
            <v>4370</v>
          </cell>
          <cell r="I289">
            <v>33824</v>
          </cell>
        </row>
        <row r="290">
          <cell r="A290" t="str">
            <v>7KK1229-9CC41</v>
          </cell>
          <cell r="B290">
            <v>33824</v>
          </cell>
          <cell r="C290">
            <v>3500</v>
          </cell>
          <cell r="D290">
            <v>1054.5</v>
          </cell>
          <cell r="E290">
            <v>5</v>
          </cell>
          <cell r="F290" t="str">
            <v>Tool for Programming: Emulation Environement C-API Upgrade; K1297-G20 emulation/simulation programming, incl. GNU C-Compiler; Prereq.: current systemversion (7KK1220-0SCxx) &amp; 7KK1229-9CC11</v>
          </cell>
          <cell r="H290">
            <v>1319</v>
          </cell>
          <cell r="I290">
            <v>10210</v>
          </cell>
        </row>
        <row r="291">
          <cell r="A291" t="str">
            <v>7KK1229-9CP11</v>
          </cell>
          <cell r="B291">
            <v>10210</v>
          </cell>
          <cell r="C291">
            <v>3500</v>
          </cell>
          <cell r="D291">
            <v>1472.5</v>
          </cell>
          <cell r="E291">
            <v>5</v>
          </cell>
          <cell r="F291" t="str">
            <v>Tool for K12xx - Monitoring API for C++ (Development of customized K12xx Applications) ; Prereq: Visual C 6.0</v>
          </cell>
          <cell r="H291">
            <v>1841</v>
          </cell>
          <cell r="I291">
            <v>14250</v>
          </cell>
        </row>
        <row r="292">
          <cell r="A292" t="str">
            <v>7KK1229-9SA11</v>
          </cell>
          <cell r="B292">
            <v>14250</v>
          </cell>
          <cell r="C292">
            <v>3500</v>
          </cell>
          <cell r="D292">
            <v>1472.5</v>
          </cell>
          <cell r="E292">
            <v>5</v>
          </cell>
          <cell r="F292" t="str">
            <v>Tool for Programming: SDL C-API; compatible to Telelogic SDL environment; for K1297-G20 emulation programming; Prereq.: current systemversion (7KK1220-0SCxx) &amp; 7KK1229-9CC11</v>
          </cell>
          <cell r="H292">
            <v>1841</v>
          </cell>
          <cell r="I292">
            <v>14250</v>
          </cell>
        </row>
        <row r="293">
          <cell r="A293" t="str">
            <v>7KK1229-9TC11</v>
          </cell>
          <cell r="B293">
            <v>14250</v>
          </cell>
          <cell r="C293">
            <v>3500</v>
          </cell>
          <cell r="D293">
            <v>11704</v>
          </cell>
          <cell r="E293">
            <v>5</v>
          </cell>
          <cell r="F293" t="str">
            <v>Tool for Programming: TTCN; K1297-G20 Compiler &amp; Development environment; compiles to C on PC, includes C-Compiler</v>
          </cell>
          <cell r="H293">
            <v>14630</v>
          </cell>
          <cell r="I293">
            <v>113237</v>
          </cell>
        </row>
        <row r="294">
          <cell r="A294" t="str">
            <v>7KK1229-9TE11</v>
          </cell>
          <cell r="B294">
            <v>113237</v>
          </cell>
          <cell r="C294">
            <v>3500</v>
          </cell>
          <cell r="D294">
            <v>6308</v>
          </cell>
          <cell r="E294">
            <v>5</v>
          </cell>
          <cell r="F294" t="str">
            <v>Tool for Sim Progr.; TTCN; K1297-G20 test case execution and analysis environment for TTCN test suites; Prereq.: current systemversion (7KK1220-0SCxx) and a compiled TTCN test suite</v>
          </cell>
          <cell r="H294">
            <v>7885</v>
          </cell>
          <cell r="I294">
            <v>61030</v>
          </cell>
        </row>
        <row r="295">
          <cell r="A295" t="str">
            <v>7KK1260-8CA11</v>
          </cell>
          <cell r="B295">
            <v>61030</v>
          </cell>
          <cell r="C295">
            <v>3500</v>
          </cell>
          <cell r="D295">
            <v>34599</v>
          </cell>
          <cell r="E295" t="str">
            <v>TBA</v>
          </cell>
          <cell r="F295" t="str">
            <v>CMON; Software standard version (English); full license</v>
          </cell>
          <cell r="G295" t="str">
            <v>NPL</v>
          </cell>
          <cell r="H295">
            <v>43249</v>
          </cell>
          <cell r="I295">
            <v>334748</v>
          </cell>
        </row>
        <row r="296">
          <cell r="A296" t="str">
            <v>7KK1260-8DA00</v>
          </cell>
          <cell r="B296">
            <v>334748</v>
          </cell>
          <cell r="C296">
            <v>3500</v>
          </cell>
          <cell r="D296">
            <v>3876</v>
          </cell>
          <cell r="E296" t="str">
            <v>TBA</v>
          </cell>
          <cell r="F296" t="str">
            <v>AMON; Software standard version (English); one month license</v>
          </cell>
          <cell r="G296" t="str">
            <v>NPL</v>
          </cell>
          <cell r="H296">
            <v>4845</v>
          </cell>
          <cell r="I296">
            <v>37501</v>
          </cell>
        </row>
        <row r="297">
          <cell r="A297" t="str">
            <v>7KK1260-8DA11</v>
          </cell>
          <cell r="B297">
            <v>37501</v>
          </cell>
          <cell r="C297">
            <v>3500</v>
          </cell>
          <cell r="D297">
            <v>36109.5</v>
          </cell>
          <cell r="E297" t="str">
            <v>TBA</v>
          </cell>
          <cell r="F297" t="str">
            <v>AMON; Software standard version (English); full license</v>
          </cell>
          <cell r="G297" t="str">
            <v>NPL</v>
          </cell>
          <cell r="H297">
            <v>45137</v>
          </cell>
          <cell r="I297">
            <v>349361</v>
          </cell>
        </row>
        <row r="298">
          <cell r="A298" t="str">
            <v>7KK1260-8DA21</v>
          </cell>
          <cell r="B298">
            <v>349361</v>
          </cell>
          <cell r="C298">
            <v>3500</v>
          </cell>
          <cell r="D298">
            <v>3619.5</v>
          </cell>
          <cell r="E298" t="str">
            <v>TBA</v>
          </cell>
          <cell r="F298" t="str">
            <v>AMON; Software Update standard version (English); full license; Update from older version</v>
          </cell>
          <cell r="G298" t="str">
            <v>NPL</v>
          </cell>
          <cell r="H298">
            <v>4525</v>
          </cell>
          <cell r="I298">
            <v>35024</v>
          </cell>
        </row>
        <row r="299">
          <cell r="A299" t="str">
            <v>7KK1260-8DA41</v>
          </cell>
          <cell r="B299">
            <v>35024</v>
          </cell>
          <cell r="C299">
            <v>3500</v>
          </cell>
          <cell r="D299">
            <v>12065</v>
          </cell>
          <cell r="E299" t="str">
            <v>TBA</v>
          </cell>
          <cell r="F299" t="str">
            <v>AMON; Software Upgrade standard version (English); full license; Upgrade from older version</v>
          </cell>
          <cell r="G299" t="str">
            <v>NPL</v>
          </cell>
          <cell r="H299">
            <v>15082</v>
          </cell>
          <cell r="I299">
            <v>116735</v>
          </cell>
        </row>
        <row r="300">
          <cell r="A300" t="str">
            <v>7KK1260-8XA11</v>
          </cell>
          <cell r="B300">
            <v>116735</v>
          </cell>
          <cell r="C300">
            <v>3500</v>
          </cell>
          <cell r="D300">
            <v>4949.5</v>
          </cell>
          <cell r="E300" t="str">
            <v>TBA</v>
          </cell>
          <cell r="F300" t="str">
            <v>AMON extension SW; support package for JSI VOICEBOX equipment; Prereq.: 7KK1260-8DAxx</v>
          </cell>
          <cell r="G300" t="str">
            <v>NPL</v>
          </cell>
          <cell r="H300">
            <v>6187</v>
          </cell>
          <cell r="I300">
            <v>47888</v>
          </cell>
        </row>
        <row r="301">
          <cell r="A301" t="str">
            <v>7KK1260-8XK11</v>
          </cell>
          <cell r="B301">
            <v>47888</v>
          </cell>
          <cell r="C301">
            <v>3500</v>
          </cell>
          <cell r="D301">
            <v>4949.5</v>
          </cell>
          <cell r="E301" t="str">
            <v>TBA</v>
          </cell>
          <cell r="F301" t="str">
            <v>AMON extension SW; multiple monitoring; call content and call information may be routed parallel to several monitoring centers; Prereq.: 7KK1260-8DAxx</v>
          </cell>
          <cell r="G301" t="str">
            <v>NPL</v>
          </cell>
          <cell r="H301">
            <v>6187</v>
          </cell>
          <cell r="I301">
            <v>47888</v>
          </cell>
        </row>
        <row r="302">
          <cell r="A302" t="str">
            <v>7KK1260-8XL11</v>
          </cell>
          <cell r="B302">
            <v>47888</v>
          </cell>
          <cell r="C302">
            <v>3500</v>
          </cell>
          <cell r="D302">
            <v>4949.5</v>
          </cell>
          <cell r="E302" t="str">
            <v>TBA</v>
          </cell>
          <cell r="F302" t="str">
            <v>AMON extension SW; SCI/DTMF interception; detailed analysis of subscriber controlled input and DTMF messages of an intercepted subscriber; Prereq.: 7KK1260-8DAxx</v>
          </cell>
          <cell r="G302" t="str">
            <v>NPL</v>
          </cell>
          <cell r="H302">
            <v>6187</v>
          </cell>
          <cell r="I302">
            <v>47888</v>
          </cell>
        </row>
        <row r="303">
          <cell r="A303" t="str">
            <v>7KK1260-8XN11</v>
          </cell>
          <cell r="B303">
            <v>47888</v>
          </cell>
          <cell r="C303">
            <v>3500</v>
          </cell>
          <cell r="D303">
            <v>3961.5</v>
          </cell>
          <cell r="E303" t="str">
            <v>TBA</v>
          </cell>
          <cell r="F303" t="str">
            <v>AMON extension SW; Hot monitoring; provides additional audio extraction of an active interception task on the K1205; Prereq.: 7KK1260-8DAxx</v>
          </cell>
          <cell r="G303" t="str">
            <v>NPL</v>
          </cell>
          <cell r="H303">
            <v>4952</v>
          </cell>
          <cell r="I303">
            <v>38329</v>
          </cell>
        </row>
        <row r="304">
          <cell r="A304" t="str">
            <v>7KK1260-APM01</v>
          </cell>
          <cell r="B304">
            <v>38329</v>
          </cell>
          <cell r="C304">
            <v>3500</v>
          </cell>
          <cell r="D304">
            <v>71658.5</v>
          </cell>
          <cell r="E304" t="str">
            <v>TBA</v>
          </cell>
          <cell r="F304" t="str">
            <v>AMON K1205 standard version base package 1 (engl.); content: K1205 portable unit (4slots) with AP-4, PRIMO ready installed, K1205 Mobile SW and AMON SW standard version, full license</v>
          </cell>
          <cell r="G304" t="str">
            <v>NPL</v>
          </cell>
          <cell r="H304">
            <v>89574</v>
          </cell>
          <cell r="I304">
            <v>693303</v>
          </cell>
        </row>
        <row r="305">
          <cell r="A305" t="str">
            <v>7KK1260-APM02</v>
          </cell>
          <cell r="B305">
            <v>693303</v>
          </cell>
          <cell r="C305">
            <v>3500</v>
          </cell>
          <cell r="D305">
            <v>80560</v>
          </cell>
          <cell r="E305" t="str">
            <v>TBA</v>
          </cell>
          <cell r="F305" t="str">
            <v>AMON K1205 standard version base package 2 (engl.); content: K1205 portable unit (4slots) with AP-4, 2x PRIMO ready installed, K1205 Mobile SW and AMON SW standard version, full license</v>
          </cell>
          <cell r="G305" t="str">
            <v>NPL</v>
          </cell>
          <cell r="H305">
            <v>100700</v>
          </cell>
          <cell r="I305">
            <v>779418</v>
          </cell>
        </row>
        <row r="306">
          <cell r="A306" t="str">
            <v>7KK1260-APM03</v>
          </cell>
          <cell r="B306">
            <v>779418</v>
          </cell>
          <cell r="C306">
            <v>3500</v>
          </cell>
          <cell r="D306">
            <v>89452</v>
          </cell>
          <cell r="E306" t="str">
            <v>TBA</v>
          </cell>
          <cell r="F306" t="str">
            <v>AMON K1205 standard version base package 3 (engl.); content: K1205 portable unit (4slots) with AP-4, 3x PRIMO ready installed, K1205 Mobile SW and AMON SW standard version, full license</v>
          </cell>
          <cell r="G306" t="str">
            <v>NPL</v>
          </cell>
          <cell r="H306">
            <v>111815</v>
          </cell>
          <cell r="I306">
            <v>865449</v>
          </cell>
        </row>
        <row r="307">
          <cell r="A307" t="str">
            <v>7KK1260-CPM01</v>
          </cell>
          <cell r="B307">
            <v>865449</v>
          </cell>
          <cell r="C307">
            <v>3500</v>
          </cell>
          <cell r="D307">
            <v>70670.5</v>
          </cell>
          <cell r="E307" t="str">
            <v>TBA</v>
          </cell>
          <cell r="F307" t="str">
            <v>CMON K1205 base package 1 (engl.); content: K1205 portable unit (4slots) with AP-4, PRIMO ready installed, K1205 Base and Mobile SW, CMON SW standard version, full license</v>
          </cell>
          <cell r="G307" t="str">
            <v>NPL</v>
          </cell>
          <cell r="H307">
            <v>88339</v>
          </cell>
          <cell r="I307">
            <v>683744</v>
          </cell>
        </row>
        <row r="308">
          <cell r="A308" t="str">
            <v>7KK1260-CPM02</v>
          </cell>
          <cell r="B308">
            <v>683744</v>
          </cell>
          <cell r="C308">
            <v>3500</v>
          </cell>
          <cell r="D308">
            <v>79572</v>
          </cell>
          <cell r="E308" t="str">
            <v>TBA</v>
          </cell>
          <cell r="F308" t="str">
            <v>CMON K1205 base package 2 (engl.); content: K1205 portable unit (4slots) with AP-4, 2x PRIMO ready installed, K1205 Base and Mobile SW, CMON SW standard version, full license</v>
          </cell>
          <cell r="G308" t="str">
            <v>NPL</v>
          </cell>
          <cell r="H308">
            <v>99465</v>
          </cell>
          <cell r="I308">
            <v>769860</v>
          </cell>
        </row>
        <row r="309">
          <cell r="A309" t="str">
            <v>7KK1260-CPM03</v>
          </cell>
          <cell r="B309">
            <v>769860</v>
          </cell>
          <cell r="C309">
            <v>3500</v>
          </cell>
          <cell r="D309">
            <v>88464</v>
          </cell>
          <cell r="E309" t="str">
            <v>TBA</v>
          </cell>
          <cell r="F309" t="str">
            <v>CMON K1205 base package 3 (engl.); content: K1205 portable unit (4slots) with AP-4, 3x PRIMO ready installed, K1205 Base and Mobile SW, CMON SW standard version, full license</v>
          </cell>
          <cell r="G309" t="str">
            <v>NPL</v>
          </cell>
          <cell r="H309">
            <v>110580</v>
          </cell>
          <cell r="I309">
            <v>855890</v>
          </cell>
        </row>
        <row r="310">
          <cell r="A310" t="str">
            <v>7KK1269-2TRAIN20</v>
          </cell>
          <cell r="B310">
            <v>855890</v>
          </cell>
          <cell r="C310">
            <v>3500</v>
          </cell>
          <cell r="D310">
            <v>0</v>
          </cell>
          <cell r="E310" t="str">
            <v>TBA</v>
          </cell>
          <cell r="F310" t="str">
            <v>Professional Services Training ; two days of training K1297-G20 GPRS Test Solutions introduction for three people at regional Tektronix Training Center</v>
          </cell>
          <cell r="G310" t="str">
            <v>NPL</v>
          </cell>
          <cell r="H310">
            <v>0</v>
          </cell>
          <cell r="I310">
            <v>0</v>
          </cell>
        </row>
        <row r="311">
          <cell r="A311" t="str">
            <v>7KK1269-2TRAINCT</v>
          </cell>
          <cell r="B311">
            <v>0</v>
          </cell>
          <cell r="C311">
            <v>3500</v>
          </cell>
          <cell r="D311">
            <v>0</v>
          </cell>
          <cell r="E311" t="str">
            <v>TBA</v>
          </cell>
          <cell r="F311" t="str">
            <v>Professional Services Training ; two days of Conformance Test training for three people at regional Tektronix Training Center</v>
          </cell>
          <cell r="G311" t="str">
            <v>NPL</v>
          </cell>
          <cell r="H311">
            <v>0</v>
          </cell>
          <cell r="I311">
            <v>0</v>
          </cell>
        </row>
        <row r="312">
          <cell r="A312" t="str">
            <v>7KK1269-4TRAIN</v>
          </cell>
          <cell r="B312">
            <v>0</v>
          </cell>
          <cell r="C312">
            <v>3500</v>
          </cell>
          <cell r="D312">
            <v>0</v>
          </cell>
          <cell r="E312" t="str">
            <v>TBA</v>
          </cell>
          <cell r="F312" t="str">
            <v>Professional Services Training ; two days of training K1297-G20 GPRS Test Solution introduction and two days of Conformance Test training for three people at regional Tektronix Training Center</v>
          </cell>
          <cell r="G312" t="str">
            <v>NPL</v>
          </cell>
          <cell r="H312">
            <v>0</v>
          </cell>
          <cell r="I312">
            <v>0</v>
          </cell>
        </row>
        <row r="313">
          <cell r="A313" t="str">
            <v>7KK1269-6MA11</v>
          </cell>
          <cell r="B313">
            <v>0</v>
          </cell>
          <cell r="C313">
            <v>3500</v>
          </cell>
          <cell r="D313">
            <v>31350</v>
          </cell>
          <cell r="E313">
            <v>5</v>
          </cell>
          <cell r="F313" t="str">
            <v>GSM Monitor K1205 with PRIMO board (w/o connection cables), basic SW, GSM Mon SW bundle (7KK1205-6SE11) and all GSM Abis SW packages</v>
          </cell>
          <cell r="H313">
            <v>39188</v>
          </cell>
          <cell r="I313">
            <v>303316</v>
          </cell>
        </row>
        <row r="314">
          <cell r="A314" t="str">
            <v>7KK1269-6MB11</v>
          </cell>
          <cell r="B314">
            <v>303316</v>
          </cell>
          <cell r="C314">
            <v>3500</v>
          </cell>
          <cell r="D314">
            <v>38000</v>
          </cell>
          <cell r="E314">
            <v>5</v>
          </cell>
          <cell r="F314" t="str">
            <v>GSM/GPRS GERAN Monitor K1205 with PRIMO board (w/o connection cables), basic SW, GSM/GPRS Mon GERAN SW bundle (7KK1205-6SG11) and all GSM / GPRS Abis SW packages</v>
          </cell>
          <cell r="H314">
            <v>47500</v>
          </cell>
          <cell r="I314">
            <v>367650</v>
          </cell>
        </row>
        <row r="315">
          <cell r="A315" t="str">
            <v>7KK1269-6MB-DSW</v>
          </cell>
          <cell r="B315">
            <v>367650</v>
          </cell>
          <cell r="C315">
            <v>3500</v>
          </cell>
          <cell r="D315">
            <v>3800</v>
          </cell>
          <cell r="E315">
            <v>5</v>
          </cell>
          <cell r="F315" t="str">
            <v>Option SW: GPRS Deciphering Package</v>
          </cell>
          <cell r="H315">
            <v>4750</v>
          </cell>
          <cell r="I315">
            <v>36765</v>
          </cell>
        </row>
        <row r="316">
          <cell r="A316" t="str">
            <v>7KK1269-6MC11</v>
          </cell>
          <cell r="B316">
            <v>36765</v>
          </cell>
          <cell r="C316">
            <v>3500</v>
          </cell>
          <cell r="D316">
            <v>52250</v>
          </cell>
          <cell r="E316">
            <v>5</v>
          </cell>
          <cell r="F316" t="str">
            <v>GSM/GPRS Monitor K1205 with PRIMO board (w/o connection cables), Ethernet board, basic SW, GSM/GPRS SW bundle (7KK1205-6SQ11), Deciphering SW package and all GSM / GPRS Abis SW packages</v>
          </cell>
          <cell r="H316">
            <v>65313</v>
          </cell>
          <cell r="I316">
            <v>505523</v>
          </cell>
        </row>
        <row r="317">
          <cell r="A317" t="str">
            <v>7KK1269-6MZ-B1</v>
          </cell>
          <cell r="B317">
            <v>505523</v>
          </cell>
          <cell r="C317">
            <v>3500</v>
          </cell>
          <cell r="D317">
            <v>7600</v>
          </cell>
          <cell r="E317">
            <v>5</v>
          </cell>
          <cell r="F317" t="str">
            <v>Option mainframe: Benchtop Unit (7 slots), unlimited license for mon links, Celeron CPU, TFT, 115/230V, 1.44MB FD, SCSI-HD, WIN-NT</v>
          </cell>
          <cell r="H317">
            <v>9500</v>
          </cell>
          <cell r="I317">
            <v>73530</v>
          </cell>
        </row>
        <row r="318">
          <cell r="A318" t="str">
            <v>7KK1269-6MZ-P1</v>
          </cell>
          <cell r="B318">
            <v>73530</v>
          </cell>
          <cell r="C318">
            <v>3500</v>
          </cell>
          <cell r="D318">
            <v>0</v>
          </cell>
          <cell r="E318">
            <v>5</v>
          </cell>
          <cell r="F318" t="str">
            <v>Option mainframe: Portable Unit (4 slots), unlimited license for mon links, Celeron CPU, TFT, 115/230V, 1.44MB FD, SCSI-HD, WIN-NT, transport box</v>
          </cell>
          <cell r="H318">
            <v>0</v>
          </cell>
          <cell r="I318">
            <v>0</v>
          </cell>
        </row>
        <row r="319">
          <cell r="A319" t="str">
            <v>7KK1269-6UM11</v>
          </cell>
          <cell r="B319">
            <v>0</v>
          </cell>
          <cell r="C319">
            <v>3500</v>
          </cell>
          <cell r="D319">
            <v>70585</v>
          </cell>
          <cell r="E319">
            <v>5</v>
          </cell>
          <cell r="F319" t="str">
            <v>UTRAN Monitor K1297-G20 with Packet Cell Processor (PCE) board, basic SW and Monitoring SW bundle for Iu, Iub, Iur (7KK1221-6SU11)</v>
          </cell>
          <cell r="H319">
            <v>88232</v>
          </cell>
          <cell r="I319">
            <v>682916</v>
          </cell>
        </row>
        <row r="320">
          <cell r="A320" t="str">
            <v>7KK1269-6UM41</v>
          </cell>
          <cell r="B320">
            <v>682916</v>
          </cell>
          <cell r="C320">
            <v>3500</v>
          </cell>
          <cell r="D320">
            <v>39900</v>
          </cell>
          <cell r="E320" t="str">
            <v>TBA</v>
          </cell>
          <cell r="F320" t="str">
            <v>K12xx HW-SW Upgrade to UTRAN Monitor K1297-G20; including Packet Cell Processor (PCE) board, basic SW and Monitoring SW bundle for Iu, Iub, Iur (7KK1221-6SU11)</v>
          </cell>
          <cell r="G320" t="str">
            <v>QO</v>
          </cell>
          <cell r="H320">
            <v>49875</v>
          </cell>
          <cell r="I320">
            <v>386033</v>
          </cell>
        </row>
        <row r="321">
          <cell r="A321" t="str">
            <v>7KK1269-6UM-A1</v>
          </cell>
          <cell r="B321">
            <v>386033</v>
          </cell>
          <cell r="C321">
            <v>3500</v>
          </cell>
          <cell r="D321">
            <v>0</v>
          </cell>
          <cell r="E321">
            <v>5</v>
          </cell>
          <cell r="F321" t="str">
            <v>Option LIF: ATM Line Interface STM1/OC3 optical, 2x Rx/Tx; ready installed in UTRAN Monitor</v>
          </cell>
          <cell r="H321">
            <v>0</v>
          </cell>
          <cell r="I321">
            <v>0</v>
          </cell>
        </row>
        <row r="322">
          <cell r="A322" t="str">
            <v>7KK1269-6UM-A2</v>
          </cell>
          <cell r="B322">
            <v>0</v>
          </cell>
          <cell r="C322">
            <v>3500</v>
          </cell>
          <cell r="D322">
            <v>0</v>
          </cell>
          <cell r="E322">
            <v>5</v>
          </cell>
          <cell r="F322" t="str">
            <v>Option LIF: ATM Line Interface PCE E1/T1, 4x Rx/Tx; ready installed in UTRAN Monitor</v>
          </cell>
          <cell r="H322">
            <v>0</v>
          </cell>
          <cell r="I322">
            <v>0</v>
          </cell>
        </row>
        <row r="323">
          <cell r="A323" t="str">
            <v>7KK1269-6UM-A3</v>
          </cell>
          <cell r="B323">
            <v>0</v>
          </cell>
          <cell r="C323">
            <v>3500</v>
          </cell>
          <cell r="D323">
            <v>1190</v>
          </cell>
          <cell r="E323" t="str">
            <v>TBA</v>
          </cell>
          <cell r="F323" t="str">
            <v>Option LIF: ATM Mon Line Interface PCE E1/DS1, 4x Rx/Rx; ready installed in UTRAN Monitor; Prereq.: systemversion &gt;=2.40 (7KK1220-0SCxx)</v>
          </cell>
          <cell r="H323">
            <v>1488</v>
          </cell>
          <cell r="I323">
            <v>11518</v>
          </cell>
        </row>
        <row r="324">
          <cell r="A324" t="str">
            <v>7KK1269-6UM-A4</v>
          </cell>
          <cell r="B324">
            <v>11518</v>
          </cell>
          <cell r="C324">
            <v>3500</v>
          </cell>
          <cell r="D324">
            <v>1855</v>
          </cell>
          <cell r="E324" t="str">
            <v>TBA</v>
          </cell>
          <cell r="F324" t="str">
            <v>Option LIF: ATM Line Interface STM1/OC3 optical, 2x Rx/Rx; ready installed in UTRAN Monitor; Prereq.: systemversion &gt;=2.40 (7KK1220-0SCxx)</v>
          </cell>
          <cell r="H324">
            <v>2319</v>
          </cell>
          <cell r="I324">
            <v>17950</v>
          </cell>
        </row>
        <row r="325">
          <cell r="A325" t="str">
            <v>7KK1269-6UM-AD</v>
          </cell>
          <cell r="B325">
            <v>17950</v>
          </cell>
          <cell r="C325">
            <v>3500</v>
          </cell>
          <cell r="D325">
            <v>0</v>
          </cell>
          <cell r="E325">
            <v>5</v>
          </cell>
          <cell r="F325" t="str">
            <v>Option AP board: Appl. Processor Board AP-4 with 64 MB RAM; ready installed in UTRAN Monitor</v>
          </cell>
          <cell r="H325">
            <v>0</v>
          </cell>
          <cell r="I325">
            <v>0</v>
          </cell>
        </row>
        <row r="326">
          <cell r="A326" t="str">
            <v>7KK1269-6UM-AF</v>
          </cell>
          <cell r="B326">
            <v>0</v>
          </cell>
          <cell r="C326">
            <v>3500</v>
          </cell>
          <cell r="D326">
            <v>10165</v>
          </cell>
          <cell r="E326">
            <v>5</v>
          </cell>
          <cell r="F326" t="str">
            <v>Option AP board: Appl. Processor Board AP-4/256 with 256 MB RAM; ready installed in UTRAN Monitor</v>
          </cell>
          <cell r="H326">
            <v>12707</v>
          </cell>
          <cell r="I326">
            <v>98353</v>
          </cell>
        </row>
        <row r="327">
          <cell r="A327" t="str">
            <v>7KK1269-6UM-B1</v>
          </cell>
          <cell r="B327">
            <v>98353</v>
          </cell>
          <cell r="C327">
            <v>3500</v>
          </cell>
          <cell r="D327">
            <v>9500</v>
          </cell>
          <cell r="E327">
            <v>5</v>
          </cell>
          <cell r="F327" t="str">
            <v>Option mainframe: Benchtop Unit (7 slots) w/o AP board, Celeron CPU, TFT, 115/230V, 1.44MB FD, SCSI-HD, WIN-NT</v>
          </cell>
          <cell r="H327">
            <v>11875</v>
          </cell>
          <cell r="I327">
            <v>91913</v>
          </cell>
        </row>
        <row r="328">
          <cell r="A328" t="str">
            <v>7KK1269-6UM-P1</v>
          </cell>
          <cell r="B328">
            <v>91913</v>
          </cell>
          <cell r="C328">
            <v>3500</v>
          </cell>
          <cell r="D328">
            <v>0</v>
          </cell>
          <cell r="E328">
            <v>5</v>
          </cell>
          <cell r="F328" t="str">
            <v>Option mainframe: Portable Unit (4 slots) w/o AP board, Celeron CPU, TFT, 115/230V, 1.44MB FD, SCSI-HD, WIN-NT, transport box</v>
          </cell>
          <cell r="H328">
            <v>0</v>
          </cell>
          <cell r="I328">
            <v>0</v>
          </cell>
        </row>
        <row r="329">
          <cell r="A329" t="str">
            <v>7KK1269-7GA11</v>
          </cell>
          <cell r="B329">
            <v>0</v>
          </cell>
          <cell r="C329">
            <v>3500</v>
          </cell>
          <cell r="D329">
            <v>201571</v>
          </cell>
          <cell r="E329" t="str">
            <v>TBA</v>
          </cell>
          <cell r="F329" t="str">
            <v>HW - SW bundle K1297 2.5G Mobile GPRS Solution Package Hardware and software for GPRS monitoring, simulation and emulation on Gb, Gi, Gn, Ga, Gp, Gs, Gc, Gd, Gf, Gr interfaces with 2 days training and 2 days onsite installation support</v>
          </cell>
          <cell r="G329" t="str">
            <v>CPM</v>
          </cell>
          <cell r="H329">
            <v>251964</v>
          </cell>
          <cell r="I329">
            <v>1950202</v>
          </cell>
        </row>
        <row r="330">
          <cell r="A330" t="str">
            <v>7KK1269-7GB11</v>
          </cell>
          <cell r="B330">
            <v>1950202</v>
          </cell>
          <cell r="C330">
            <v>3500</v>
          </cell>
          <cell r="D330">
            <v>335036.5</v>
          </cell>
          <cell r="E330" t="str">
            <v>TBA</v>
          </cell>
          <cell r="F330" t="str">
            <v>HW - SW bundle K1297 GPRS Solution Package Hard- and Software for GPRS monitoring, simulation and emulation on Gb, Gi, Gn, Ga, Gp, Gs, Gc, Gd, Gf, Gr interfaces, 4 days training, 2 days onsite inst. support; BSS and SGSN Conf. Tests</v>
          </cell>
          <cell r="G330" t="str">
            <v>CPM</v>
          </cell>
          <cell r="H330">
            <v>418796</v>
          </cell>
          <cell r="I330">
            <v>3241482</v>
          </cell>
        </row>
        <row r="331">
          <cell r="A331" t="str">
            <v>7KK1269-7GC11</v>
          </cell>
          <cell r="B331">
            <v>3241482</v>
          </cell>
          <cell r="C331">
            <v>3500</v>
          </cell>
          <cell r="D331">
            <v>420698</v>
          </cell>
          <cell r="E331" t="str">
            <v>TBA</v>
          </cell>
          <cell r="F331" t="str">
            <v>HW - SW bundle K1297 GPRS Solution Package Hard- and Software for GPRS monitoring, sim- and emulation on Gb, Gi, Gn, Ga, Gp, Gs, Gc, Gd, Gf, Gr interfaces, 4 days training, 2 days onsite inst. support; MS, BSS and SGSN Conformance Tests</v>
          </cell>
          <cell r="G331" t="str">
            <v>CPM</v>
          </cell>
          <cell r="H331">
            <v>525873</v>
          </cell>
          <cell r="I331">
            <v>4070258</v>
          </cell>
        </row>
        <row r="332">
          <cell r="A332" t="str">
            <v>7KK1269-7GD11</v>
          </cell>
          <cell r="B332">
            <v>4070258</v>
          </cell>
          <cell r="C332">
            <v>3500</v>
          </cell>
          <cell r="D332">
            <v>153007</v>
          </cell>
          <cell r="E332" t="str">
            <v>TBA</v>
          </cell>
          <cell r="F332" t="str">
            <v>HW - SW bundle K1297 2.5G Mobile ; Interoperability Testsolution for GPRS MS connected to a BSS. Mon/Sim/Emu on Gb-, Gi- interface;  2 days onsite installation support; 2 days training, 1 year SW subscription</v>
          </cell>
          <cell r="G332" t="str">
            <v>CPM</v>
          </cell>
          <cell r="H332">
            <v>191259</v>
          </cell>
          <cell r="I332">
            <v>1480345</v>
          </cell>
        </row>
        <row r="333">
          <cell r="A333" t="str">
            <v>7KK1269-7GE11</v>
          </cell>
          <cell r="B333">
            <v>1480345</v>
          </cell>
          <cell r="C333">
            <v>3500</v>
          </cell>
          <cell r="D333">
            <v>286339.5</v>
          </cell>
          <cell r="E333" t="str">
            <v>TBA</v>
          </cell>
          <cell r="F333" t="str">
            <v>HW - SW bundle K1297 2.5G Mobile GPRS ; Interoperability Testsolution for GPRS MS; Mon/Sim/Emu on Gb-,  Gi- interface; Interoperability Tests for LLC, SNDCP, GMM/SM; 4 days training, 2 days onsite instal. support, 1 year SW subscription</v>
          </cell>
          <cell r="G333" t="str">
            <v>CPM</v>
          </cell>
          <cell r="H333">
            <v>357925</v>
          </cell>
          <cell r="I333">
            <v>2770340</v>
          </cell>
        </row>
        <row r="334">
          <cell r="A334" t="str">
            <v>7KK1269-7GE51</v>
          </cell>
          <cell r="B334">
            <v>2770340</v>
          </cell>
          <cell r="C334">
            <v>3500</v>
          </cell>
          <cell r="D334">
            <v>145160</v>
          </cell>
          <cell r="E334" t="str">
            <v>TBA</v>
          </cell>
          <cell r="F334" t="str">
            <v>HW - SW bundle K1297 2.5G Mobile GPRS Cross Upgrade from Interoperability Testsolution for GPRS MS Basis package to Interoperability Testsolution for GPRS MS Supreme package; 2 days training, 1 year SW subscription ; Prereq.: 7KK1269-7GD11</v>
          </cell>
          <cell r="G334" t="str">
            <v>CPM</v>
          </cell>
          <cell r="H334">
            <v>181450</v>
          </cell>
          <cell r="I334">
            <v>1404423</v>
          </cell>
        </row>
        <row r="335">
          <cell r="A335" t="str">
            <v>7KK1269-OSINST</v>
          </cell>
          <cell r="B335">
            <v>1404423</v>
          </cell>
          <cell r="C335">
            <v>3500</v>
          </cell>
          <cell r="D335">
            <v>0</v>
          </cell>
          <cell r="E335" t="str">
            <v>TBA</v>
          </cell>
          <cell r="F335" t="str">
            <v>Parameterization and configuration of a K1297 solution to work within a lab or test plan</v>
          </cell>
          <cell r="G335" t="str">
            <v>NPL</v>
          </cell>
          <cell r="H335">
            <v>0</v>
          </cell>
          <cell r="I335">
            <v>0</v>
          </cell>
        </row>
        <row r="336">
          <cell r="A336" t="str">
            <v>7KK1269-SWSUB</v>
          </cell>
          <cell r="B336">
            <v>0</v>
          </cell>
          <cell r="C336">
            <v>3500</v>
          </cell>
          <cell r="D336">
            <v>0</v>
          </cell>
          <cell r="E336" t="str">
            <v>TBA</v>
          </cell>
          <cell r="F336" t="str">
            <v>SW-Subscription for all included SW; delivery of all updates &amp; upgrades free of charge that become available for SW under this subscription during 1 year after initial order</v>
          </cell>
          <cell r="G336" t="str">
            <v>NPL</v>
          </cell>
          <cell r="H336">
            <v>0</v>
          </cell>
          <cell r="I336">
            <v>0</v>
          </cell>
        </row>
        <row r="337">
          <cell r="A337" t="str">
            <v>7KK1297-1YY01</v>
          </cell>
          <cell r="B337">
            <v>0</v>
          </cell>
          <cell r="C337">
            <v>3500</v>
          </cell>
          <cell r="D337">
            <v>0</v>
          </cell>
          <cell r="E337">
            <v>5</v>
          </cell>
          <cell r="F337" t="str">
            <v>K1297 SIEMENS Masterkeyfile MKF 2; acc. to agreement about SIEMENS bundles from April 2000</v>
          </cell>
          <cell r="G337" t="str">
            <v>NPL</v>
          </cell>
          <cell r="H337">
            <v>0</v>
          </cell>
          <cell r="I337">
            <v>0</v>
          </cell>
        </row>
        <row r="338">
          <cell r="A338" t="str">
            <v>7KK1297-2PJ11</v>
          </cell>
          <cell r="B338">
            <v>0</v>
          </cell>
          <cell r="C338">
            <v>3500</v>
          </cell>
          <cell r="D338">
            <v>3268</v>
          </cell>
          <cell r="E338" t="str">
            <v>TBA</v>
          </cell>
          <cell r="F338" t="str">
            <v>PRIME ISTS E1 (2.048 MBIT/S) with different jacks for 4x Simulation and 2x Monitoring, including CODEC for voice channel in-/output, separate delivery for later installation/reconfiguration by customer</v>
          </cell>
          <cell r="G338" t="str">
            <v>NPL</v>
          </cell>
          <cell r="H338">
            <v>4085</v>
          </cell>
          <cell r="I338">
            <v>31618</v>
          </cell>
        </row>
        <row r="339">
          <cell r="A339" t="str">
            <v>7KK1297-2PK11</v>
          </cell>
          <cell r="B339">
            <v>31618</v>
          </cell>
          <cell r="C339">
            <v>3500</v>
          </cell>
          <cell r="D339">
            <v>3268</v>
          </cell>
          <cell r="E339" t="str">
            <v>TBA</v>
          </cell>
          <cell r="F339" t="str">
            <v>PRIME ISTS DS1 (1.544 MBIT/S) with different jacks for 4x Simulation and 2x Monitoring, including CODEC for voice channel in-/output, separate delivery for later installation/reconfiguration by customer</v>
          </cell>
          <cell r="G339" t="str">
            <v>NPL</v>
          </cell>
          <cell r="H339">
            <v>4085</v>
          </cell>
          <cell r="I339">
            <v>31618</v>
          </cell>
        </row>
        <row r="340">
          <cell r="A340" t="str">
            <v>7KK1297-5AA01</v>
          </cell>
          <cell r="B340">
            <v>31618</v>
          </cell>
          <cell r="C340">
            <v>3500</v>
          </cell>
          <cell r="D340">
            <v>5320</v>
          </cell>
          <cell r="E340">
            <v>5</v>
          </cell>
          <cell r="F340" t="str">
            <v>VME Board AP-1 (Application processor unit 1) incl. 32 MB RAM; ready installed in K1297</v>
          </cell>
          <cell r="H340">
            <v>6650</v>
          </cell>
          <cell r="I340">
            <v>51471</v>
          </cell>
        </row>
        <row r="341">
          <cell r="A341" t="str">
            <v>7KK1297-5AA11</v>
          </cell>
          <cell r="B341">
            <v>51471</v>
          </cell>
          <cell r="C341">
            <v>3500</v>
          </cell>
          <cell r="D341">
            <v>5320</v>
          </cell>
          <cell r="E341">
            <v>4</v>
          </cell>
          <cell r="F341" t="str">
            <v>VME Board AP-1 (Application processor unit 1) incl. 32 MB RAM; separate delivery for later installation in K1297</v>
          </cell>
          <cell r="H341">
            <v>6650</v>
          </cell>
          <cell r="I341">
            <v>51471</v>
          </cell>
        </row>
        <row r="342">
          <cell r="A342" t="str">
            <v>7KK1297-5SC11</v>
          </cell>
          <cell r="B342">
            <v>51471</v>
          </cell>
          <cell r="C342">
            <v>3500</v>
          </cell>
          <cell r="D342">
            <v>285</v>
          </cell>
          <cell r="E342">
            <v>1</v>
          </cell>
          <cell r="F342" t="str">
            <v>Current K1297-Classic SW on CD ROM</v>
          </cell>
          <cell r="H342">
            <v>357</v>
          </cell>
          <cell r="I342">
            <v>2764</v>
          </cell>
        </row>
        <row r="343">
          <cell r="A343" t="str">
            <v>7KK1297-6ZA11</v>
          </cell>
          <cell r="B343">
            <v>2764</v>
          </cell>
          <cell r="C343">
            <v>3500</v>
          </cell>
          <cell r="D343">
            <v>7267.5</v>
          </cell>
          <cell r="E343">
            <v>5</v>
          </cell>
          <cell r="F343" t="str">
            <v>K1297-Classic SW Mon GPRS ; Gb Interface ; Prereq.: AP-1 (7KK1297-5AAxx)</v>
          </cell>
          <cell r="H343">
            <v>9085</v>
          </cell>
          <cell r="I343">
            <v>70318</v>
          </cell>
        </row>
        <row r="344">
          <cell r="A344" t="str">
            <v>7KK1297-6ZA41</v>
          </cell>
          <cell r="B344">
            <v>70318</v>
          </cell>
          <cell r="C344">
            <v>3500</v>
          </cell>
          <cell r="D344">
            <v>2185</v>
          </cell>
          <cell r="E344">
            <v>5</v>
          </cell>
          <cell r="F344" t="str">
            <v>K1297-Classic SW Mon GPRS Upgrade; Gb Interface ; Prereq.: 7KK1297-6ZA11</v>
          </cell>
          <cell r="H344">
            <v>2732</v>
          </cell>
          <cell r="I344">
            <v>21146</v>
          </cell>
        </row>
        <row r="345">
          <cell r="A345" t="str">
            <v>7KK1297-6ZB11</v>
          </cell>
          <cell r="B345">
            <v>21146</v>
          </cell>
          <cell r="C345">
            <v>3500</v>
          </cell>
          <cell r="D345">
            <v>5814</v>
          </cell>
          <cell r="E345">
            <v>5</v>
          </cell>
          <cell r="F345" t="str">
            <v>K1297-Classic SW Mon GPRS ; Gi Interface ; Prereq.: AP-1 (7KK1297-5AAxx)</v>
          </cell>
          <cell r="H345">
            <v>7268</v>
          </cell>
          <cell r="I345">
            <v>56255</v>
          </cell>
        </row>
        <row r="346">
          <cell r="A346" t="str">
            <v>7KK1297-6ZB41</v>
          </cell>
          <cell r="B346">
            <v>56255</v>
          </cell>
          <cell r="C346">
            <v>3500</v>
          </cell>
          <cell r="D346">
            <v>1748</v>
          </cell>
          <cell r="E346">
            <v>5</v>
          </cell>
          <cell r="F346" t="str">
            <v>K1297-Classic SW Mon GPRS Upgrade; Gi Interface ; Prereq.: 7KK1297-6ZB11</v>
          </cell>
          <cell r="H346">
            <v>2185</v>
          </cell>
          <cell r="I346">
            <v>16912</v>
          </cell>
        </row>
        <row r="347">
          <cell r="A347" t="str">
            <v>7KK1297-6ZC11</v>
          </cell>
          <cell r="B347">
            <v>16912</v>
          </cell>
          <cell r="C347">
            <v>3500</v>
          </cell>
          <cell r="D347">
            <v>5814</v>
          </cell>
          <cell r="E347">
            <v>5</v>
          </cell>
          <cell r="F347" t="str">
            <v>K1297-Classic SW Mon GPRS ; Gn Interface ; Prereq.: AP-1 (7KK1297-5AAxx)</v>
          </cell>
          <cell r="H347">
            <v>7268</v>
          </cell>
          <cell r="I347">
            <v>56255</v>
          </cell>
        </row>
        <row r="348">
          <cell r="A348" t="str">
            <v>7KK1297-6ZC41</v>
          </cell>
          <cell r="B348">
            <v>56255</v>
          </cell>
          <cell r="C348">
            <v>3500</v>
          </cell>
          <cell r="D348">
            <v>1748</v>
          </cell>
          <cell r="E348">
            <v>5</v>
          </cell>
          <cell r="F348" t="str">
            <v>K1297-Classic SW Mon GPRS Upgrade; Gn Interface ; Prereq.: 7KK1297-6ZC11</v>
          </cell>
          <cell r="H348">
            <v>2185</v>
          </cell>
          <cell r="I348">
            <v>16912</v>
          </cell>
        </row>
        <row r="349">
          <cell r="A349" t="str">
            <v>7KK1297-6ZE11</v>
          </cell>
          <cell r="B349">
            <v>16912</v>
          </cell>
          <cell r="C349">
            <v>3500</v>
          </cell>
          <cell r="D349">
            <v>4360.5</v>
          </cell>
          <cell r="E349">
            <v>5</v>
          </cell>
          <cell r="F349" t="str">
            <v>K1297-Classic SW Mon GPRS ; Gs Interface, BSSAP+ ; Prereq.: AP-1 (7KK1297-5AAxx) &amp; 7KK1297-6AW11</v>
          </cell>
          <cell r="H349">
            <v>5451</v>
          </cell>
          <cell r="I349">
            <v>42191</v>
          </cell>
        </row>
        <row r="350">
          <cell r="A350" t="str">
            <v>7KK1297-6ZE41</v>
          </cell>
          <cell r="B350">
            <v>42191</v>
          </cell>
          <cell r="C350">
            <v>3500</v>
          </cell>
          <cell r="D350">
            <v>1311</v>
          </cell>
          <cell r="E350">
            <v>5</v>
          </cell>
          <cell r="F350" t="str">
            <v>K1297-Classic SW Mon GPRS Upgrade; Gs Interface, BSSAP+ ; Prereq.: 7KK1297-6ZE11</v>
          </cell>
          <cell r="H350">
            <v>1639</v>
          </cell>
          <cell r="I350">
            <v>12686</v>
          </cell>
        </row>
        <row r="351">
          <cell r="A351" t="str">
            <v>7KK1297-6ZF11</v>
          </cell>
          <cell r="B351">
            <v>12686</v>
          </cell>
          <cell r="C351">
            <v>3500</v>
          </cell>
          <cell r="D351">
            <v>4360.5</v>
          </cell>
          <cell r="E351">
            <v>5</v>
          </cell>
          <cell r="F351" t="str">
            <v>K1297-Classic SW Mon GPRS ; Gc, Gd, Gf, Gr Interface, TCAP, MAP V6.x and SMS ; Prereq.: AP-1 (7KK1297-5AAxx) &amp; 7KK1297-6AW11</v>
          </cell>
          <cell r="H351">
            <v>5451</v>
          </cell>
          <cell r="I351">
            <v>42191</v>
          </cell>
        </row>
        <row r="352">
          <cell r="A352" t="str">
            <v>7KK1297-6ZF41</v>
          </cell>
          <cell r="B352">
            <v>42191</v>
          </cell>
          <cell r="C352">
            <v>3500</v>
          </cell>
          <cell r="D352">
            <v>1311</v>
          </cell>
          <cell r="E352">
            <v>5</v>
          </cell>
          <cell r="F352" t="str">
            <v>K1297-Classic SW Mon GPRS Upgrade; Gc, Gd, Gf, Gr Interface, TCAP, MAP V6.x and SMS ; Prereq.: 7KK1297-6ZF11</v>
          </cell>
          <cell r="H352">
            <v>1639</v>
          </cell>
          <cell r="I352">
            <v>12686</v>
          </cell>
        </row>
        <row r="353">
          <cell r="A353" t="str">
            <v>7KK1297-6ZG11</v>
          </cell>
          <cell r="B353">
            <v>12686</v>
          </cell>
          <cell r="C353">
            <v>3500</v>
          </cell>
          <cell r="D353">
            <v>5700</v>
          </cell>
          <cell r="E353">
            <v>5</v>
          </cell>
          <cell r="F353" t="str">
            <v>K1297-Classic SW Mon Radius ; Prereq.: AP-1 (7KK1297-5AAxx) &amp; 7KK1297-6ZB11</v>
          </cell>
          <cell r="H353">
            <v>7125</v>
          </cell>
          <cell r="I353">
            <v>55148</v>
          </cell>
        </row>
        <row r="354">
          <cell r="A354" t="str">
            <v>7KK1297-6ZM11</v>
          </cell>
          <cell r="B354">
            <v>55148</v>
          </cell>
          <cell r="C354">
            <v>3500</v>
          </cell>
          <cell r="D354">
            <v>7267.5</v>
          </cell>
          <cell r="E354">
            <v>5</v>
          </cell>
          <cell r="F354" t="str">
            <v>K1297-Classic SW Mon GPRS Abis ; ALCATEL Abis Interface ; Prereq.: AP-1 (7KK1297-5AAxx)</v>
          </cell>
          <cell r="H354">
            <v>9085</v>
          </cell>
          <cell r="I354">
            <v>70318</v>
          </cell>
        </row>
        <row r="355">
          <cell r="A355" t="str">
            <v>7KK1297-6ZM41</v>
          </cell>
          <cell r="B355">
            <v>70318</v>
          </cell>
          <cell r="C355">
            <v>3500</v>
          </cell>
          <cell r="D355">
            <v>2185</v>
          </cell>
          <cell r="E355">
            <v>5</v>
          </cell>
          <cell r="F355" t="str">
            <v>K1297-Classic SW Mon GPRS Abis Upgrade; ALCATEL Abis Interface ; Prereq.: 7KK1297-6ZM11</v>
          </cell>
          <cell r="H355">
            <v>2732</v>
          </cell>
          <cell r="I355">
            <v>21146</v>
          </cell>
        </row>
        <row r="356">
          <cell r="A356" t="str">
            <v>7KK1297-6ZN11</v>
          </cell>
          <cell r="B356">
            <v>21146</v>
          </cell>
          <cell r="C356">
            <v>3500</v>
          </cell>
          <cell r="D356">
            <v>7267.5</v>
          </cell>
          <cell r="E356">
            <v>5</v>
          </cell>
          <cell r="F356" t="str">
            <v>K1297-Classic SW Mon GPRS Abis ; Lucent Abis Interface ; Prereq.: AP-1 (7KK1297-5AAxx)</v>
          </cell>
          <cell r="H356">
            <v>9085</v>
          </cell>
          <cell r="I356">
            <v>70318</v>
          </cell>
        </row>
        <row r="357">
          <cell r="A357" t="str">
            <v>7KK1297-6ZN41</v>
          </cell>
          <cell r="B357">
            <v>70318</v>
          </cell>
          <cell r="C357">
            <v>3500</v>
          </cell>
          <cell r="D357">
            <v>2185</v>
          </cell>
          <cell r="E357">
            <v>5</v>
          </cell>
          <cell r="F357" t="str">
            <v>K1297-Classic SW Mon GPRS Abis Upgrade; Lucent Abis Interface ; Prereq.: 7KK1297-6ZN11</v>
          </cell>
          <cell r="H357">
            <v>2732</v>
          </cell>
          <cell r="I357">
            <v>21146</v>
          </cell>
        </row>
        <row r="358">
          <cell r="A358" t="str">
            <v>7KK1297-6ZP11</v>
          </cell>
          <cell r="B358">
            <v>21146</v>
          </cell>
          <cell r="C358">
            <v>3500</v>
          </cell>
          <cell r="D358">
            <v>7267.5</v>
          </cell>
          <cell r="E358">
            <v>5</v>
          </cell>
          <cell r="F358" t="str">
            <v>K1297-Classic SW Mon GPRS Abis ; Siemens Abis Interface ; Prereq.: AP-1 (7KK1297-5AAxx)</v>
          </cell>
          <cell r="H358">
            <v>9085</v>
          </cell>
          <cell r="I358">
            <v>70318</v>
          </cell>
        </row>
        <row r="359">
          <cell r="A359" t="str">
            <v>7KK1297-6ZQ11</v>
          </cell>
          <cell r="B359">
            <v>70318</v>
          </cell>
          <cell r="C359">
            <v>3500</v>
          </cell>
          <cell r="D359">
            <v>7267.5</v>
          </cell>
          <cell r="E359">
            <v>5</v>
          </cell>
          <cell r="F359" t="str">
            <v>K1297-Classic SW Mon GPRS Abis ; Ericsson Abis Interface ; Prereq.: AP-1 (7KK1297-5AAxx)</v>
          </cell>
          <cell r="H359">
            <v>9085</v>
          </cell>
          <cell r="I359">
            <v>70318</v>
          </cell>
        </row>
        <row r="360">
          <cell r="A360" t="str">
            <v>7KK1297-6ZR11</v>
          </cell>
          <cell r="B360">
            <v>70318</v>
          </cell>
          <cell r="C360">
            <v>3500</v>
          </cell>
          <cell r="D360">
            <v>7267.5</v>
          </cell>
          <cell r="E360">
            <v>5</v>
          </cell>
          <cell r="F360" t="str">
            <v>K1297-Classic SW Mon GPRS Abis ; NORTEL Abis Interface ; Prereq.: AP-1 (7KK1297-5AAxx)</v>
          </cell>
          <cell r="H360">
            <v>9085</v>
          </cell>
          <cell r="I360">
            <v>70318</v>
          </cell>
        </row>
        <row r="361">
          <cell r="A361" t="str">
            <v>7KK1297-7ZA11</v>
          </cell>
          <cell r="B361">
            <v>70318</v>
          </cell>
          <cell r="C361">
            <v>3500</v>
          </cell>
          <cell r="D361">
            <v>16473</v>
          </cell>
          <cell r="E361">
            <v>5</v>
          </cell>
          <cell r="F361" t="str">
            <v>K1297-Classic SW Sim GPRS ; Gb Interface ; Prereq.: AP-1 (7KK1297-5AAxx)</v>
          </cell>
          <cell r="H361">
            <v>20592</v>
          </cell>
          <cell r="I361">
            <v>159383</v>
          </cell>
        </row>
        <row r="362">
          <cell r="A362" t="str">
            <v>7KK1297-7ZA41</v>
          </cell>
          <cell r="B362">
            <v>159383</v>
          </cell>
          <cell r="C362">
            <v>3500</v>
          </cell>
          <cell r="D362">
            <v>4949.5</v>
          </cell>
          <cell r="E362">
            <v>5</v>
          </cell>
          <cell r="F362" t="str">
            <v>K1297-Classic SW Sim GPRS Upgrade; Gb Interface ; Prereq.: 7KK1297-7ZA11</v>
          </cell>
          <cell r="H362">
            <v>6187</v>
          </cell>
          <cell r="I362">
            <v>47888</v>
          </cell>
        </row>
        <row r="363">
          <cell r="A363" t="str">
            <v>7KK1297-7ZB11</v>
          </cell>
          <cell r="B363">
            <v>47888</v>
          </cell>
          <cell r="C363">
            <v>3500</v>
          </cell>
          <cell r="D363">
            <v>13233.5</v>
          </cell>
          <cell r="E363">
            <v>5</v>
          </cell>
          <cell r="F363" t="str">
            <v>K1297-Classic SW Sim GPRS ; Gi Interface ; Prereq.: AP-1 (7KK1297-5AAxx)</v>
          </cell>
          <cell r="H363">
            <v>16542</v>
          </cell>
          <cell r="I363">
            <v>128036</v>
          </cell>
        </row>
        <row r="364">
          <cell r="A364" t="str">
            <v>7KK1297-7ZC11</v>
          </cell>
          <cell r="B364">
            <v>128036</v>
          </cell>
          <cell r="C364">
            <v>3500</v>
          </cell>
          <cell r="D364">
            <v>15228.5</v>
          </cell>
          <cell r="E364">
            <v>5</v>
          </cell>
          <cell r="F364" t="str">
            <v>K1297-Classic SW Sim GPRS ; Gn Interface ; Prereq.: AP-1 (7KK1297-5AAxx)</v>
          </cell>
          <cell r="H364">
            <v>19036</v>
          </cell>
          <cell r="I364">
            <v>147339</v>
          </cell>
        </row>
        <row r="365">
          <cell r="A365" t="str">
            <v>7KK1297-7ZC41</v>
          </cell>
          <cell r="B365">
            <v>147339</v>
          </cell>
          <cell r="C365">
            <v>3500</v>
          </cell>
          <cell r="D365">
            <v>4579</v>
          </cell>
          <cell r="E365">
            <v>5</v>
          </cell>
          <cell r="F365" t="str">
            <v>K1297-Classic SW Sim GPRS Upgrade; Gn Interface ; Prereq.: 7KK1297-7ZC11</v>
          </cell>
          <cell r="H365">
            <v>5724</v>
          </cell>
          <cell r="I365">
            <v>44304</v>
          </cell>
        </row>
        <row r="366">
          <cell r="A366" t="str">
            <v>7KK1297-7ZD11</v>
          </cell>
          <cell r="B366">
            <v>44304</v>
          </cell>
          <cell r="C366">
            <v>3500</v>
          </cell>
          <cell r="D366">
            <v>13233.5</v>
          </cell>
          <cell r="E366">
            <v>5</v>
          </cell>
          <cell r="F366" t="str">
            <v>K1297-Classic SW Sim GPRS ; Load Generator ; Prereq.: AP-1 (7KK1297-5AAxx)</v>
          </cell>
          <cell r="H366">
            <v>16542</v>
          </cell>
          <cell r="I366">
            <v>128036</v>
          </cell>
        </row>
        <row r="367">
          <cell r="A367" t="str">
            <v>7KK1297-7ZD41</v>
          </cell>
          <cell r="B367">
            <v>128036</v>
          </cell>
          <cell r="C367">
            <v>3500</v>
          </cell>
          <cell r="D367">
            <v>3980.5</v>
          </cell>
          <cell r="E367">
            <v>5</v>
          </cell>
          <cell r="F367" t="str">
            <v>K1297-Classic SW Sim GPRS Upgrade; Load Generator ; Prereq.: 7KK1297-7ZD11</v>
          </cell>
          <cell r="H367">
            <v>4976</v>
          </cell>
          <cell r="I367">
            <v>38515</v>
          </cell>
        </row>
        <row r="368">
          <cell r="A368" t="str">
            <v>7KK1297-7ZE11</v>
          </cell>
          <cell r="B368">
            <v>38515</v>
          </cell>
          <cell r="C368">
            <v>3500</v>
          </cell>
          <cell r="D368">
            <v>13233.5</v>
          </cell>
          <cell r="E368">
            <v>5</v>
          </cell>
          <cell r="F368" t="str">
            <v>K1297-Classic SW Sim GPRS ; Gs Interface, BSSAP+ ; Prereq.: AP-1 (7KK1297-5AAxx) &amp; 7KK1297-7AW11</v>
          </cell>
          <cell r="H368">
            <v>16542</v>
          </cell>
          <cell r="I368">
            <v>128036</v>
          </cell>
        </row>
        <row r="369">
          <cell r="A369" t="str">
            <v>7KK1297-7ZE41</v>
          </cell>
          <cell r="B369">
            <v>128036</v>
          </cell>
          <cell r="C369">
            <v>3500</v>
          </cell>
          <cell r="D369">
            <v>3980.5</v>
          </cell>
          <cell r="E369">
            <v>5</v>
          </cell>
          <cell r="F369" t="str">
            <v>K1297-Classic SW Sim GPRS Upgrade; Gs Interface, BSSAP+ ; Prereq.: 7KK1297-7ZE11</v>
          </cell>
          <cell r="H369">
            <v>4976</v>
          </cell>
          <cell r="I369">
            <v>38515</v>
          </cell>
        </row>
        <row r="370">
          <cell r="A370" t="str">
            <v>7KK1297-7ZF11</v>
          </cell>
          <cell r="B370">
            <v>38515</v>
          </cell>
          <cell r="C370">
            <v>3500</v>
          </cell>
          <cell r="D370">
            <v>15228.5</v>
          </cell>
          <cell r="E370">
            <v>5</v>
          </cell>
          <cell r="F370" t="str">
            <v>K1297-Classic SW Sim GPRS ; Gc, Gd, Gf, Gr Interface, TCAP, MAP V6.x and SMS ; Prereq.: AP-1 (7KK1297-5AAxx) &amp; 7KK1297-7AW11</v>
          </cell>
          <cell r="H370">
            <v>19036</v>
          </cell>
          <cell r="I370">
            <v>147339</v>
          </cell>
        </row>
        <row r="371">
          <cell r="A371" t="str">
            <v>7KK1297-7ZF41</v>
          </cell>
          <cell r="B371">
            <v>147339</v>
          </cell>
          <cell r="C371">
            <v>3500</v>
          </cell>
          <cell r="D371">
            <v>4579</v>
          </cell>
          <cell r="E371">
            <v>5</v>
          </cell>
          <cell r="F371" t="str">
            <v>K1297-Classic SW Sim GPRS Upgrade; Gc, Gd, Gf, Gr Interface, TCAP, MAP V6.x and SMS ; Prereq.: 7KK1297-7ZF11</v>
          </cell>
          <cell r="H371">
            <v>5724</v>
          </cell>
          <cell r="I371">
            <v>44304</v>
          </cell>
        </row>
        <row r="372">
          <cell r="A372" t="str">
            <v>7KK1297-7ZG11</v>
          </cell>
          <cell r="B372">
            <v>44304</v>
          </cell>
          <cell r="C372">
            <v>3500</v>
          </cell>
          <cell r="D372">
            <v>23094.5</v>
          </cell>
          <cell r="E372">
            <v>5</v>
          </cell>
          <cell r="F372" t="str">
            <v>K1297-Classic SW Sim Radius ; Prereq.: AP-1 (7KK1297-5AAxx) &amp; 7KK1297-7ZB11</v>
          </cell>
          <cell r="H372">
            <v>28869</v>
          </cell>
          <cell r="I372">
            <v>223447</v>
          </cell>
        </row>
        <row r="373">
          <cell r="A373" t="str">
            <v>7KK1297-7ZP11</v>
          </cell>
          <cell r="B373">
            <v>223447</v>
          </cell>
          <cell r="C373">
            <v>3500</v>
          </cell>
          <cell r="D373">
            <v>23569.5</v>
          </cell>
          <cell r="E373">
            <v>5</v>
          </cell>
          <cell r="F373" t="str">
            <v>K1297-Classic SW Sim GPRS Abis ; Siemens Abis Interface ; Prereq.: AP-1 (7KK1297-5AAxx)</v>
          </cell>
          <cell r="H373">
            <v>29462</v>
          </cell>
          <cell r="I373">
            <v>228036</v>
          </cell>
        </row>
        <row r="374">
          <cell r="A374" t="str">
            <v>7KK1297-8DJ11</v>
          </cell>
          <cell r="B374">
            <v>228036</v>
          </cell>
          <cell r="C374">
            <v>3500</v>
          </cell>
          <cell r="D374">
            <v>5139.5</v>
          </cell>
          <cell r="E374">
            <v>5</v>
          </cell>
          <cell r="F374" t="str">
            <v>K1297-Classic SW ; SW tool RTE for TTCN.MP compiler (for execution of TTCN test suites, created with Tektronix TTCN.MP compiler on another K1297 as the one the package is ordered for); spec.: ISO 9646-3 ; Prereq.: AP-1 (7KK1297-5AAxx)</v>
          </cell>
          <cell r="H374">
            <v>6425</v>
          </cell>
          <cell r="I374">
            <v>49730</v>
          </cell>
        </row>
        <row r="375">
          <cell r="A375" t="str">
            <v>7KK1297-8DJ41</v>
          </cell>
          <cell r="B375">
            <v>49730</v>
          </cell>
          <cell r="C375">
            <v>3500</v>
          </cell>
          <cell r="D375">
            <v>1548.5</v>
          </cell>
          <cell r="E375">
            <v>5</v>
          </cell>
          <cell r="F375" t="str">
            <v>K1297-Classic SW Upgrade; SW tool RTE for TTCN.MP compiler (for execution of TTCN test suites, created with Tektronix TTCN.MP compiler on another K1297 as the one the package is ordered for); spec.: ISO 9646-3 ; Prereq.: 7KK1297-8DJ11</v>
          </cell>
          <cell r="H375">
            <v>1936</v>
          </cell>
          <cell r="I375">
            <v>14985</v>
          </cell>
        </row>
        <row r="376">
          <cell r="A376" t="str">
            <v>7KK1297-8DT11</v>
          </cell>
          <cell r="B376">
            <v>14985</v>
          </cell>
          <cell r="C376">
            <v>3500</v>
          </cell>
          <cell r="D376">
            <v>19950</v>
          </cell>
          <cell r="E376" t="str">
            <v>TBA</v>
          </cell>
          <cell r="F376" t="str">
            <v>K1297-Classic SW ; SW tool for TTCN.MP compiler with ASN.1 and concurrent TTCN support; spec.: IS ISO 9646-3, ITU X.292 ; Prereq.: AP-1 (7KK1297-5AAxx) &amp; 7KK1297-7AW, -7BW, -7CW, -7EW, -7FW, -7JW, -7KW, - 7ZA OR -7ZC</v>
          </cell>
          <cell r="G376" t="str">
            <v>LS</v>
          </cell>
          <cell r="H376">
            <v>24938</v>
          </cell>
          <cell r="I376">
            <v>193021</v>
          </cell>
        </row>
        <row r="377">
          <cell r="A377" t="str">
            <v>7KK1297-8DT41</v>
          </cell>
          <cell r="B377">
            <v>193021</v>
          </cell>
          <cell r="C377">
            <v>3500</v>
          </cell>
          <cell r="D377">
            <v>5994.5</v>
          </cell>
          <cell r="E377" t="str">
            <v>TBA</v>
          </cell>
          <cell r="F377" t="str">
            <v>K1297-Classic SW Upgrade; SW tool for TTCN.MP compiler with ASN.1 and concurrent TTCN support; spec.: IS ISO 9646-3, ITU X.292 ; Prereq.: 7KK1297-8DT11</v>
          </cell>
          <cell r="G377" t="str">
            <v>LS</v>
          </cell>
          <cell r="H377">
            <v>7494</v>
          </cell>
          <cell r="I377">
            <v>58004</v>
          </cell>
        </row>
        <row r="378">
          <cell r="A378" t="str">
            <v>7KK1297-8JB11</v>
          </cell>
          <cell r="B378">
            <v>58004</v>
          </cell>
          <cell r="C378">
            <v>3500</v>
          </cell>
          <cell r="D378">
            <v>8920.5</v>
          </cell>
          <cell r="E378">
            <v>5</v>
          </cell>
          <cell r="F378" t="str">
            <v>K1297-Classic SW ; V5.1 Conformance Tests: L3 LE (local exchange); spec.: ETS 300 324-3; incl. 7KK1297-7JW11 ; Prereq.: AP-1 with 32 MB (7KK1297-5AAxx)</v>
          </cell>
          <cell r="H378">
            <v>11151</v>
          </cell>
          <cell r="I378">
            <v>86309</v>
          </cell>
        </row>
        <row r="379">
          <cell r="A379" t="str">
            <v>7KK1297-8JB41</v>
          </cell>
          <cell r="B379">
            <v>86309</v>
          </cell>
          <cell r="C379">
            <v>3500</v>
          </cell>
          <cell r="D379">
            <v>2679</v>
          </cell>
          <cell r="E379">
            <v>5</v>
          </cell>
          <cell r="F379" t="str">
            <v>K1297-Classic SW Upgrade; V5.1 Conformance Tests: L3 LE (local exchange); spec.: ETS 300 324-3; incl. 7KK1297-7JW11 ; Prereq.: 7KK1297-8JB11</v>
          </cell>
          <cell r="H379">
            <v>3349</v>
          </cell>
          <cell r="I379">
            <v>25922</v>
          </cell>
        </row>
        <row r="380">
          <cell r="A380" t="str">
            <v>7KK1297-8JC11</v>
          </cell>
          <cell r="B380">
            <v>25922</v>
          </cell>
          <cell r="C380">
            <v>3500</v>
          </cell>
          <cell r="D380">
            <v>8920.5</v>
          </cell>
          <cell r="E380">
            <v>5</v>
          </cell>
          <cell r="F380" t="str">
            <v>K1297-Classic SW ; V5.1 Conformance Tests: L3 AN (access network); spec.: ETS 300 324-3; incl. 7KK1297-7JW11 ; Prereq.: AP-1 with 32 MB (7KK1297-5AAxx)</v>
          </cell>
          <cell r="H380">
            <v>11151</v>
          </cell>
          <cell r="I380">
            <v>86309</v>
          </cell>
        </row>
        <row r="381">
          <cell r="A381" t="str">
            <v>7KK1297-8JC41</v>
          </cell>
          <cell r="B381">
            <v>86309</v>
          </cell>
          <cell r="C381">
            <v>3500</v>
          </cell>
          <cell r="D381">
            <v>2679</v>
          </cell>
          <cell r="E381">
            <v>5</v>
          </cell>
          <cell r="F381" t="str">
            <v>K1297-Classic SW Upgrade; V5.1 Conformance Tests: L3 AN (access network); spec.: ETS 300 324-3; incl. 7KK1297-7JW11 ; Prereq.: 7KK1297-8JC11</v>
          </cell>
          <cell r="H381">
            <v>3349</v>
          </cell>
          <cell r="I381">
            <v>25922</v>
          </cell>
        </row>
        <row r="382">
          <cell r="A382" t="str">
            <v>7KK1297-8JD11</v>
          </cell>
          <cell r="B382">
            <v>25922</v>
          </cell>
          <cell r="C382">
            <v>3500</v>
          </cell>
          <cell r="D382">
            <v>8920.5</v>
          </cell>
          <cell r="E382">
            <v>5</v>
          </cell>
          <cell r="F382" t="str">
            <v>K1297-Classic SW ; V5.1 Conformance Tests: L2 DLL (data link layer); spec.: ETS 300 324-3; incl. 7KK1297-7JW11 ; Prereq.: AP-1 with 32 MB (7KK1297-5AAxx)</v>
          </cell>
          <cell r="H382">
            <v>11151</v>
          </cell>
          <cell r="I382">
            <v>86309</v>
          </cell>
        </row>
        <row r="383">
          <cell r="A383" t="str">
            <v>7KK1297-8JD41</v>
          </cell>
          <cell r="B383">
            <v>86309</v>
          </cell>
          <cell r="C383">
            <v>3500</v>
          </cell>
          <cell r="D383">
            <v>2679</v>
          </cell>
          <cell r="E383">
            <v>5</v>
          </cell>
          <cell r="F383" t="str">
            <v>K1297-Classic SW Upgrade; V5.1 Conformance Tests: L2 DLL (data link layer); spec.: ETS 300 324-3; incl. 7KK1297-7JW11 ; Prereq.: 7KK1297-8JD11</v>
          </cell>
          <cell r="H383">
            <v>3349</v>
          </cell>
          <cell r="I383">
            <v>25922</v>
          </cell>
        </row>
        <row r="384">
          <cell r="A384" t="str">
            <v>7KK1297-8JE11</v>
          </cell>
          <cell r="B384">
            <v>25922</v>
          </cell>
          <cell r="C384">
            <v>3500</v>
          </cell>
          <cell r="D384">
            <v>15048</v>
          </cell>
          <cell r="E384">
            <v>5</v>
          </cell>
          <cell r="F384" t="str">
            <v>K1297-Classic SW ; V5.2 Conformance Tests: L3 LE (local exchange); spec.: ETS 300 347-3 F.; incl. 7KK1297-7KW11 ; Prereq.: AP-1 with 32 MB (7KK1297-5AAxx)</v>
          </cell>
          <cell r="H384">
            <v>18810</v>
          </cell>
          <cell r="I384">
            <v>145590</v>
          </cell>
        </row>
        <row r="385">
          <cell r="A385" t="str">
            <v>7KK1297-8JE41</v>
          </cell>
          <cell r="B385">
            <v>145590</v>
          </cell>
          <cell r="C385">
            <v>3500</v>
          </cell>
          <cell r="D385">
            <v>4541</v>
          </cell>
          <cell r="E385">
            <v>5</v>
          </cell>
          <cell r="F385" t="str">
            <v>K1297-Classic SW Upgrade; V5.2 Conformance Tests: L3 LE (local exchange); spec.: ETS 300 347-3 F.; incl. 7KK1297-7KW11 ; Prereq.: 7KK1297-8JE11</v>
          </cell>
          <cell r="H385">
            <v>5677</v>
          </cell>
          <cell r="I385">
            <v>43940</v>
          </cell>
        </row>
        <row r="386">
          <cell r="A386" t="str">
            <v>7KK1297-8JE51</v>
          </cell>
          <cell r="B386">
            <v>43940</v>
          </cell>
          <cell r="C386">
            <v>3500</v>
          </cell>
          <cell r="D386">
            <v>5462.5</v>
          </cell>
          <cell r="E386">
            <v>5</v>
          </cell>
          <cell r="F386" t="str">
            <v>K1297-Classic SW Cross Upgr.; V5.2 Conformance Tests: L3 LE (local exchange); spec.: ETS 300 347-3 F. ; Prereq.: 7KK1297-8JBxx</v>
          </cell>
          <cell r="H386">
            <v>6829</v>
          </cell>
          <cell r="I386">
            <v>52857</v>
          </cell>
        </row>
        <row r="387">
          <cell r="A387" t="str">
            <v>7KK1297-8JF11</v>
          </cell>
          <cell r="B387">
            <v>52857</v>
          </cell>
          <cell r="C387">
            <v>3500</v>
          </cell>
          <cell r="D387">
            <v>15048</v>
          </cell>
          <cell r="E387">
            <v>5</v>
          </cell>
          <cell r="F387" t="str">
            <v>K1297-Classic SW ; V5.2 Conformance Tests: L3 AN (access network); spec.: ETS 300 347-3; incl. 7KK1297-7KW11 ; Prereq.: AP-1 with 32 MB (7KK1297-5AAxx)</v>
          </cell>
          <cell r="H387">
            <v>18810</v>
          </cell>
          <cell r="I387">
            <v>145590</v>
          </cell>
        </row>
        <row r="388">
          <cell r="A388" t="str">
            <v>7KK1297-8JF41</v>
          </cell>
          <cell r="B388">
            <v>145590</v>
          </cell>
          <cell r="C388">
            <v>3500</v>
          </cell>
          <cell r="D388">
            <v>4541</v>
          </cell>
          <cell r="E388">
            <v>5</v>
          </cell>
          <cell r="F388" t="str">
            <v>K1297-Classic SW Upgrade; V5.2 Conformance Tests: L3 AN (access network); spec.: ETS 300 347-3; incl. 7KK1297-7KW11 ; Prereq.: 7KK1297-8JF11</v>
          </cell>
          <cell r="H388">
            <v>5677</v>
          </cell>
          <cell r="I388">
            <v>43940</v>
          </cell>
        </row>
        <row r="389">
          <cell r="A389" t="str">
            <v>7KK1297-8JF51</v>
          </cell>
          <cell r="B389">
            <v>43940</v>
          </cell>
          <cell r="C389">
            <v>3500</v>
          </cell>
          <cell r="D389">
            <v>4921</v>
          </cell>
          <cell r="E389">
            <v>5</v>
          </cell>
          <cell r="F389" t="str">
            <v>K1297-Classic SW Cross Upgr.; V5.2 Conformance Tests: L3 AN (access network); spec.: ETS 300 347-3 ; Prereq.: 7KK1297-8JCxx</v>
          </cell>
          <cell r="H389">
            <v>6152</v>
          </cell>
          <cell r="I389">
            <v>47617</v>
          </cell>
        </row>
        <row r="390">
          <cell r="A390" t="str">
            <v>7KK1297-8JG11</v>
          </cell>
          <cell r="B390">
            <v>47617</v>
          </cell>
          <cell r="C390">
            <v>3500</v>
          </cell>
          <cell r="D390">
            <v>10155.5</v>
          </cell>
          <cell r="E390">
            <v>5</v>
          </cell>
          <cell r="F390" t="str">
            <v>K1297-Classic SW ; V5.2 Conformance Tests: L2 DLL (data link layer); spec.: ETS 300 347-3 F.; incl. 7KK1297-7KW11 ; Prereq.: AP-1 with 32 MB (7KK1297-5AAxx)</v>
          </cell>
          <cell r="H390">
            <v>12695</v>
          </cell>
          <cell r="I390">
            <v>98260</v>
          </cell>
        </row>
        <row r="391">
          <cell r="A391" t="str">
            <v>7KK1297-8JG41</v>
          </cell>
          <cell r="B391">
            <v>98260</v>
          </cell>
          <cell r="C391">
            <v>3500</v>
          </cell>
          <cell r="D391">
            <v>3049.5</v>
          </cell>
          <cell r="E391">
            <v>5</v>
          </cell>
          <cell r="F391" t="str">
            <v>K1297-Classic SW Upgrade; V5.2 Conformance Tests: L2 DLL (data link layer); spec.: ETS 300 347-3 F.; incl. 7KK1297-7KW11 ; Prereq.: 7KK1297-8JG11</v>
          </cell>
          <cell r="H391">
            <v>3812</v>
          </cell>
          <cell r="I391">
            <v>29505</v>
          </cell>
        </row>
        <row r="392">
          <cell r="A392" t="str">
            <v>7KK1297-8JG51</v>
          </cell>
          <cell r="B392">
            <v>29505</v>
          </cell>
          <cell r="C392">
            <v>3500</v>
          </cell>
          <cell r="D392">
            <v>3391.5</v>
          </cell>
          <cell r="E392">
            <v>5</v>
          </cell>
          <cell r="F392" t="str">
            <v>K1297-Classic SW Cross Upgr.; V5.2 Conformance Tests: L2 DLL (data link layer); spec.: ETS 300 347-3 F. ; Prereq.: 7KK1297-8JDxx</v>
          </cell>
          <cell r="H392">
            <v>4240</v>
          </cell>
          <cell r="I392">
            <v>32818</v>
          </cell>
        </row>
        <row r="393">
          <cell r="A393" t="str">
            <v>7KK1297-8PA11</v>
          </cell>
          <cell r="B393">
            <v>32818</v>
          </cell>
          <cell r="C393">
            <v>3500</v>
          </cell>
          <cell r="D393">
            <v>19950</v>
          </cell>
          <cell r="E393">
            <v>5</v>
          </cell>
          <cell r="F393" t="str">
            <v>K1297-Classic SW Core ; SS#7 Conformance Tests ISUP (ITU); incl. SIETEM according to ITU Q.784/Q785 Blue/White Book, Q784: 220 &amp; Q.785: 61 test cases; incl. 7KK1297-7BW11 ; Prereq.: AP-1 with 32 MB (7KK1297-5AAxx)</v>
          </cell>
          <cell r="H393">
            <v>24938</v>
          </cell>
          <cell r="I393">
            <v>193021</v>
          </cell>
        </row>
        <row r="394">
          <cell r="A394" t="str">
            <v>7KK1297-8PA41</v>
          </cell>
          <cell r="B394">
            <v>193021</v>
          </cell>
          <cell r="C394">
            <v>3500</v>
          </cell>
          <cell r="D394">
            <v>5994.5</v>
          </cell>
          <cell r="E394">
            <v>5</v>
          </cell>
          <cell r="F394" t="str">
            <v>K1297-Classic SW Core Upgrade; SS#7 Conformance Tests ISUP (ITU); incl. SIETEM according to ITU Q.784/Q785 Blue/White Book, Q784: 220 &amp; Q.785: 61 test cases; incl. 7KK1297-7BW11 ; Prereq.: 7KK1297-8PA11</v>
          </cell>
          <cell r="H394">
            <v>7494</v>
          </cell>
          <cell r="I394">
            <v>58004</v>
          </cell>
        </row>
        <row r="395">
          <cell r="A395" t="str">
            <v>7KK1297-8PC11</v>
          </cell>
          <cell r="B395">
            <v>58004</v>
          </cell>
          <cell r="C395">
            <v>3500</v>
          </cell>
          <cell r="D395">
            <v>12568.5</v>
          </cell>
          <cell r="E395">
            <v>5</v>
          </cell>
          <cell r="F395" t="str">
            <v>K1297-Classic SW Core ; SS#7 Conformance Tests MTP according to Q.781/Q782 White Book and prETS 300 008-3 (1996) V1.12; L2: 141 &amp; L3: 229 test cases; including 7KK1297-7AW11 ; Prereq.: AP-1 (7KK1297-5AAxx) with 32 MB</v>
          </cell>
          <cell r="H395">
            <v>15711</v>
          </cell>
          <cell r="I395">
            <v>121604</v>
          </cell>
        </row>
        <row r="396">
          <cell r="A396" t="str">
            <v>7KK1297-8PC41</v>
          </cell>
          <cell r="B396">
            <v>121604</v>
          </cell>
          <cell r="C396">
            <v>3500</v>
          </cell>
          <cell r="D396">
            <v>3771.5</v>
          </cell>
          <cell r="E396">
            <v>5</v>
          </cell>
          <cell r="F396" t="str">
            <v>K1297-Classic SW Core Upgrade; SS#7 Conformance Tests MTP according to Q.781/Q782 White Book and prETS 300 008-3 (1996) V1.12; L2: 141 &amp; L3: 229 test cases; including 7KK1297-7AW11 ; Prereq.: 7KK1297-8PC11</v>
          </cell>
          <cell r="H396">
            <v>4715</v>
          </cell>
          <cell r="I396">
            <v>36495</v>
          </cell>
        </row>
        <row r="397">
          <cell r="A397" t="str">
            <v>7KK1297-8PJ11</v>
          </cell>
          <cell r="B397">
            <v>36495</v>
          </cell>
          <cell r="C397">
            <v>3500</v>
          </cell>
          <cell r="D397">
            <v>21964</v>
          </cell>
          <cell r="E397">
            <v>5</v>
          </cell>
          <cell r="F397" t="str">
            <v>K1297-Classic SW Core ; SS#7 Conformance Tests ISUP according to ITU-T Q.784/Q785 and Swiss ISUP variants; including 7KK1297-7BW11 ; Prereq.: AP-1 (7KK1297-5AAxx)</v>
          </cell>
          <cell r="H397">
            <v>27455</v>
          </cell>
          <cell r="I397">
            <v>212502</v>
          </cell>
        </row>
        <row r="398">
          <cell r="A398" t="str">
            <v>7KK1297-8PJ41</v>
          </cell>
          <cell r="B398">
            <v>212502</v>
          </cell>
          <cell r="C398">
            <v>3500</v>
          </cell>
          <cell r="D398">
            <v>6612</v>
          </cell>
          <cell r="E398">
            <v>5</v>
          </cell>
          <cell r="F398" t="str">
            <v>K1297-Classic SW Core Upgrade; SS#7 Conformance Tests ISUP according to ITU-T Q.784/Q785 and Swiss ISUP variants; including 7KK1297-7BW11 ; Prereq.: 7KK1297-8PJ11</v>
          </cell>
          <cell r="H398">
            <v>8265</v>
          </cell>
          <cell r="I398">
            <v>63972</v>
          </cell>
        </row>
        <row r="399">
          <cell r="A399" t="str">
            <v>7KK1297-8QC11</v>
          </cell>
          <cell r="B399">
            <v>63972</v>
          </cell>
          <cell r="C399">
            <v>3500</v>
          </cell>
          <cell r="D399">
            <v>7809</v>
          </cell>
          <cell r="E399">
            <v>5</v>
          </cell>
          <cell r="F399" t="str">
            <v>K1297-Classic SW ; V5.1/ V5.2 L3 LE Emulation for up to 10 PSTN user ports at the AN and with 10 virtuell user ports in the K1297 (Forth Script); incl. 7KK1297-7KW11 ; Prereq.: AP-1 with 32MB (7KK1297-5AAxx)</v>
          </cell>
          <cell r="H399">
            <v>9762</v>
          </cell>
          <cell r="I399">
            <v>75558</v>
          </cell>
        </row>
        <row r="400">
          <cell r="A400" t="str">
            <v>7KK1297-8QD11</v>
          </cell>
          <cell r="B400">
            <v>75558</v>
          </cell>
          <cell r="C400">
            <v>3500</v>
          </cell>
          <cell r="D400">
            <v>7809</v>
          </cell>
          <cell r="E400">
            <v>5</v>
          </cell>
          <cell r="F400" t="str">
            <v>K1297-Classic SW ; V5.1/ V5.2 L3 AN Emulation for up to 10 PSTN user ports at the LE and with 10 virtuell user ports in the K1297 (Forth Script); incl. 7KK1297-7KW11 ; Prereq.: AP-1 with 32 MB (7KK1297-5AAxx)</v>
          </cell>
          <cell r="H400">
            <v>9762</v>
          </cell>
          <cell r="I400">
            <v>75558</v>
          </cell>
        </row>
        <row r="401">
          <cell r="A401" t="str">
            <v>7KK1297-8UC11</v>
          </cell>
          <cell r="B401">
            <v>75558</v>
          </cell>
          <cell r="C401">
            <v>3500</v>
          </cell>
          <cell r="D401">
            <v>5301</v>
          </cell>
          <cell r="E401">
            <v>5</v>
          </cell>
          <cell r="F401" t="str">
            <v>K1297-Classic SW ; ISDN conformance tests CTR3 (TBR3); specification: ATS V1.0 2/97; interface BRI; incl. 7KK1297-7FW11 ; Prereq.: AP-1 with 32 MB (7KK1297-5AAxx)</v>
          </cell>
          <cell r="H401">
            <v>6627</v>
          </cell>
          <cell r="I401">
            <v>51293</v>
          </cell>
        </row>
        <row r="402">
          <cell r="A402" t="str">
            <v>7KK1297-8UC41</v>
          </cell>
          <cell r="B402">
            <v>51293</v>
          </cell>
          <cell r="C402">
            <v>3500</v>
          </cell>
          <cell r="D402">
            <v>1596</v>
          </cell>
          <cell r="E402">
            <v>5</v>
          </cell>
          <cell r="F402" t="str">
            <v>K1297-Classic SW Upgrade; ISDN conformance tests CTR3 (TBR3); specification: ATS V1.0 2/97; interface BRI; incl. 7KK1297-7FW11 ; Prereq.: 7KK1297-8UC11</v>
          </cell>
          <cell r="H402">
            <v>1995</v>
          </cell>
          <cell r="I402">
            <v>15442</v>
          </cell>
        </row>
        <row r="403">
          <cell r="A403" t="str">
            <v>7KK1297-8UC51</v>
          </cell>
          <cell r="B403">
            <v>15442</v>
          </cell>
          <cell r="C403">
            <v>3500</v>
          </cell>
          <cell r="D403">
            <v>2394</v>
          </cell>
          <cell r="E403">
            <v>5</v>
          </cell>
          <cell r="F403" t="str">
            <v>K1297-Classic SW Cross Upgr.; ISDN conformance tests CTR3 (TBR3); specification: ATS V1.0 2/97; interface BRI ; Prereq.: AP-1 with 32 MB (7KK1297-5AAxx) &amp; 7KK1297-8UA11</v>
          </cell>
          <cell r="H403">
            <v>2993</v>
          </cell>
          <cell r="I403">
            <v>23166</v>
          </cell>
        </row>
        <row r="404">
          <cell r="A404" t="str">
            <v>7KK1297-8UD11</v>
          </cell>
          <cell r="B404">
            <v>23166</v>
          </cell>
          <cell r="C404">
            <v>3500</v>
          </cell>
          <cell r="D404">
            <v>5301</v>
          </cell>
          <cell r="E404">
            <v>5</v>
          </cell>
          <cell r="F404" t="str">
            <v>K1297-Classic SW ; ISDN conformance tests CTR4 (TBR4); specification: ATS V1.0 2/97; interface PRI; incl. 7KK1297-7FW11 ; Prereq.: AP-1 with 32 MB (7KK1297-5AAxx)</v>
          </cell>
          <cell r="H404">
            <v>6627</v>
          </cell>
          <cell r="I404">
            <v>51293</v>
          </cell>
        </row>
        <row r="405">
          <cell r="A405" t="str">
            <v>7KK1297-8UD41</v>
          </cell>
          <cell r="B405">
            <v>51293</v>
          </cell>
          <cell r="C405">
            <v>3500</v>
          </cell>
          <cell r="D405">
            <v>1596</v>
          </cell>
          <cell r="E405">
            <v>5</v>
          </cell>
          <cell r="F405" t="str">
            <v>K1297-Classic SW Upgrade; ISDN conformance tests CTR4 (TBR4); specification: ATS V1.0 2/97; interface PRI; incl. 7KK1297-7FW11 ; Prereq.: 7KK1297-8UD11</v>
          </cell>
          <cell r="H405">
            <v>1995</v>
          </cell>
          <cell r="I405">
            <v>15442</v>
          </cell>
        </row>
        <row r="406">
          <cell r="A406" t="str">
            <v>7KK1297-8UD51</v>
          </cell>
          <cell r="B406">
            <v>15442</v>
          </cell>
          <cell r="C406">
            <v>3500</v>
          </cell>
          <cell r="D406">
            <v>2394</v>
          </cell>
          <cell r="E406">
            <v>5</v>
          </cell>
          <cell r="F406" t="str">
            <v>K1297-Classic SW Cross Upgr.; ISDN conformance tests CTR4 (TBR4); specification: ATS V1.0 2/97; interface PRI ; Prereq.: AP-1 with 32 MB (7KK1297-5AAxx) &amp; 7KK1297-8UA11</v>
          </cell>
          <cell r="H406">
            <v>2993</v>
          </cell>
          <cell r="I406">
            <v>23166</v>
          </cell>
        </row>
        <row r="407">
          <cell r="A407" t="str">
            <v>7KK1297-8UT11</v>
          </cell>
          <cell r="B407">
            <v>23166</v>
          </cell>
          <cell r="C407">
            <v>3500</v>
          </cell>
          <cell r="D407">
            <v>19788.5</v>
          </cell>
          <cell r="E407">
            <v>5</v>
          </cell>
          <cell r="F407" t="str">
            <v>K1297-Classic SW ; ISDN conformance tests; Layer 3; basic call; network side; acc. to DSS1 ETS 300 403-7; 652 test cases; interfaces BAI and PRI; incl. 7KK1297-7FW11 ; Prereq.: AP-1 with 32 MB (7KK1297-5AAxx)</v>
          </cell>
          <cell r="H407">
            <v>24736</v>
          </cell>
          <cell r="I407">
            <v>191457</v>
          </cell>
        </row>
        <row r="408">
          <cell r="A408" t="str">
            <v>7KK1297-8UW11</v>
          </cell>
          <cell r="B408">
            <v>191457</v>
          </cell>
          <cell r="C408">
            <v>3500</v>
          </cell>
          <cell r="D408">
            <v>13100.5</v>
          </cell>
          <cell r="E408">
            <v>5</v>
          </cell>
          <cell r="F408" t="str">
            <v>K1297-Classic SW ; ISDN conformance tests; Layer 3; basic call; TE side; acc. to ETS 300 403-5; 668 test cases; interfaces BAI and PRI; incl. 7KK1297-7FW11 ; Prereq.: AP-1 with 32 MB (7KK1297-5AAxx)</v>
          </cell>
          <cell r="H408">
            <v>16376</v>
          </cell>
          <cell r="I408">
            <v>126751</v>
          </cell>
        </row>
        <row r="409">
          <cell r="A409" t="str">
            <v>7KK1297-8UW51</v>
          </cell>
          <cell r="B409">
            <v>126751</v>
          </cell>
          <cell r="C409">
            <v>3500</v>
          </cell>
          <cell r="D409">
            <v>5918.5</v>
          </cell>
          <cell r="E409">
            <v>5</v>
          </cell>
          <cell r="F409" t="str">
            <v>K1297-Classic SW Cross Upgr.; ISDN conformance tests; Layer 3; basic call; TE side; acc. to ETS 300 403-5; 668 test cases; interfaces BAI and PRI ; Prereq.: AP-1 with 32 MB (7KK1297-5AAxx) &amp; 7KK1297-8UE11 or -8UF11</v>
          </cell>
          <cell r="H409">
            <v>7399</v>
          </cell>
          <cell r="I409">
            <v>57269</v>
          </cell>
        </row>
        <row r="410">
          <cell r="A410" t="str">
            <v>7KK1297-8UX11</v>
          </cell>
          <cell r="B410">
            <v>57269</v>
          </cell>
          <cell r="C410">
            <v>3500</v>
          </cell>
          <cell r="D410">
            <v>13100.5</v>
          </cell>
          <cell r="E410">
            <v>5</v>
          </cell>
          <cell r="F410" t="str">
            <v>K1297-Classic SW ; ISDN conformance tests; Layer 2; network and user side; acc. to ETS 300 402-7 10/99; 565 test cases; interfaces BAI and PRI; incl. 7KK1297-7FW11 ; Prereq.: AP-1 with 32 MB (7KK1297-5AAxx)</v>
          </cell>
          <cell r="H410">
            <v>16376</v>
          </cell>
          <cell r="I410">
            <v>126751</v>
          </cell>
        </row>
        <row r="411">
          <cell r="A411" t="str">
            <v>7KK1297-8UX51</v>
          </cell>
          <cell r="B411">
            <v>126751</v>
          </cell>
          <cell r="C411">
            <v>3500</v>
          </cell>
          <cell r="D411">
            <v>5918.5</v>
          </cell>
          <cell r="E411">
            <v>5</v>
          </cell>
          <cell r="F411" t="str">
            <v>K1297-Classic SW Cross Upgr.; ISDN conformance tests; Layer 2; network and user side; acc. to ETS 300 402-7 10/99; 565 test cases; interfaces BAI and PRI ; Prereq.: AP-1 with 32 MB &amp; 7KK1297-8UE11 or -8UF11</v>
          </cell>
          <cell r="H411">
            <v>7399</v>
          </cell>
          <cell r="I411">
            <v>57269</v>
          </cell>
        </row>
        <row r="412">
          <cell r="A412" t="str">
            <v>7KK1297-8XA11</v>
          </cell>
          <cell r="B412">
            <v>57269</v>
          </cell>
          <cell r="C412">
            <v>3500</v>
          </cell>
          <cell r="D412">
            <v>18677</v>
          </cell>
          <cell r="E412">
            <v>5</v>
          </cell>
          <cell r="F412" t="str">
            <v>K1297-Classic SW ; SW license: basic measurement operating system (BMOS) for unlimited number of ports</v>
          </cell>
          <cell r="H412">
            <v>23347</v>
          </cell>
          <cell r="I412">
            <v>180706</v>
          </cell>
        </row>
        <row r="413">
          <cell r="A413" t="str">
            <v>7KK1297-8XA51</v>
          </cell>
          <cell r="B413">
            <v>180706</v>
          </cell>
          <cell r="C413">
            <v>3500</v>
          </cell>
          <cell r="D413">
            <v>5861.5</v>
          </cell>
          <cell r="E413">
            <v>5</v>
          </cell>
          <cell r="F413" t="str">
            <v>K1297-Classic SW Cross Upgr.; SW license: basic measurement operating system (BMOS) for unlimited number of ports ; Prereq.: 7KK1297-8XB11</v>
          </cell>
          <cell r="H413">
            <v>7327</v>
          </cell>
          <cell r="I413">
            <v>56711</v>
          </cell>
        </row>
        <row r="414">
          <cell r="A414" t="str">
            <v>7KK1297-8ZA11</v>
          </cell>
          <cell r="B414">
            <v>56711</v>
          </cell>
          <cell r="C414">
            <v>3500</v>
          </cell>
          <cell r="D414">
            <v>55717.5</v>
          </cell>
          <cell r="E414">
            <v>5</v>
          </cell>
          <cell r="F414" t="str">
            <v>K1297-Classic SW GPRS Conformance Test ; NS, BSSGP of BSS: TTCN Conformance Test Suite for GPRS NS and BSSGP Protocol, IUT is BSS ; Prereq.: 7KK1297-7ZA11</v>
          </cell>
          <cell r="H414">
            <v>69647</v>
          </cell>
          <cell r="I414">
            <v>539068</v>
          </cell>
        </row>
        <row r="415">
          <cell r="A415" t="str">
            <v>7KK1297-8ZA41</v>
          </cell>
          <cell r="B415">
            <v>539068</v>
          </cell>
          <cell r="C415">
            <v>3500</v>
          </cell>
          <cell r="D415">
            <v>16720</v>
          </cell>
          <cell r="E415">
            <v>5</v>
          </cell>
          <cell r="F415" t="str">
            <v>K1297-Classic SW GPRS Conformance Test Upgrade; NS, BSSGP of BSS: TTCN Conformance Test Suite for GPRS NS and BSSGP Protocol, IUT is BSS ; Prereq.: 7KK1297-8ZA11</v>
          </cell>
          <cell r="H415">
            <v>20900</v>
          </cell>
          <cell r="I415">
            <v>161766</v>
          </cell>
        </row>
        <row r="416">
          <cell r="A416" t="str">
            <v>7KK1297-8ZB11</v>
          </cell>
          <cell r="B416">
            <v>161766</v>
          </cell>
          <cell r="C416">
            <v>3500</v>
          </cell>
          <cell r="D416">
            <v>55717.5</v>
          </cell>
          <cell r="E416">
            <v>5</v>
          </cell>
          <cell r="F416" t="str">
            <v>K1297-Classic SW GPRS Conformance Test ; NS, BSSGP of SGSN: TTCN Conformance Test Suite for GPRS NS and BSSGP Protocol, IUT is SGSN ; Prereq.: 7KK1297-7ZA11</v>
          </cell>
          <cell r="H416">
            <v>69647</v>
          </cell>
          <cell r="I416">
            <v>539068</v>
          </cell>
        </row>
        <row r="417">
          <cell r="A417" t="str">
            <v>7KK1297-8ZB41</v>
          </cell>
          <cell r="B417">
            <v>539068</v>
          </cell>
          <cell r="C417">
            <v>3500</v>
          </cell>
          <cell r="D417">
            <v>16720</v>
          </cell>
          <cell r="E417">
            <v>5</v>
          </cell>
          <cell r="F417" t="str">
            <v>K1297-Classic SW GPRS Conformance Test Upgrade; NS, BSSGP of SGSN: TTCN Conformance Test Suite for GPRS NS and BSSGP Protocol, IUT is SGSN ; Prereq.: 7KK1297-8ZB11</v>
          </cell>
          <cell r="H417">
            <v>20900</v>
          </cell>
          <cell r="I417">
            <v>161766</v>
          </cell>
        </row>
        <row r="418">
          <cell r="A418" t="str">
            <v>7KK1297-8ZC11</v>
          </cell>
          <cell r="B418">
            <v>161766</v>
          </cell>
          <cell r="C418">
            <v>3500</v>
          </cell>
          <cell r="D418">
            <v>66861</v>
          </cell>
          <cell r="E418">
            <v>5</v>
          </cell>
          <cell r="F418" t="str">
            <v>K1297-Classic SW GPRS Conformance Test ; LLC of SGSN: TTCN Conformance Test Suite for GPRS LLC Protocol, IUT is SGSN ; Prereq.: 7KK1297-7ZA11</v>
          </cell>
          <cell r="H418">
            <v>83577</v>
          </cell>
          <cell r="I418">
            <v>646886</v>
          </cell>
        </row>
        <row r="419">
          <cell r="A419" t="str">
            <v>7KK1297-8ZC41</v>
          </cell>
          <cell r="B419">
            <v>646886</v>
          </cell>
          <cell r="C419">
            <v>3500</v>
          </cell>
          <cell r="D419">
            <v>20064</v>
          </cell>
          <cell r="E419">
            <v>5</v>
          </cell>
          <cell r="F419" t="str">
            <v>K1297-Classic SW GPRS Conformance Test Upgrade; LLC of SGSN: TTCN Conformance Test Suite for GPRS LLC Protocol, IUT is SGSN ; Prereq.: 7KK1297-8ZC11</v>
          </cell>
          <cell r="H419">
            <v>25080</v>
          </cell>
          <cell r="I419">
            <v>194120</v>
          </cell>
        </row>
        <row r="420">
          <cell r="A420" t="str">
            <v>7KK1297-8ZD11</v>
          </cell>
          <cell r="B420">
            <v>194120</v>
          </cell>
          <cell r="C420">
            <v>3500</v>
          </cell>
          <cell r="D420">
            <v>66861</v>
          </cell>
          <cell r="E420" t="str">
            <v>TBA</v>
          </cell>
          <cell r="F420" t="str">
            <v>K1297-Classic SW GPRS Conformance Test ; LLC of MOBILE: TTCN Conformance Test Suite for GPRS LLC Protocol; IUT is Mobile Station connected via BSS ; Prereq.: 7KK1297-7ZA11</v>
          </cell>
          <cell r="G420" t="str">
            <v>CPM</v>
          </cell>
          <cell r="H420">
            <v>83577</v>
          </cell>
          <cell r="I420">
            <v>646886</v>
          </cell>
        </row>
        <row r="421">
          <cell r="A421" t="str">
            <v>7KK1297-8ZD41</v>
          </cell>
          <cell r="B421">
            <v>646886</v>
          </cell>
          <cell r="C421">
            <v>3500</v>
          </cell>
          <cell r="D421">
            <v>20064</v>
          </cell>
          <cell r="E421" t="str">
            <v>TBA</v>
          </cell>
          <cell r="F421" t="str">
            <v>K1297-Classic SW Upgrade; LLC of MOBILE: TTCN Conformance Test Suite for GPRS LLC Protocol; IUT is Mobile Station connected via BSS ; Prereq.: 7KK1297-8ZD11</v>
          </cell>
          <cell r="G421" t="str">
            <v>CPM</v>
          </cell>
          <cell r="H421">
            <v>25080</v>
          </cell>
          <cell r="I421">
            <v>194120</v>
          </cell>
        </row>
        <row r="422">
          <cell r="A422" t="str">
            <v>7KK1297-8ZE11</v>
          </cell>
          <cell r="B422">
            <v>194120</v>
          </cell>
          <cell r="C422">
            <v>3500</v>
          </cell>
          <cell r="D422">
            <v>55717.5</v>
          </cell>
          <cell r="E422">
            <v>5</v>
          </cell>
          <cell r="F422" t="str">
            <v>K1297-Classic SW GPRS Conformance Test ; SNDCP of SGSN: TTCN Conformance Test Suites for GPRS SNDCP Protocol, IUT is SGSN ; Prereq.: 7KK1297-7ZA11</v>
          </cell>
          <cell r="H422">
            <v>69647</v>
          </cell>
          <cell r="I422">
            <v>539068</v>
          </cell>
        </row>
        <row r="423">
          <cell r="A423" t="str">
            <v>7KK1297-8ZE41</v>
          </cell>
          <cell r="B423">
            <v>539068</v>
          </cell>
          <cell r="C423">
            <v>3500</v>
          </cell>
          <cell r="D423">
            <v>16720</v>
          </cell>
          <cell r="E423">
            <v>5</v>
          </cell>
          <cell r="F423" t="str">
            <v>K1297-Classic SW GPRS Conformance Test Upgrade; SNFCP of SGSN: TTCN Conformance Test Suites for GPRS SNDCP Protocol, IUT is SGSN ; Prereq.: 7KK1297-8ZE11</v>
          </cell>
          <cell r="H423">
            <v>20900</v>
          </cell>
          <cell r="I423">
            <v>161766</v>
          </cell>
        </row>
        <row r="424">
          <cell r="A424" t="str">
            <v>7KK1297-8ZF11</v>
          </cell>
          <cell r="B424">
            <v>161766</v>
          </cell>
          <cell r="C424">
            <v>3500</v>
          </cell>
          <cell r="D424">
            <v>55717.5</v>
          </cell>
          <cell r="E424" t="str">
            <v>TBA</v>
          </cell>
          <cell r="F424" t="str">
            <v>K1297-Classic SW GPRS Conformance Test ; SNDCP of MOBILE: TTCN Conformance Test Suite for GPRS SNDCP Protocol; IUT is Mobile Station connected via BSS ; Prereq.: 7KK1297-7ZA11</v>
          </cell>
          <cell r="G424" t="str">
            <v>CPM</v>
          </cell>
          <cell r="H424">
            <v>69647</v>
          </cell>
          <cell r="I424">
            <v>539068</v>
          </cell>
        </row>
        <row r="425">
          <cell r="A425" t="str">
            <v>7KK1297-8ZF41</v>
          </cell>
          <cell r="B425">
            <v>539068</v>
          </cell>
          <cell r="C425">
            <v>3500</v>
          </cell>
          <cell r="D425">
            <v>16720</v>
          </cell>
          <cell r="E425" t="str">
            <v>TBA</v>
          </cell>
          <cell r="F425" t="str">
            <v>K1297-Classic SW GPRS Conformance Test Upgrade; SNDCP of MOBILE: TTCN Conformance Test Suite for GPRS SNDCP Protocol; IUT is Mobile Station connected via BSS ; Prereq.: 7KK1297-8ZF11</v>
          </cell>
          <cell r="G425" t="str">
            <v>CPM</v>
          </cell>
          <cell r="H425">
            <v>20900</v>
          </cell>
          <cell r="I425">
            <v>161766</v>
          </cell>
        </row>
        <row r="426">
          <cell r="A426" t="str">
            <v>7KK1297-8ZH11</v>
          </cell>
          <cell r="B426">
            <v>161766</v>
          </cell>
          <cell r="C426">
            <v>3500</v>
          </cell>
          <cell r="D426">
            <v>66861</v>
          </cell>
          <cell r="E426">
            <v>5</v>
          </cell>
          <cell r="F426" t="str">
            <v>K1297-Classic SW GPRS Conformance Test ; GMM/SM of SGSN: TTCN Conformance Test Suite for GPRS GMM/SM Protocol, IUT is SGSN ; Prereq.: 7KK1297-7ZA11</v>
          </cell>
          <cell r="H426">
            <v>83577</v>
          </cell>
          <cell r="I426">
            <v>646886</v>
          </cell>
        </row>
        <row r="427">
          <cell r="A427" t="str">
            <v>7KK1297-8ZH41</v>
          </cell>
          <cell r="B427">
            <v>646886</v>
          </cell>
          <cell r="C427">
            <v>3500</v>
          </cell>
          <cell r="D427">
            <v>20064</v>
          </cell>
          <cell r="E427">
            <v>5</v>
          </cell>
          <cell r="F427" t="str">
            <v>K1297-Classic SW GPRS Conformance Test Upgrade; GMM/SM of SGSN: TTCN Conformance Test Suite for GPRS GMM/SM Protocol, IUT is SGSN ; Prereq.: 7KK1297-8ZH11</v>
          </cell>
          <cell r="H427">
            <v>25080</v>
          </cell>
          <cell r="I427">
            <v>194120</v>
          </cell>
        </row>
        <row r="428">
          <cell r="A428" t="str">
            <v>7KK1297-8ZL11</v>
          </cell>
          <cell r="B428">
            <v>194120</v>
          </cell>
          <cell r="C428">
            <v>3500</v>
          </cell>
          <cell r="D428">
            <v>66861</v>
          </cell>
          <cell r="E428" t="str">
            <v>TBA</v>
          </cell>
          <cell r="F428" t="str">
            <v>K1297-Classic SW GPRS Conformance Test ; GMM/SM of MOBILE:TTCN Conformance Test Suite for GPRS GMM/SM Protocol; IUT is Mobile Station connected via BSS ; Prereq.: 7KK1297-7ZA11</v>
          </cell>
          <cell r="G428" t="str">
            <v>CPM</v>
          </cell>
          <cell r="H428">
            <v>83577</v>
          </cell>
          <cell r="I428">
            <v>646886</v>
          </cell>
        </row>
        <row r="429">
          <cell r="A429" t="str">
            <v>7KK1297-8ZL41</v>
          </cell>
          <cell r="B429">
            <v>646886</v>
          </cell>
          <cell r="C429">
            <v>3500</v>
          </cell>
          <cell r="D429">
            <v>20064</v>
          </cell>
          <cell r="E429" t="str">
            <v>TBA</v>
          </cell>
          <cell r="F429" t="str">
            <v>K1297-Classic SW GPRS Conformance Test Upgrade; GMM/SM of MOBILE:TTCN Conformance Test Suite for GPRS GMM/SM Protocol; IUT is Mobile Station connected via BSS ; Prereq.: 7KK1297-8ZL11</v>
          </cell>
          <cell r="G429" t="str">
            <v>CPM</v>
          </cell>
          <cell r="H429">
            <v>25080</v>
          </cell>
          <cell r="I429">
            <v>194120</v>
          </cell>
        </row>
        <row r="430">
          <cell r="A430" t="str">
            <v>7KK1298-8YY02</v>
          </cell>
          <cell r="B430">
            <v>194120</v>
          </cell>
          <cell r="C430">
            <v>3500</v>
          </cell>
          <cell r="D430">
            <v>14288</v>
          </cell>
          <cell r="E430">
            <v>4</v>
          </cell>
          <cell r="F430" t="str">
            <v>SW standard package for Siemens (MR), contains: 7KK1297-6AW, -6DW, -6EW, -6WC, -6ZA, -6ZB, -6ZC, -6ZG, -6ZP, -7AW, -7DW, -7EW, -7WC, -7ZA, -7ZB, -7ZC, -7ZG, -7ZP; acc. to agreement about Siemens bundles from April 2000</v>
          </cell>
          <cell r="G430" t="str">
            <v>NPL</v>
          </cell>
          <cell r="H430">
            <v>17860</v>
          </cell>
          <cell r="I430">
            <v>138237</v>
          </cell>
        </row>
        <row r="431">
          <cell r="A431" t="str">
            <v>7KK5302-1DR11</v>
          </cell>
          <cell r="B431">
            <v>138237</v>
          </cell>
          <cell r="C431">
            <v>3500</v>
          </cell>
          <cell r="D431">
            <v>2451</v>
          </cell>
          <cell r="E431">
            <v>2</v>
          </cell>
          <cell r="F431" t="str">
            <v>Control processor DRC-2 (RS232, Ethernet) for DASY (7KK5302-1Sxxx) and DASY-2 (7KK5302-1Lxxx); incl. remote control SW (7KK5302-8AB11), manual German/English</v>
          </cell>
          <cell r="H431">
            <v>3064</v>
          </cell>
          <cell r="I431">
            <v>23716</v>
          </cell>
        </row>
        <row r="432">
          <cell r="A432" t="str">
            <v>7KK5302-1LA01</v>
          </cell>
          <cell r="B432">
            <v>23716</v>
          </cell>
          <cell r="C432">
            <v>3500</v>
          </cell>
          <cell r="D432">
            <v>5434</v>
          </cell>
          <cell r="E432">
            <v>4</v>
          </cell>
          <cell r="F432" t="str">
            <v>Digital Access System DASY-2 (100-255V); mainframe with 13 slots, RS232 and Ethernet interface for remote control; line voltage 100-255V; incl. RS232 cable and remote control SW 7KK5302-8AB11, manual German/English</v>
          </cell>
          <cell r="H432">
            <v>6793</v>
          </cell>
          <cell r="I432">
            <v>52578</v>
          </cell>
        </row>
        <row r="433">
          <cell r="A433" t="str">
            <v>7KK5302-1LB01</v>
          </cell>
          <cell r="B433">
            <v>52578</v>
          </cell>
          <cell r="C433">
            <v>3500</v>
          </cell>
          <cell r="D433">
            <v>5434</v>
          </cell>
          <cell r="E433">
            <v>4</v>
          </cell>
          <cell r="F433" t="str">
            <v>Digital Access System DASY-2 (48-60V); mainframe with 13 slots; RS232 and Ethernet interface for remote control; line voltage 48-60V; incl. RS232 cable and remote control SW 7KK5302-8AB11, manual German/English</v>
          </cell>
          <cell r="H433">
            <v>6793</v>
          </cell>
          <cell r="I433">
            <v>52578</v>
          </cell>
        </row>
        <row r="434">
          <cell r="A434" t="str">
            <v>7KK5302-2SA01</v>
          </cell>
          <cell r="B434">
            <v>52578</v>
          </cell>
          <cell r="C434">
            <v>3500</v>
          </cell>
          <cell r="D434">
            <v>3268</v>
          </cell>
          <cell r="E434">
            <v>4</v>
          </cell>
          <cell r="F434" t="str">
            <v>Input module DDM-2 for E1/T1; impedance, line code &amp; frame format are configurable by SW; E1 preconfigured; preinstalled in mainframe; Prereq.: 7KK5302-1Lxxx (mainframe)</v>
          </cell>
          <cell r="H434">
            <v>4085</v>
          </cell>
          <cell r="I434">
            <v>31618</v>
          </cell>
        </row>
        <row r="435">
          <cell r="A435" t="str">
            <v>7KK5302-2SA02</v>
          </cell>
          <cell r="B435">
            <v>31618</v>
          </cell>
          <cell r="C435">
            <v>3500</v>
          </cell>
          <cell r="D435">
            <v>3268</v>
          </cell>
          <cell r="E435">
            <v>4</v>
          </cell>
          <cell r="F435" t="str">
            <v>Input module DDM-2 for E1/T1; impedance, line code &amp; frame format are configurable by SW; T1 preconfigured; preinstalled in mainframe; Prereq.: 7KK5302-1Lxxx (mainframe)</v>
          </cell>
          <cell r="H435">
            <v>4085</v>
          </cell>
          <cell r="I435">
            <v>31618</v>
          </cell>
        </row>
        <row r="436">
          <cell r="A436" t="str">
            <v>7KK5302-2SA11</v>
          </cell>
          <cell r="B436">
            <v>31618</v>
          </cell>
          <cell r="C436">
            <v>3500</v>
          </cell>
          <cell r="D436">
            <v>3268</v>
          </cell>
          <cell r="E436">
            <v>4</v>
          </cell>
          <cell r="F436" t="str">
            <v>Input module DDM-2 for E1/T1; impedance, line code &amp; frame format are configurable by SW; E1 preconfigured; separate delivery for later installation; Prereq.: 7KK5302-1Lxxx (mainframe)</v>
          </cell>
          <cell r="H436">
            <v>4085</v>
          </cell>
          <cell r="I436">
            <v>31618</v>
          </cell>
        </row>
        <row r="437">
          <cell r="A437" t="str">
            <v>7KK5302-2SA12</v>
          </cell>
          <cell r="B437">
            <v>31618</v>
          </cell>
          <cell r="C437">
            <v>3500</v>
          </cell>
          <cell r="D437">
            <v>3268</v>
          </cell>
          <cell r="E437">
            <v>4</v>
          </cell>
          <cell r="F437" t="str">
            <v>Input module DDM-2 for E1/T1; impedance, line code &amp; frame format are configurable by SW; T1 preconfigured; separate delivery for later installation; Prereq.: 7KK5302-1Lxxx (mainframe)</v>
          </cell>
          <cell r="H437">
            <v>4085</v>
          </cell>
          <cell r="I437">
            <v>31618</v>
          </cell>
        </row>
        <row r="438">
          <cell r="A438" t="str">
            <v>7KK5302-2SB01</v>
          </cell>
          <cell r="B438">
            <v>31618</v>
          </cell>
          <cell r="C438">
            <v>3500</v>
          </cell>
          <cell r="D438">
            <v>3268</v>
          </cell>
          <cell r="E438">
            <v>4</v>
          </cell>
          <cell r="F438" t="str">
            <v>Output module DDA-2 for E1/T1; impedance, line code &amp; frame format are configurable by SW; E1 preconfigured; preinstalled in mainframe; Prereq.: 7KK5302-1Lxxx (mainframe)</v>
          </cell>
          <cell r="H438">
            <v>4085</v>
          </cell>
          <cell r="I438">
            <v>31618</v>
          </cell>
        </row>
        <row r="439">
          <cell r="A439" t="str">
            <v>7KK5302-2SB02</v>
          </cell>
          <cell r="B439">
            <v>31618</v>
          </cell>
          <cell r="C439">
            <v>3500</v>
          </cell>
          <cell r="D439">
            <v>3268</v>
          </cell>
          <cell r="E439">
            <v>4</v>
          </cell>
          <cell r="F439" t="str">
            <v>Output module DDA-2 for E1/T1; impedance, line code &amp; frame format are configurable by SW; T1 preconfigured; preinstalled in mainframe; Prereq.: 7KK5302-1Lxxx (mainframe)</v>
          </cell>
          <cell r="H439">
            <v>4085</v>
          </cell>
          <cell r="I439">
            <v>31618</v>
          </cell>
        </row>
        <row r="440">
          <cell r="A440" t="str">
            <v>7KK5302-2SB11</v>
          </cell>
          <cell r="B440">
            <v>31618</v>
          </cell>
          <cell r="C440">
            <v>3500</v>
          </cell>
          <cell r="D440">
            <v>3268</v>
          </cell>
          <cell r="E440">
            <v>4</v>
          </cell>
          <cell r="F440" t="str">
            <v>Output module DDA-2 for E1/T1; impedance, line code &amp; frame format are configurable by SW; E1 preconfigured; separate delivery for later installation; Prereq.: 7KK5302-1Lxxx (mainframe)</v>
          </cell>
          <cell r="H440">
            <v>4085</v>
          </cell>
          <cell r="I440">
            <v>31618</v>
          </cell>
        </row>
        <row r="441">
          <cell r="A441" t="str">
            <v>7KK5302-2SB12</v>
          </cell>
          <cell r="B441">
            <v>31618</v>
          </cell>
          <cell r="C441">
            <v>3500</v>
          </cell>
          <cell r="D441">
            <v>3268</v>
          </cell>
          <cell r="E441">
            <v>4</v>
          </cell>
          <cell r="F441" t="str">
            <v>Output module DDA-2 for E1/T1; impedance, line code &amp; frame format are configurable by SW; T1 preconfigured; separate delivery for later installation; Prereq.: 7KK5302-1Lxxx (mainframe)</v>
          </cell>
          <cell r="H441">
            <v>4085</v>
          </cell>
          <cell r="I441">
            <v>31618</v>
          </cell>
        </row>
        <row r="442">
          <cell r="A442" t="str">
            <v>7KK5302-5AA01</v>
          </cell>
          <cell r="B442">
            <v>31618</v>
          </cell>
          <cell r="C442">
            <v>3500</v>
          </cell>
          <cell r="D442">
            <v>437</v>
          </cell>
          <cell r="E442">
            <v>4</v>
          </cell>
          <cell r="F442" t="str">
            <v>Cable set for 1 input module DDM (balanced, 120 Ohm, "open ends");  supports 8 PCM lines; length: 5 meter</v>
          </cell>
          <cell r="H442">
            <v>547</v>
          </cell>
          <cell r="I442">
            <v>4234</v>
          </cell>
        </row>
        <row r="443">
          <cell r="A443" t="str">
            <v>7KK5302-5AA02</v>
          </cell>
          <cell r="B443">
            <v>4234</v>
          </cell>
          <cell r="C443">
            <v>3500</v>
          </cell>
          <cell r="D443">
            <v>522.5</v>
          </cell>
          <cell r="E443">
            <v>6</v>
          </cell>
          <cell r="F443" t="str">
            <v>Cable set for 1 input module DDM (unbalanced, 75 Ohm, "open ends");supports 8 PCM lines; length: 5 meter</v>
          </cell>
          <cell r="H443">
            <v>654</v>
          </cell>
          <cell r="I443">
            <v>5062</v>
          </cell>
        </row>
        <row r="444">
          <cell r="A444" t="str">
            <v>7KK5302-5AB01</v>
          </cell>
          <cell r="B444">
            <v>5062</v>
          </cell>
          <cell r="C444">
            <v>3500</v>
          </cell>
          <cell r="D444">
            <v>456</v>
          </cell>
          <cell r="E444">
            <v>6</v>
          </cell>
          <cell r="F444" t="str">
            <v>Cable set  for 1 input module DDM (balanced, 120 Ohm, "open ends"); supports 8 PCM lines; length: 6 meter</v>
          </cell>
          <cell r="H444">
            <v>570</v>
          </cell>
          <cell r="I444">
            <v>4412</v>
          </cell>
        </row>
        <row r="445">
          <cell r="A445" t="str">
            <v>7KK5302-5AB02</v>
          </cell>
          <cell r="B445">
            <v>4412</v>
          </cell>
          <cell r="C445">
            <v>3500</v>
          </cell>
          <cell r="D445">
            <v>522.5</v>
          </cell>
          <cell r="E445">
            <v>6</v>
          </cell>
          <cell r="F445" t="str">
            <v>Cable set for 1 input module DDM (unbalanced, 75 Ohm, "open ends"); supports 8 PCM lines; length: 6 meter</v>
          </cell>
          <cell r="H445">
            <v>654</v>
          </cell>
          <cell r="I445">
            <v>5062</v>
          </cell>
        </row>
        <row r="446">
          <cell r="A446" t="str">
            <v>7KK5302-5AC01</v>
          </cell>
          <cell r="B446">
            <v>5062</v>
          </cell>
          <cell r="C446">
            <v>3500</v>
          </cell>
          <cell r="D446">
            <v>541.5</v>
          </cell>
          <cell r="E446">
            <v>6</v>
          </cell>
          <cell r="F446" t="str">
            <v>Cable set for 1 input module DDM (balanced, 120 Ohm, "open ends"); supports 8 PCM lines; length: 10 meter</v>
          </cell>
          <cell r="H446">
            <v>677</v>
          </cell>
          <cell r="I446">
            <v>5240</v>
          </cell>
        </row>
        <row r="447">
          <cell r="A447" t="str">
            <v>7KK5302-5AC02</v>
          </cell>
          <cell r="B447">
            <v>5240</v>
          </cell>
          <cell r="C447">
            <v>3500</v>
          </cell>
          <cell r="D447">
            <v>712.5</v>
          </cell>
          <cell r="E447">
            <v>6</v>
          </cell>
          <cell r="F447" t="str">
            <v>Cable set for 1 input module DDM (unbalanced, 75 Ohm, "open ends"); supports 8 PCM lines; length: 10 meter</v>
          </cell>
          <cell r="H447">
            <v>891</v>
          </cell>
          <cell r="I447">
            <v>6897</v>
          </cell>
        </row>
        <row r="448">
          <cell r="A448" t="str">
            <v>7KK5302-5AX01</v>
          </cell>
          <cell r="B448">
            <v>6897</v>
          </cell>
          <cell r="C448">
            <v>3500</v>
          </cell>
          <cell r="D448">
            <v>161.5</v>
          </cell>
          <cell r="E448">
            <v>8</v>
          </cell>
          <cell r="F448" t="str">
            <v>Upgrade of a set of DDM cables "open ends" (7KK5302-5Axx2) to Coax 1,6 / 5.6</v>
          </cell>
          <cell r="H448">
            <v>202</v>
          </cell>
          <cell r="I448">
            <v>1564</v>
          </cell>
        </row>
        <row r="449">
          <cell r="A449" t="str">
            <v>7KK5302-5BA01</v>
          </cell>
          <cell r="B449">
            <v>1564</v>
          </cell>
          <cell r="C449">
            <v>3500</v>
          </cell>
          <cell r="D449">
            <v>437</v>
          </cell>
          <cell r="E449">
            <v>4</v>
          </cell>
          <cell r="F449" t="str">
            <v>Cable set for 1 output module DDA (balanced, 120 OHM); supports 4 PCM lines; lenght: 5 meter</v>
          </cell>
          <cell r="H449">
            <v>547</v>
          </cell>
          <cell r="I449">
            <v>4234</v>
          </cell>
        </row>
        <row r="450">
          <cell r="A450" t="str">
            <v>7KK5302-5BA02</v>
          </cell>
          <cell r="B450">
            <v>4234</v>
          </cell>
          <cell r="C450">
            <v>3500</v>
          </cell>
          <cell r="D450">
            <v>522.5</v>
          </cell>
          <cell r="E450">
            <v>4</v>
          </cell>
          <cell r="F450" t="str">
            <v>Cable set  for 1 output module DDA (unbalanced, 75 Ohm, "open ends"); supports 4 PCM lines; length: 5 meter</v>
          </cell>
          <cell r="H450">
            <v>654</v>
          </cell>
          <cell r="I450">
            <v>5062</v>
          </cell>
        </row>
        <row r="451">
          <cell r="A451" t="str">
            <v>7KK5302-5BB01</v>
          </cell>
          <cell r="B451">
            <v>5062</v>
          </cell>
          <cell r="C451">
            <v>3500</v>
          </cell>
          <cell r="D451">
            <v>456</v>
          </cell>
          <cell r="E451">
            <v>6</v>
          </cell>
          <cell r="F451" t="str">
            <v>Cable set for 1 output module DDA (balanced, 120 OHM); supports 4 PCM lines; lenght: 6 meter</v>
          </cell>
          <cell r="H451">
            <v>570</v>
          </cell>
          <cell r="I451">
            <v>4412</v>
          </cell>
        </row>
        <row r="452">
          <cell r="A452" t="str">
            <v>7KK5302-5BB02</v>
          </cell>
          <cell r="B452">
            <v>4412</v>
          </cell>
          <cell r="C452">
            <v>3500</v>
          </cell>
          <cell r="D452">
            <v>541.5</v>
          </cell>
          <cell r="E452">
            <v>6</v>
          </cell>
          <cell r="F452" t="str">
            <v>Cable set for 1 output module DDA (unbalanced, 75 Ohm, "open ends"); supports 4 PCM lines; length: 6 meter</v>
          </cell>
          <cell r="H452">
            <v>677</v>
          </cell>
          <cell r="I452">
            <v>5240</v>
          </cell>
        </row>
        <row r="453">
          <cell r="A453" t="str">
            <v>7KK5302-5BC01</v>
          </cell>
          <cell r="B453">
            <v>5240</v>
          </cell>
          <cell r="C453">
            <v>3500</v>
          </cell>
          <cell r="D453">
            <v>541.5</v>
          </cell>
          <cell r="E453">
            <v>6</v>
          </cell>
          <cell r="F453" t="str">
            <v>Cable set  for 1 output module DDA (balanced, 120 OHM); supports 4 PCM lines; lenght: 10 meter</v>
          </cell>
          <cell r="H453">
            <v>677</v>
          </cell>
          <cell r="I453">
            <v>5240</v>
          </cell>
        </row>
        <row r="454">
          <cell r="A454" t="str">
            <v>7KK5302-5BC02</v>
          </cell>
          <cell r="B454">
            <v>5240</v>
          </cell>
          <cell r="C454">
            <v>3500</v>
          </cell>
          <cell r="D454">
            <v>712.5</v>
          </cell>
          <cell r="E454">
            <v>6</v>
          </cell>
          <cell r="F454" t="str">
            <v>Cable set for 1 output module DDA (unbalanced, 75 Ohm, "open ends"); supports 4 PCM lines; length: 10 meter</v>
          </cell>
          <cell r="H454">
            <v>891</v>
          </cell>
          <cell r="I454">
            <v>6897</v>
          </cell>
        </row>
        <row r="455">
          <cell r="A455" t="str">
            <v>7KK5302-5BX01</v>
          </cell>
          <cell r="B455">
            <v>6897</v>
          </cell>
          <cell r="C455">
            <v>3500</v>
          </cell>
          <cell r="D455">
            <v>152</v>
          </cell>
          <cell r="E455">
            <v>8</v>
          </cell>
          <cell r="F455" t="str">
            <v>Upgrade of a set of DDA cables "open ends" (7KK5302-5Bxx2) to Coax 1,6 / 5.6</v>
          </cell>
          <cell r="H455">
            <v>190</v>
          </cell>
          <cell r="I455">
            <v>1471</v>
          </cell>
        </row>
        <row r="456">
          <cell r="A456" t="str">
            <v>7KK5302-5CA01</v>
          </cell>
          <cell r="B456">
            <v>1471</v>
          </cell>
          <cell r="C456">
            <v>3500</v>
          </cell>
          <cell r="D456">
            <v>114</v>
          </cell>
          <cell r="E456">
            <v>4</v>
          </cell>
          <cell r="F456" t="str">
            <v>Cable DDA to DDM for cascading of DASY's (DDA: two 15 pins plugs =&gt; DDM: one 15 pins plug); length: 1,5 meter</v>
          </cell>
          <cell r="H456">
            <v>143</v>
          </cell>
          <cell r="I456">
            <v>1107</v>
          </cell>
        </row>
        <row r="457">
          <cell r="A457" t="str">
            <v>7KK5302-5CB01</v>
          </cell>
          <cell r="B457">
            <v>1107</v>
          </cell>
          <cell r="C457">
            <v>3500</v>
          </cell>
          <cell r="D457">
            <v>123.5</v>
          </cell>
          <cell r="E457">
            <v>4</v>
          </cell>
          <cell r="F457" t="str">
            <v>Cable DDA to DDM for cascading of DASY's (DDA: two 15 pins plugs =&gt; DDM: one 15 pins plug); length: 5 meter</v>
          </cell>
          <cell r="H457">
            <v>155</v>
          </cell>
          <cell r="I457">
            <v>1200</v>
          </cell>
        </row>
        <row r="458">
          <cell r="A458" t="str">
            <v>7KK5302-5CC01</v>
          </cell>
          <cell r="B458">
            <v>1200</v>
          </cell>
          <cell r="C458">
            <v>3500</v>
          </cell>
          <cell r="D458">
            <v>142.5</v>
          </cell>
          <cell r="E458">
            <v>4</v>
          </cell>
          <cell r="F458" t="str">
            <v>Cable DDA to DDM for cascading of DASY's (DDA: two 15 pins plugs =&gt; DDM: one 15 pins plug); length: 10 meter</v>
          </cell>
          <cell r="H458">
            <v>179</v>
          </cell>
          <cell r="I458">
            <v>1386</v>
          </cell>
        </row>
        <row r="459">
          <cell r="A459" t="str">
            <v>7KK5302-5DA01</v>
          </cell>
          <cell r="B459">
            <v>1386</v>
          </cell>
          <cell r="C459">
            <v>3500</v>
          </cell>
          <cell r="D459">
            <v>171</v>
          </cell>
          <cell r="E459">
            <v>4</v>
          </cell>
          <cell r="F459" t="str">
            <v>K5302 HW mounting kit for 19'' rack</v>
          </cell>
          <cell r="H459">
            <v>214</v>
          </cell>
          <cell r="I459">
            <v>1657</v>
          </cell>
        </row>
        <row r="460">
          <cell r="A460" t="str">
            <v>7KK5302-5EA01</v>
          </cell>
          <cell r="B460">
            <v>1657</v>
          </cell>
          <cell r="C460">
            <v>3500</v>
          </cell>
          <cell r="D460">
            <v>19</v>
          </cell>
          <cell r="E460">
            <v>2</v>
          </cell>
          <cell r="F460" t="str">
            <v>V.24 remote control cable for DASY</v>
          </cell>
          <cell r="H460">
            <v>24</v>
          </cell>
          <cell r="I460">
            <v>186</v>
          </cell>
        </row>
        <row r="461">
          <cell r="A461" t="str">
            <v>7KK5302-8AB11</v>
          </cell>
          <cell r="B461">
            <v>186</v>
          </cell>
          <cell r="C461">
            <v>3500</v>
          </cell>
          <cell r="D461">
            <v>2042.5</v>
          </cell>
          <cell r="E461">
            <v>2</v>
          </cell>
          <cell r="F461" t="str">
            <v>DASY remote control SW for WIN 95/98/ME/NT/2000; supports remote control of several DASY's via serial Modem or Ethernet connection</v>
          </cell>
          <cell r="H461">
            <v>2554</v>
          </cell>
          <cell r="I461">
            <v>19768</v>
          </cell>
        </row>
        <row r="462">
          <cell r="A462" t="str">
            <v>7KK5302-8AB41</v>
          </cell>
          <cell r="B462">
            <v>19768</v>
          </cell>
          <cell r="C462">
            <v>3500</v>
          </cell>
          <cell r="D462">
            <v>703</v>
          </cell>
          <cell r="E462">
            <v>2</v>
          </cell>
          <cell r="F462" t="str">
            <v>DASY remote control SW for WIN 95/98/ME/NT/2000 Upgrade; supports remote control of several DASY's via serial Modem or Ethernet connection; Prereq.: 7KK5302-8AB11</v>
          </cell>
          <cell r="H462">
            <v>879</v>
          </cell>
          <cell r="I462">
            <v>6804</v>
          </cell>
        </row>
        <row r="463">
          <cell r="A463" t="str">
            <v>7KK5302-8BA11</v>
          </cell>
          <cell r="B463">
            <v>6804</v>
          </cell>
          <cell r="C463">
            <v>3500</v>
          </cell>
          <cell r="D463">
            <v>1529.5</v>
          </cell>
          <cell r="E463">
            <v>2</v>
          </cell>
          <cell r="F463" t="str">
            <v>DASY control C library; offers A C, C++ compatible API (32 BIT) for controlling DASY from an user application (WIN 95/98/ME/NT/2000)</v>
          </cell>
          <cell r="H463">
            <v>1912</v>
          </cell>
          <cell r="I463">
            <v>14799</v>
          </cell>
        </row>
        <row r="464">
          <cell r="A464" t="str">
            <v>7PK1205-6AA11</v>
          </cell>
          <cell r="B464">
            <v>14799</v>
          </cell>
          <cell r="C464">
            <v>3500</v>
          </cell>
          <cell r="D464">
            <v>4085</v>
          </cell>
          <cell r="E464">
            <v>4</v>
          </cell>
          <cell r="F464" t="str">
            <v>K1205 prot. SW Mon Access ISDN/V5.x Package ; ISDN D-Ch, QSIG, QSIG SS, V5.1/2, PHI, DASS2, DPNSS ; Prereq.: current systemversion (7KK1205-6ABxx) &amp; 7PK1205-6TN11</v>
          </cell>
          <cell r="H464">
            <v>5107</v>
          </cell>
          <cell r="I464">
            <v>39529</v>
          </cell>
        </row>
        <row r="465">
          <cell r="A465" t="str">
            <v>7PK1205-6AA41</v>
          </cell>
          <cell r="B465">
            <v>39529</v>
          </cell>
          <cell r="C465">
            <v>3500</v>
          </cell>
          <cell r="D465">
            <v>1230</v>
          </cell>
          <cell r="E465" t="str">
            <v>TBA</v>
          </cell>
          <cell r="F465" t="str">
            <v>K1205 prot. SW Mon Access ISDN/V5.x Package Upgrade; ISDN D-Ch, QSIG, QSIG SS, V5.1/2, PHI, DASS2, DPNSS; Prereq.: current systemversion (7KK1205-6ABxx) &amp; 7PK1205-6AA11</v>
          </cell>
          <cell r="H465">
            <v>1538</v>
          </cell>
          <cell r="I465">
            <v>11905</v>
          </cell>
        </row>
        <row r="466">
          <cell r="A466" t="str">
            <v>7PK1205-6CJ11</v>
          </cell>
          <cell r="B466">
            <v>11905</v>
          </cell>
          <cell r="C466">
            <v>3500</v>
          </cell>
          <cell r="D466">
            <v>1425</v>
          </cell>
          <cell r="E466">
            <v>4</v>
          </cell>
          <cell r="F466" t="str">
            <v>K1205 prot. SW Mon Core Intelligent Networks Package; for standard, country and vendor specific variants; Prereq.: current systemversion (7KK1205-6ABxx) &amp; 7PK1205-6TC11</v>
          </cell>
          <cell r="H466">
            <v>1782</v>
          </cell>
          <cell r="I466">
            <v>13793</v>
          </cell>
        </row>
        <row r="467">
          <cell r="A467" t="str">
            <v>7PK1205-6CJ41</v>
          </cell>
          <cell r="B467">
            <v>13793</v>
          </cell>
          <cell r="C467">
            <v>3500</v>
          </cell>
          <cell r="D467">
            <v>427.5</v>
          </cell>
          <cell r="E467">
            <v>4</v>
          </cell>
          <cell r="F467" t="str">
            <v>K1205 prot. SW Mon Core Intelligent Networks Package Upgrade; for standard, country and vendor specific variants; Prereq.: current systemversion (7KK1205-6ABxx) &amp; 7PK1205-6CJ11</v>
          </cell>
          <cell r="H467">
            <v>535</v>
          </cell>
          <cell r="I467">
            <v>4141</v>
          </cell>
        </row>
        <row r="468">
          <cell r="A468" t="str">
            <v>7PK1205-6CS11</v>
          </cell>
          <cell r="B468">
            <v>4141</v>
          </cell>
          <cell r="C468">
            <v>3500</v>
          </cell>
          <cell r="D468">
            <v>1425</v>
          </cell>
          <cell r="E468">
            <v>4</v>
          </cell>
          <cell r="F468" t="str">
            <v>K1205 prot. SW Mon Core ISUP/TUP Package; for standard, country and vendor specific ISUP/TUP variants; Prereq.: current systemversion (7KK1205-6ABxx) &amp; 7PK1205-6TC11 or -6TN11</v>
          </cell>
          <cell r="H468">
            <v>1782</v>
          </cell>
          <cell r="I468">
            <v>13793</v>
          </cell>
        </row>
        <row r="469">
          <cell r="A469" t="str">
            <v>7PK1205-6CS41</v>
          </cell>
          <cell r="B469">
            <v>13793</v>
          </cell>
          <cell r="C469">
            <v>3500</v>
          </cell>
          <cell r="D469">
            <v>427.5</v>
          </cell>
          <cell r="E469">
            <v>4</v>
          </cell>
          <cell r="F469" t="str">
            <v>K1205 prot. SW Mon Core ISUP/TUP Package Upgrade; for standard, country and vendor specific ISUP/TUP variants; Prereq.: current systemversion (7KK1205-6ABxx) &amp; 7PK1205-6CS11</v>
          </cell>
          <cell r="H469">
            <v>535</v>
          </cell>
          <cell r="I469">
            <v>4141</v>
          </cell>
        </row>
        <row r="470">
          <cell r="A470" t="str">
            <v>7PK1205-6DR11</v>
          </cell>
          <cell r="B470">
            <v>4141</v>
          </cell>
          <cell r="C470">
            <v>3500</v>
          </cell>
          <cell r="D470">
            <v>3800</v>
          </cell>
          <cell r="E470">
            <v>4</v>
          </cell>
          <cell r="F470" t="str">
            <v>K1205 prot. SW Mon CDMA2000 Package; RAN &amp; MAP; Prereq.: current systemversion (7KK1205-6ABxx) &amp; 7PK1205-6TP11</v>
          </cell>
          <cell r="H470">
            <v>4750</v>
          </cell>
          <cell r="I470">
            <v>36765</v>
          </cell>
        </row>
        <row r="471">
          <cell r="A471" t="str">
            <v>7PK1205-6DR41</v>
          </cell>
          <cell r="B471">
            <v>36765</v>
          </cell>
          <cell r="C471">
            <v>3500</v>
          </cell>
          <cell r="D471">
            <v>1140</v>
          </cell>
          <cell r="E471">
            <v>4</v>
          </cell>
          <cell r="F471" t="str">
            <v>K1205 prot. SW Mon CDMA2000 Package Upgrade; RAN &amp; MAP; Prereq.: current systemversion (7KK1205-6ABxx) &amp; 7PK1205-6DR11</v>
          </cell>
          <cell r="H471">
            <v>1425</v>
          </cell>
          <cell r="I471">
            <v>11030</v>
          </cell>
        </row>
        <row r="472">
          <cell r="A472" t="str">
            <v>7PK1205-6GB11</v>
          </cell>
          <cell r="B472">
            <v>11030</v>
          </cell>
          <cell r="C472">
            <v>3500</v>
          </cell>
          <cell r="D472">
            <v>4750</v>
          </cell>
          <cell r="E472">
            <v>4</v>
          </cell>
          <cell r="F472" t="str">
            <v>K1205 prot. SW Mon GPRS Gb Package; NS (GSM08.16); BSSGP (GSM08.18); LLC (GSM04.64); SNDCP (GSM04.65); GMM/SM (GSM04.08; TS24.008); Prereq.: current systemversion (7KK1205-6ABxx) &amp; 7PK1205-6TP11</v>
          </cell>
          <cell r="H472">
            <v>5938</v>
          </cell>
          <cell r="I472">
            <v>45961</v>
          </cell>
        </row>
        <row r="473">
          <cell r="A473" t="str">
            <v>7PK1205-6GB41</v>
          </cell>
          <cell r="B473">
            <v>45961</v>
          </cell>
          <cell r="C473">
            <v>3500</v>
          </cell>
          <cell r="D473">
            <v>1425</v>
          </cell>
          <cell r="E473">
            <v>4</v>
          </cell>
          <cell r="F473" t="str">
            <v>K1205 prot. SW Mon GPRS Gb Package Upgrade; NS (GSM08.16); BSSGP (GSM08.18); LLC (GSM04.64); SNDCP (GSM04.65); GMM/SM (GSM04.08; TS24.008); Prereq.: current systemversion (7KK1205-6ABxx) &amp; 7PK1205-6GB11</v>
          </cell>
          <cell r="H473">
            <v>1782</v>
          </cell>
          <cell r="I473">
            <v>13793</v>
          </cell>
        </row>
        <row r="474">
          <cell r="A474" t="str">
            <v>7PK1205-6GF11</v>
          </cell>
          <cell r="B474">
            <v>13793</v>
          </cell>
          <cell r="C474">
            <v>3500</v>
          </cell>
          <cell r="D474">
            <v>7600</v>
          </cell>
          <cell r="E474">
            <v>4</v>
          </cell>
          <cell r="F474" t="str">
            <v>K1205 prot. SW Mon GPRS Package; Deciphering; Prereq.: current systemversion (7KK1205-6ABxx) &amp; 7PK1205-6GB &amp; 7PK1205-6MM</v>
          </cell>
          <cell r="H474">
            <v>9500</v>
          </cell>
          <cell r="I474">
            <v>73530</v>
          </cell>
        </row>
        <row r="475">
          <cell r="A475" t="str">
            <v>7PK1205-6GF41</v>
          </cell>
          <cell r="B475">
            <v>73530</v>
          </cell>
          <cell r="C475">
            <v>3500</v>
          </cell>
          <cell r="D475">
            <v>2280</v>
          </cell>
          <cell r="E475" t="str">
            <v>TBA</v>
          </cell>
          <cell r="F475" t="str">
            <v>K1205 prot. SW Mon GPRS Package Upgrade; Deciphering; Prereq.: current systemversion (7KK1205-6ABxx) &amp; 7PK1205-6GF11</v>
          </cell>
          <cell r="H475">
            <v>2850</v>
          </cell>
          <cell r="I475">
            <v>22059</v>
          </cell>
        </row>
        <row r="476">
          <cell r="A476" t="str">
            <v>7PK1205-6GN11</v>
          </cell>
          <cell r="B476">
            <v>22059</v>
          </cell>
          <cell r="C476">
            <v>3500</v>
          </cell>
          <cell r="D476">
            <v>1900</v>
          </cell>
          <cell r="E476">
            <v>4</v>
          </cell>
          <cell r="F476" t="str">
            <v>K1205 prot. SW Mon GPRS Gn, Gp, Ga Package; GTP (GSM09.60; TS29.060); Prereq.: current systemversion (7KK1205-6ABxx) &amp; 7PK1205-6TP11</v>
          </cell>
          <cell r="H476">
            <v>2375</v>
          </cell>
          <cell r="I476">
            <v>18383</v>
          </cell>
        </row>
        <row r="477">
          <cell r="A477" t="str">
            <v>7PK1205-6GN41</v>
          </cell>
          <cell r="B477">
            <v>18383</v>
          </cell>
          <cell r="C477">
            <v>3500</v>
          </cell>
          <cell r="D477">
            <v>570</v>
          </cell>
          <cell r="E477">
            <v>4</v>
          </cell>
          <cell r="F477" t="str">
            <v>K1205 prot. SW Mon GPRS Gn, Gp, Ga Package Upgrade; GTP (GSM09.60; TS29.060); Prereq.: current systemversion (7KK1205-6ABxx) &amp; 7PK1205-6GN11</v>
          </cell>
          <cell r="H477">
            <v>713</v>
          </cell>
          <cell r="I477">
            <v>5519</v>
          </cell>
        </row>
        <row r="478">
          <cell r="A478" t="str">
            <v>7PK1205-6GS11</v>
          </cell>
          <cell r="B478">
            <v>5519</v>
          </cell>
          <cell r="C478">
            <v>3500</v>
          </cell>
          <cell r="D478">
            <v>1425</v>
          </cell>
          <cell r="E478">
            <v>4</v>
          </cell>
          <cell r="F478" t="str">
            <v>K1205 prot. SW Mon GPRS Gs Package; BSSAP+ (GSM09.18; TS29.018); Prereq.: current systemversion (7KK1205-6ABxx) &amp; 7PK1205-6TC11</v>
          </cell>
          <cell r="H478">
            <v>1782</v>
          </cell>
          <cell r="I478">
            <v>13793</v>
          </cell>
        </row>
        <row r="479">
          <cell r="A479" t="str">
            <v>7PK1205-6GS41</v>
          </cell>
          <cell r="B479">
            <v>13793</v>
          </cell>
          <cell r="C479">
            <v>3500</v>
          </cell>
          <cell r="D479">
            <v>427.5</v>
          </cell>
          <cell r="E479">
            <v>4</v>
          </cell>
          <cell r="F479" t="str">
            <v>K1205 prot. SW Mon GPRS Gs Package Upgrade; BSSAP+ (GSM09.18; TS29.018); Prereq.: current systemversion (7KK1205-6ABxx) &amp; 7PK1221-6GS11</v>
          </cell>
          <cell r="H479">
            <v>535</v>
          </cell>
          <cell r="I479">
            <v>4141</v>
          </cell>
        </row>
        <row r="480">
          <cell r="A480" t="str">
            <v>7PK1205-6GX11</v>
          </cell>
          <cell r="B480">
            <v>4141</v>
          </cell>
          <cell r="C480">
            <v>3500</v>
          </cell>
          <cell r="D480">
            <v>2140</v>
          </cell>
          <cell r="E480" t="str">
            <v>TBA</v>
          </cell>
          <cell r="F480" t="str">
            <v>K1205 prot. SW Mon NSIP Package; incl. NS (3GPP TS 48.016 ); Prereq.: current systemversion (7KK1205-6ABxx) &amp; 7PK1205-6GB11</v>
          </cell>
          <cell r="H480">
            <v>2675</v>
          </cell>
          <cell r="I480">
            <v>20705</v>
          </cell>
        </row>
        <row r="481">
          <cell r="A481" t="str">
            <v>7PK1205-6JJ11</v>
          </cell>
          <cell r="B481">
            <v>20705</v>
          </cell>
          <cell r="C481">
            <v>3500</v>
          </cell>
          <cell r="D481">
            <v>2850</v>
          </cell>
          <cell r="E481">
            <v>4</v>
          </cell>
          <cell r="F481" t="str">
            <v>K1205 prot. SW Mon IP Applications Package; incl. NBSS, NBDG, NBNS, NFS, DNS, SMNP, Telnet, FTP, Radius, MIP, IKE and others; Prereq.: current systemversion (7KK1205-6ABxx) &amp; 7PK1205-6TP11</v>
          </cell>
          <cell r="H481">
            <v>3563</v>
          </cell>
          <cell r="I481">
            <v>27578</v>
          </cell>
        </row>
        <row r="482">
          <cell r="A482" t="str">
            <v>7PK1205-6JJ41</v>
          </cell>
          <cell r="B482">
            <v>27578</v>
          </cell>
          <cell r="C482">
            <v>3500</v>
          </cell>
          <cell r="D482">
            <v>855</v>
          </cell>
          <cell r="E482">
            <v>4</v>
          </cell>
          <cell r="F482" t="str">
            <v>K1205 prot. SW Mon IP Applications Package Upgrade; incl. NBSS, NBDG, NBNS, NFS, DNS, SMNP, Telnet, FTP, Radius, MIP, IKE and others; Prereq.: current systemversion (7KK1205-6ABxx) &amp; 7PK1205-6JJ11</v>
          </cell>
          <cell r="H482">
            <v>1069</v>
          </cell>
          <cell r="I482">
            <v>8275</v>
          </cell>
        </row>
        <row r="483">
          <cell r="A483" t="str">
            <v>7PK1205-6JS11</v>
          </cell>
          <cell r="B483">
            <v>8275</v>
          </cell>
          <cell r="C483">
            <v>3500</v>
          </cell>
          <cell r="D483">
            <v>1900</v>
          </cell>
          <cell r="E483">
            <v>4</v>
          </cell>
          <cell r="F483" t="str">
            <v>K1205 prot. SW Mon IPS7 Package; incl. M3UA, SCTP, TALI, MTP-Adapt; Prereq.: current systemversion (7KK1205-6ABxx) &amp; 7PK1205-6TP11</v>
          </cell>
          <cell r="H483">
            <v>2375</v>
          </cell>
          <cell r="I483">
            <v>18383</v>
          </cell>
        </row>
        <row r="484">
          <cell r="A484" t="str">
            <v>7PK1205-6JS41</v>
          </cell>
          <cell r="B484">
            <v>18383</v>
          </cell>
          <cell r="C484">
            <v>3500</v>
          </cell>
          <cell r="D484">
            <v>570</v>
          </cell>
          <cell r="E484">
            <v>4</v>
          </cell>
          <cell r="F484" t="str">
            <v>K1205 prot. SW Mon IPS7 Package Upgrade; incl. M3UA, SCTP, TALI, MTP-Adapt; Prereq.: current systemversion (7KK1205-6ABxx) &amp; 7PK1205-6JS11</v>
          </cell>
          <cell r="H484">
            <v>713</v>
          </cell>
          <cell r="I484">
            <v>5519</v>
          </cell>
        </row>
        <row r="485">
          <cell r="A485" t="str">
            <v>7PK1205-6JV11</v>
          </cell>
          <cell r="B485">
            <v>5519</v>
          </cell>
          <cell r="C485">
            <v>3500</v>
          </cell>
          <cell r="D485">
            <v>5700</v>
          </cell>
          <cell r="E485">
            <v>4</v>
          </cell>
          <cell r="F485" t="str">
            <v>K1205 prot. SW Mon VoIP Package; incl. MGCP, SIP, RTP, RTCP; Prereq.: current systemversion (7KK1205-6ABxx) &amp; 7PK1205-6TP11</v>
          </cell>
          <cell r="H485">
            <v>7125</v>
          </cell>
          <cell r="I485">
            <v>55148</v>
          </cell>
        </row>
        <row r="486">
          <cell r="A486" t="str">
            <v>7PK1205-6JV41</v>
          </cell>
          <cell r="B486">
            <v>55148</v>
          </cell>
          <cell r="C486">
            <v>3500</v>
          </cell>
          <cell r="D486">
            <v>1710</v>
          </cell>
          <cell r="E486">
            <v>4</v>
          </cell>
          <cell r="F486" t="str">
            <v>K1205 prot. SW Mon VoIP Package Upgrade; incl. MGCP, SIP, RTP, RTCP; Prereq.: current systemversion (7KK1205-6ABxx) &amp; 7PK1205-6JV11</v>
          </cell>
          <cell r="H486">
            <v>2138</v>
          </cell>
          <cell r="I486">
            <v>16549</v>
          </cell>
        </row>
        <row r="487">
          <cell r="A487" t="str">
            <v>7PK1205-6MB11</v>
          </cell>
          <cell r="B487">
            <v>16549</v>
          </cell>
          <cell r="C487">
            <v>3500</v>
          </cell>
          <cell r="D487">
            <v>950</v>
          </cell>
          <cell r="E487">
            <v>4</v>
          </cell>
          <cell r="F487" t="str">
            <v>K1205 prot. SW Mon 2G, 2.5G and 3G Mobile BSSMAP Package; Prereq.: current systemversion (7KK1205-6ABxx) &amp; 7PK1205-6TC11</v>
          </cell>
          <cell r="H487">
            <v>1188</v>
          </cell>
          <cell r="I487">
            <v>9196</v>
          </cell>
        </row>
        <row r="488">
          <cell r="A488" t="str">
            <v>7PK1205-6MB41</v>
          </cell>
          <cell r="B488">
            <v>9196</v>
          </cell>
          <cell r="C488">
            <v>3500</v>
          </cell>
          <cell r="D488">
            <v>285</v>
          </cell>
          <cell r="E488">
            <v>4</v>
          </cell>
          <cell r="F488" t="str">
            <v>K1205 prot. SW Mon 2G, 2.5G and 3G Mobile BSSMAP Package Upgrade; Prereq.: current systemversion (7KK1205-6ABxx) &amp; 7PK1205-6MB11</v>
          </cell>
          <cell r="H488">
            <v>357</v>
          </cell>
          <cell r="I488">
            <v>2764</v>
          </cell>
        </row>
        <row r="489">
          <cell r="A489" t="str">
            <v>7PK1205-6MC11</v>
          </cell>
          <cell r="B489">
            <v>2764</v>
          </cell>
          <cell r="C489">
            <v>3500</v>
          </cell>
          <cell r="D489">
            <v>1900</v>
          </cell>
          <cell r="E489">
            <v>4</v>
          </cell>
          <cell r="F489" t="str">
            <v>K1205 prot. SW Mon CDMA Package; IS-41 c/d; IS634b: IOS3.x, IOS2.x (TCAP, BSSMAP, DTAP); Prereq.: current systemversion (7KK1205-6ABxx) &amp; 7PK1205-6TC11</v>
          </cell>
          <cell r="H489">
            <v>2375</v>
          </cell>
          <cell r="I489">
            <v>18383</v>
          </cell>
        </row>
        <row r="490">
          <cell r="A490" t="str">
            <v>7PK1205-6MC41</v>
          </cell>
          <cell r="B490">
            <v>18383</v>
          </cell>
          <cell r="C490">
            <v>3500</v>
          </cell>
          <cell r="D490">
            <v>570</v>
          </cell>
          <cell r="E490">
            <v>4</v>
          </cell>
          <cell r="F490" t="str">
            <v>K1205 prot. SW Mon CDMA Package Upgrade; IS-41 c/d; IS634b: IOS3.x, IOS2.x (TCAP, BSSMAP, DTAP); Prereq.: current systemversion (7KK1205-6ABxx) &amp; 7PK1205-6MC11</v>
          </cell>
          <cell r="H490">
            <v>713</v>
          </cell>
          <cell r="I490">
            <v>5519</v>
          </cell>
        </row>
        <row r="491">
          <cell r="A491" t="str">
            <v>7PK1205-6ML11</v>
          </cell>
          <cell r="B491">
            <v>5519</v>
          </cell>
          <cell r="C491">
            <v>3500</v>
          </cell>
          <cell r="D491">
            <v>950</v>
          </cell>
          <cell r="E491">
            <v>4</v>
          </cell>
          <cell r="F491" t="str">
            <v>K1205 prot. SW Mon Mobile Package; Location Services protocols (BSSLAP, BSSMAP-LE, SMLCPP, RRLP, LLP); Prereq.: current systemversion (7KK1205-6ABxx) &amp; 7PK1205-6MB11</v>
          </cell>
          <cell r="H491">
            <v>1188</v>
          </cell>
          <cell r="I491">
            <v>9196</v>
          </cell>
        </row>
        <row r="492">
          <cell r="A492" t="str">
            <v>7PK1205-6ML41</v>
          </cell>
          <cell r="B492">
            <v>9196</v>
          </cell>
          <cell r="C492">
            <v>3500</v>
          </cell>
          <cell r="D492">
            <v>285</v>
          </cell>
          <cell r="E492" t="str">
            <v>TBA</v>
          </cell>
          <cell r="F492" t="str">
            <v>K1205 prot. SW Mon Mobile Package Upgrade; Location Services protocols (BSSLAP, BSSMAP-LE, SMLCPP, RRLP, LLP); Prereq.: current systemversion (7KK1205-6ABxx) &amp; 7PK1205-6ML11</v>
          </cell>
          <cell r="H492">
            <v>357</v>
          </cell>
          <cell r="I492">
            <v>2764</v>
          </cell>
        </row>
        <row r="493">
          <cell r="A493" t="str">
            <v>7PK1205-6MM11</v>
          </cell>
          <cell r="B493">
            <v>2764</v>
          </cell>
          <cell r="C493">
            <v>3500</v>
          </cell>
          <cell r="D493">
            <v>1425</v>
          </cell>
          <cell r="E493">
            <v>4</v>
          </cell>
          <cell r="F493" t="str">
            <v>K1205 prot. SW Mon GPRS Package; MAP (GSM09.02; TS29.002)/TCAP 6.x and higher; Prereq.: current systemversion (7KK1205-6ABxx) &amp; 7PK1205-6TC11</v>
          </cell>
          <cell r="H493">
            <v>1782</v>
          </cell>
          <cell r="I493">
            <v>13793</v>
          </cell>
        </row>
        <row r="494">
          <cell r="A494" t="str">
            <v>7PK1205-6MM41</v>
          </cell>
          <cell r="B494">
            <v>13793</v>
          </cell>
          <cell r="C494">
            <v>3500</v>
          </cell>
          <cell r="D494">
            <v>427.5</v>
          </cell>
          <cell r="E494">
            <v>4</v>
          </cell>
          <cell r="F494" t="str">
            <v>K1205 prot. SW Mon GPRS Package Upgrade; MAP (GSM09.02; TS29.002)/TCAP 6.x and higher; Prereq.: current systemversion (7KK1205-6ABxx) &amp; 7PK1205-6MM11</v>
          </cell>
          <cell r="H494">
            <v>535</v>
          </cell>
          <cell r="I494">
            <v>4141</v>
          </cell>
        </row>
        <row r="495">
          <cell r="A495" t="str">
            <v>7PK1205-6MP11</v>
          </cell>
          <cell r="B495">
            <v>4141</v>
          </cell>
          <cell r="C495">
            <v>3500</v>
          </cell>
          <cell r="D495">
            <v>1425</v>
          </cell>
          <cell r="E495">
            <v>4</v>
          </cell>
          <cell r="F495" t="str">
            <v>K1205 prot. SW Mon 2G, 2.5G and 3G Mobile CAP Package; Prereq.: current systemversion (7KK1205-6ABxx) &amp; 7PK1205-6TC</v>
          </cell>
          <cell r="H495">
            <v>1782</v>
          </cell>
          <cell r="I495">
            <v>13793</v>
          </cell>
        </row>
        <row r="496">
          <cell r="A496" t="str">
            <v>7PK1205-6MP41</v>
          </cell>
          <cell r="B496">
            <v>13793</v>
          </cell>
          <cell r="C496">
            <v>3500</v>
          </cell>
          <cell r="D496">
            <v>427.5</v>
          </cell>
          <cell r="E496">
            <v>4</v>
          </cell>
          <cell r="F496" t="str">
            <v>K1205 prot. SW Mon 2G, 2.5G and 3G Mobile CAP Package Upgrade; Prereq.: current systemversion (7KK1205-6ABxx) &amp; 7PK1205-6MP11</v>
          </cell>
          <cell r="H496">
            <v>535</v>
          </cell>
          <cell r="I496">
            <v>4141</v>
          </cell>
        </row>
        <row r="497">
          <cell r="A497" t="str">
            <v>7PK1205-6MS11</v>
          </cell>
          <cell r="B497">
            <v>4141</v>
          </cell>
          <cell r="C497">
            <v>3500</v>
          </cell>
          <cell r="D497">
            <v>950</v>
          </cell>
          <cell r="E497">
            <v>4</v>
          </cell>
          <cell r="F497" t="str">
            <v>K1205 prot. SW Mon Mobile Package; SMS (TS 24.011, TS23.040, GSM 03.40, GSM 04.11 and IS637 CDMA ); Prereq.: current systemversion (7KK1205-6ABxx) &amp; 7PK1205-6GB11 or -6MC11 or -6MM11</v>
          </cell>
          <cell r="H497">
            <v>1188</v>
          </cell>
          <cell r="I497">
            <v>9196</v>
          </cell>
        </row>
        <row r="498">
          <cell r="A498" t="str">
            <v>7PK1205-6MS41</v>
          </cell>
          <cell r="B498">
            <v>9196</v>
          </cell>
          <cell r="C498">
            <v>3500</v>
          </cell>
          <cell r="D498">
            <v>285</v>
          </cell>
          <cell r="E498">
            <v>4</v>
          </cell>
          <cell r="F498" t="str">
            <v>K1205 prot. SW Mon Mobile Package Upgrade; SMS (TS 24.011, TS23.040, GSM 03.40, GSM 04.11 and IS637 CDMA ); Prereq.: current systemversion (7KK1205-6ABxx) &amp; 7PK1205-6MS11</v>
          </cell>
          <cell r="H498">
            <v>357</v>
          </cell>
          <cell r="I498">
            <v>2764</v>
          </cell>
        </row>
        <row r="499">
          <cell r="A499" t="str">
            <v>7PK1205-6MU11</v>
          </cell>
          <cell r="B499">
            <v>2764</v>
          </cell>
          <cell r="C499">
            <v>3500</v>
          </cell>
          <cell r="D499">
            <v>7600</v>
          </cell>
          <cell r="E499">
            <v>4</v>
          </cell>
          <cell r="F499" t="str">
            <v>K1205 prot. SW Mon TD-SCDMA Package; Contains RSL, O&amp;M, Asub, TSM 04.08, TSM 04.60, PCU-FRS3006; Prereq.: current systemversion (7KK1205-6ABxx) &amp; 7PK1205-6TP11</v>
          </cell>
          <cell r="H499">
            <v>9500</v>
          </cell>
          <cell r="I499">
            <v>73530</v>
          </cell>
        </row>
        <row r="500">
          <cell r="A500" t="str">
            <v>7PK1205-6MW11</v>
          </cell>
          <cell r="B500">
            <v>73530</v>
          </cell>
          <cell r="C500">
            <v>3500</v>
          </cell>
          <cell r="D500">
            <v>950</v>
          </cell>
          <cell r="E500">
            <v>4</v>
          </cell>
          <cell r="F500" t="str">
            <v>K1205 prot. SW Mon Package; WAP; Prereq.: current systemversion (7KK1205-6ABxx) &amp; 7PK1205-6MM or -6MS</v>
          </cell>
          <cell r="H500">
            <v>1188</v>
          </cell>
          <cell r="I500">
            <v>9196</v>
          </cell>
        </row>
        <row r="501">
          <cell r="A501" t="str">
            <v>7PK1205-6NQ11</v>
          </cell>
          <cell r="B501">
            <v>9196</v>
          </cell>
          <cell r="C501">
            <v>3500</v>
          </cell>
          <cell r="D501">
            <v>2375</v>
          </cell>
          <cell r="E501">
            <v>4</v>
          </cell>
          <cell r="F501" t="str">
            <v>K1205 prot. SW Mon Package; Q3; RFC 1006, ISO 8073 Transp., X.225/X.226, ISO 8327-1, SESS/PRES, ACSE  X.227, ROSE/CMIP,  X.229/X.711, FTAM ISO 8571-4, Siemens SBS3GRNC; Prereq.: current systemversion (7KK1205-6ABxx) &amp; 7PK1205-6TP11</v>
          </cell>
          <cell r="H501">
            <v>2969</v>
          </cell>
          <cell r="I501">
            <v>22981</v>
          </cell>
        </row>
        <row r="502">
          <cell r="A502" t="str">
            <v>7PK1205-6NQ41</v>
          </cell>
          <cell r="B502">
            <v>22981</v>
          </cell>
          <cell r="C502">
            <v>3500</v>
          </cell>
          <cell r="D502">
            <v>713</v>
          </cell>
          <cell r="E502" t="str">
            <v>TBA</v>
          </cell>
          <cell r="F502" t="str">
            <v>K1205 prot. SW Mon Package Upgrade; Q3; RFC 1006, ISO 8073 Transp., X.225/X.226, ISO 8327-1, SESS/PRES, ACSE X.227, ROSE/CMIP, X.229/X.711, FTAM ISO 8571-4, Siemens SBS3GRNC; Prereq.: current systemversion (7KK1205-6ABxx) &amp; 7PK1205-6NQ11</v>
          </cell>
          <cell r="H502">
            <v>892</v>
          </cell>
          <cell r="I502">
            <v>6905</v>
          </cell>
        </row>
        <row r="503">
          <cell r="A503" t="str">
            <v>7PK1205-6PP11</v>
          </cell>
          <cell r="B503">
            <v>6905</v>
          </cell>
          <cell r="C503">
            <v>3500</v>
          </cell>
          <cell r="D503">
            <v>4750</v>
          </cell>
          <cell r="E503">
            <v>4</v>
          </cell>
          <cell r="F503" t="str">
            <v>K1205 prot. SW Mon GPRS PPP Package; PPP (RFC 1661), PAP (RFC 1334), CHAP (RFC1994), IPCP (RFC1332); Prereq.: current systemversion (7KK1205-6ABxx) &amp; 7PK1205-6GB or -6GN</v>
          </cell>
          <cell r="H503">
            <v>5938</v>
          </cell>
          <cell r="I503">
            <v>45961</v>
          </cell>
        </row>
        <row r="504">
          <cell r="A504" t="str">
            <v>7PK1205-6PP41</v>
          </cell>
          <cell r="B504">
            <v>45961</v>
          </cell>
          <cell r="C504">
            <v>3500</v>
          </cell>
          <cell r="D504">
            <v>1425</v>
          </cell>
          <cell r="E504" t="str">
            <v>TBA</v>
          </cell>
          <cell r="F504" t="str">
            <v>K1205 prot. SW Mon GPRS PPP Package Upgrade; PPP (RFC 1661), PAP (RFC 1334), CHAP (RFC1994), IPCP (RFC1332); Prereq.: current systemversion (7KK1205-6ABxx) &amp; 7PK1205-6PP11</v>
          </cell>
          <cell r="H504">
            <v>1782</v>
          </cell>
          <cell r="I504">
            <v>13793</v>
          </cell>
        </row>
        <row r="505">
          <cell r="A505" t="str">
            <v>7PK1205-6TC11</v>
          </cell>
          <cell r="B505">
            <v>13793</v>
          </cell>
          <cell r="C505">
            <v>3500</v>
          </cell>
          <cell r="D505">
            <v>475</v>
          </cell>
          <cell r="E505">
            <v>4</v>
          </cell>
          <cell r="F505" t="str">
            <v>K1205 prot. SW Mon Transport SCCP Package; SCCP/SCMG; TCAP; Prereq.: current systemversion (7KK1205-6ABxx) &amp; 7PK1205-6TN</v>
          </cell>
          <cell r="H505">
            <v>594</v>
          </cell>
          <cell r="I505">
            <v>4598</v>
          </cell>
        </row>
        <row r="506">
          <cell r="A506" t="str">
            <v>7PK1205-6TC41</v>
          </cell>
          <cell r="B506">
            <v>4598</v>
          </cell>
          <cell r="C506">
            <v>3500</v>
          </cell>
          <cell r="D506">
            <v>143</v>
          </cell>
          <cell r="E506" t="str">
            <v>TBA</v>
          </cell>
          <cell r="F506" t="str">
            <v>K1205 prot. SW Mon Transport SCCP Package Upgrade; SCCP/SCMG; TCAP; Prereq.: current systemversion (7KK1205-6ABxx) &amp; 7PK1205-6TC11</v>
          </cell>
          <cell r="H506">
            <v>179</v>
          </cell>
          <cell r="I506">
            <v>1386</v>
          </cell>
        </row>
        <row r="507">
          <cell r="A507" t="str">
            <v>7PK1205-6TH11</v>
          </cell>
          <cell r="B507">
            <v>1386</v>
          </cell>
          <cell r="C507">
            <v>3500</v>
          </cell>
          <cell r="D507">
            <v>3097</v>
          </cell>
          <cell r="E507">
            <v>4</v>
          </cell>
          <cell r="F507" t="str">
            <v>K1205 prot. SW Mon Transport Narrowband Package; HSL; incl. MTP L2; Prereq.: current systemversion (7KK1205-6ABxx), 7PK1205-6TN11 recommended</v>
          </cell>
          <cell r="H507">
            <v>3872</v>
          </cell>
          <cell r="I507">
            <v>29970</v>
          </cell>
        </row>
        <row r="508">
          <cell r="A508" t="str">
            <v>7PK1205-6TN11</v>
          </cell>
          <cell r="B508">
            <v>29970</v>
          </cell>
          <cell r="C508">
            <v>3500</v>
          </cell>
          <cell r="D508">
            <v>950</v>
          </cell>
          <cell r="E508">
            <v>4</v>
          </cell>
          <cell r="F508" t="str">
            <v>K1205 prot. SW Mon Transport Narrowband Package; MTP L2, MTP L3, MTP T&amp;M, LAP D, LAP D Management, LAP V; Prereq.: current systemversion (7KK1205-6ABxx)</v>
          </cell>
          <cell r="H508">
            <v>1188</v>
          </cell>
          <cell r="I508">
            <v>9196</v>
          </cell>
        </row>
        <row r="509">
          <cell r="A509" t="str">
            <v>7PK1205-6TP11</v>
          </cell>
          <cell r="B509">
            <v>9196</v>
          </cell>
          <cell r="C509">
            <v>3500</v>
          </cell>
          <cell r="D509">
            <v>1900</v>
          </cell>
          <cell r="E509">
            <v>4</v>
          </cell>
          <cell r="F509" t="str">
            <v>K1205 prot. SW Mon Transport Packet Data Package; incl. X.25, LAP B, FR , IPv4, IPv6, ARP/RARP, EGP, RIP, TCP &amp; UDP, ICMP, IEEE802.3 MAC; GPRS Gi; Prereq.: current systemversion (7KK1205-6ABxx)</v>
          </cell>
          <cell r="H509">
            <v>2375</v>
          </cell>
          <cell r="I509">
            <v>18383</v>
          </cell>
        </row>
        <row r="510">
          <cell r="A510" t="str">
            <v>7PK1205-6TP41</v>
          </cell>
          <cell r="B510">
            <v>18383</v>
          </cell>
          <cell r="C510">
            <v>3500</v>
          </cell>
          <cell r="D510">
            <v>570</v>
          </cell>
          <cell r="E510">
            <v>4</v>
          </cell>
          <cell r="F510" t="str">
            <v>K1205 prot. SW Mon Transport Packet Data Package Upgrade; incl. X.25, LAP B, FR , IPv4, IPv6, ARP/RARP, EGP, RIP, TCP &amp; UDP, ICMP, IEEE802.3 MAC; GPRS Gi; Prereq.: current systemversion (7KK1205-6ABxx) &amp; 7PK1205-6TP11</v>
          </cell>
          <cell r="H510">
            <v>713</v>
          </cell>
          <cell r="I510">
            <v>5519</v>
          </cell>
        </row>
        <row r="511">
          <cell r="A511" t="str">
            <v>7PK1205-6UF11</v>
          </cell>
          <cell r="B511">
            <v>5519</v>
          </cell>
          <cell r="C511">
            <v>3500</v>
          </cell>
          <cell r="D511">
            <v>2850</v>
          </cell>
          <cell r="E511">
            <v>4</v>
          </cell>
          <cell r="F511" t="str">
            <v>K1205 prot. SW Mon UMTS Nc Package; BICC Q.1901; Prereq.: current systemversion (7KK1205-6ABxx) &amp; 7PK1205-6JS or -6TN</v>
          </cell>
          <cell r="H511">
            <v>3563</v>
          </cell>
          <cell r="I511">
            <v>27578</v>
          </cell>
        </row>
        <row r="512">
          <cell r="A512" t="str">
            <v>7PK1205-6UF41</v>
          </cell>
          <cell r="B512">
            <v>27578</v>
          </cell>
          <cell r="C512">
            <v>3500</v>
          </cell>
          <cell r="D512">
            <v>855</v>
          </cell>
          <cell r="E512" t="str">
            <v>TBA</v>
          </cell>
          <cell r="F512" t="str">
            <v>K1205 prot. SW Mon UMTS Nc Package Upgrade; BICC Q.1901; Prereq.: current systemversion (7KK1205-6ABxx) &amp; 7PK1205-6UF11</v>
          </cell>
          <cell r="H512">
            <v>1069</v>
          </cell>
          <cell r="I512">
            <v>8275</v>
          </cell>
        </row>
        <row r="513">
          <cell r="A513" t="str">
            <v>7PK1205-6UQ11</v>
          </cell>
          <cell r="B513">
            <v>8275</v>
          </cell>
          <cell r="C513">
            <v>3500</v>
          </cell>
          <cell r="D513">
            <v>1425</v>
          </cell>
          <cell r="E513">
            <v>4</v>
          </cell>
          <cell r="F513" t="str">
            <v>K1205 prot. SW Mon Mobile SUPS Package; Supplementary Services (TS 24.080); Prereq.: current systemversion (7KK1205-6ABxx) &amp; 7PK1205-6UY</v>
          </cell>
          <cell r="H513">
            <v>1782</v>
          </cell>
          <cell r="I513">
            <v>13793</v>
          </cell>
        </row>
        <row r="514">
          <cell r="A514" t="str">
            <v>7PK1205-6UQ41</v>
          </cell>
          <cell r="B514">
            <v>13793</v>
          </cell>
          <cell r="C514">
            <v>3500</v>
          </cell>
          <cell r="D514">
            <v>428</v>
          </cell>
          <cell r="E514" t="str">
            <v>TBA</v>
          </cell>
          <cell r="F514" t="str">
            <v>K1205 prot. SW Mon Mobile SUPS Package Upgrade; Supplementary Services (TS 24.080); Prereq.: current systemversion (7KK1205-6ABxx) &amp; 7PK1205-6UQ11</v>
          </cell>
          <cell r="H514">
            <v>535</v>
          </cell>
          <cell r="I514">
            <v>4141</v>
          </cell>
        </row>
        <row r="515">
          <cell r="A515" t="str">
            <v>7PK1205-6UY11</v>
          </cell>
          <cell r="B515">
            <v>4141</v>
          </cell>
          <cell r="C515">
            <v>3500</v>
          </cell>
          <cell r="D515">
            <v>4275</v>
          </cell>
          <cell r="E515">
            <v>4</v>
          </cell>
          <cell r="F515" t="str">
            <v>K1205 prot. SW Mon 2.5G and 3G Mobile DTAP/DMTAP Package; CPMM/CC/GPRS SM/MM/RR (TS24.008); Prereq.: current systemversion (7KK1205-6ABxx) &amp; 7KK1205-6Ex or 7PK1205-6TC or -6TN</v>
          </cell>
          <cell r="H515">
            <v>5344</v>
          </cell>
          <cell r="I515">
            <v>41363</v>
          </cell>
        </row>
        <row r="516">
          <cell r="A516" t="str">
            <v>7PK1205-6UY41</v>
          </cell>
          <cell r="B516">
            <v>41363</v>
          </cell>
          <cell r="C516">
            <v>3500</v>
          </cell>
          <cell r="D516">
            <v>1285</v>
          </cell>
          <cell r="E516" t="str">
            <v>TBA</v>
          </cell>
          <cell r="F516" t="str">
            <v>K1205 prot. SW Mon 2.5G and 3G Mobile DTAP/DMTAP Package Upgrade; CPMM/CC/GPRS SM/MM/RR (TS24.008); Prereq.: current systemversion (7KK1205-6ABxx) &amp; 7PK1205-6UY11</v>
          </cell>
          <cell r="H516">
            <v>1607</v>
          </cell>
          <cell r="I516">
            <v>12439</v>
          </cell>
        </row>
        <row r="517">
          <cell r="A517" t="str">
            <v>7PK1221-6AA11</v>
          </cell>
          <cell r="B517">
            <v>12439</v>
          </cell>
          <cell r="C517">
            <v>3500</v>
          </cell>
          <cell r="D517">
            <v>4085</v>
          </cell>
          <cell r="E517">
            <v>5</v>
          </cell>
          <cell r="F517" t="str">
            <v>K1297-G20 prot. SW Mon Access ISDN/V5.x Package; PSTN, ISDN D-Ch, QSIG, QSIG SS, V5.1/2, PHI, DASS2, DPNSS; Prereq.: current systemversion (7KK1220-0SCxx) &amp; 7PK1221-6/7TN11</v>
          </cell>
          <cell r="H517">
            <v>5107</v>
          </cell>
          <cell r="I517">
            <v>39529</v>
          </cell>
        </row>
        <row r="518">
          <cell r="A518" t="str">
            <v>7PK1221-6AA41</v>
          </cell>
          <cell r="B518">
            <v>39529</v>
          </cell>
          <cell r="C518">
            <v>3500</v>
          </cell>
          <cell r="D518">
            <v>1230</v>
          </cell>
          <cell r="E518" t="str">
            <v>TBA</v>
          </cell>
          <cell r="F518" t="str">
            <v>K1297-G20 prot. SW Mon Access ISDN/V5.x Package Upgrade; PSTN, ISDN D-Ch, QSIG, QSIG SS, V5.1/2, PHI, DASS2, DPNSS; Prereq.: current systemversion (7KK1220-0SCxx) &amp; 7PK1221-6AA11</v>
          </cell>
          <cell r="H518">
            <v>1538</v>
          </cell>
          <cell r="I518">
            <v>11905</v>
          </cell>
        </row>
        <row r="519">
          <cell r="A519" t="str">
            <v>7PK1221-6BS11</v>
          </cell>
          <cell r="B519">
            <v>11905</v>
          </cell>
          <cell r="C519">
            <v>3500</v>
          </cell>
          <cell r="D519">
            <v>4750</v>
          </cell>
          <cell r="E519">
            <v>5</v>
          </cell>
          <cell r="F519" t="str">
            <v>K1297-G20 prot. SW Mon Core Broadband Signaling Package; BISUP, ATM Forum UNI3.1, UNI4.0, Q2931CS2.2, B-ICI, PNNI; Prereq.: current systemversion (7KK1220-0SCxx) &amp; 7PK1221-6/7TB11</v>
          </cell>
          <cell r="H519">
            <v>5938</v>
          </cell>
          <cell r="I519">
            <v>45961</v>
          </cell>
        </row>
        <row r="520">
          <cell r="A520" t="str">
            <v>7PK1221-6CJ11</v>
          </cell>
          <cell r="B520">
            <v>45961</v>
          </cell>
          <cell r="C520">
            <v>3500</v>
          </cell>
          <cell r="D520">
            <v>1425</v>
          </cell>
          <cell r="E520">
            <v>5</v>
          </cell>
          <cell r="F520" t="str">
            <v>K1297-G20 prot. SW Mon Core Intelligent Networks Package; incl. standard, country and vendor specific INAP/TCAP variants; Prereq.: current systemversion (7KK1220-0SCxx) &amp; 7PK1221-6/7TC11</v>
          </cell>
          <cell r="H520">
            <v>1782</v>
          </cell>
          <cell r="I520">
            <v>13793</v>
          </cell>
        </row>
        <row r="521">
          <cell r="A521" t="str">
            <v>7PK1221-6CJ41</v>
          </cell>
          <cell r="B521">
            <v>13793</v>
          </cell>
          <cell r="C521">
            <v>3500</v>
          </cell>
          <cell r="D521">
            <v>427.5</v>
          </cell>
          <cell r="E521">
            <v>5</v>
          </cell>
          <cell r="F521" t="str">
            <v>K1297-G20 prot. SW Mon Core Intelligent Networks Package Upgrade; incl. standard, country and vendor specific INAP/TCAP variants; Prereq.: current systemversion (7KK1220-0SCxx) &amp; 7PK1221-6CJ11</v>
          </cell>
          <cell r="H521">
            <v>535</v>
          </cell>
          <cell r="I521">
            <v>4141</v>
          </cell>
        </row>
        <row r="522">
          <cell r="A522" t="str">
            <v>7PK1221-6CS11</v>
          </cell>
          <cell r="B522">
            <v>4141</v>
          </cell>
          <cell r="C522">
            <v>3500</v>
          </cell>
          <cell r="D522">
            <v>1425</v>
          </cell>
          <cell r="E522">
            <v>5</v>
          </cell>
          <cell r="F522" t="str">
            <v>K1297-G20 prot. SW Mon Core ISUP/TUP Package; incl. standard, country and vendor specific ISUP/TUP variants; Prereq.: current systemversion (7KK1220-0SCxx) &amp; 7PK1221-6/7TC11</v>
          </cell>
          <cell r="H522">
            <v>1782</v>
          </cell>
          <cell r="I522">
            <v>13793</v>
          </cell>
        </row>
        <row r="523">
          <cell r="A523" t="str">
            <v>7PK1221-6CS41</v>
          </cell>
          <cell r="B523">
            <v>13793</v>
          </cell>
          <cell r="C523">
            <v>3500</v>
          </cell>
          <cell r="D523">
            <v>427.5</v>
          </cell>
          <cell r="E523">
            <v>5</v>
          </cell>
          <cell r="F523" t="str">
            <v>K1297-G20 prot. SW Mon Core ISUP/TUP Package Upgrade; incl. standard, country and vendor specific ISUP/TUP variants; Prereq.: current systemversion (7KK1220-0SCxx) &amp; 7PK1221-6CS11</v>
          </cell>
          <cell r="H523">
            <v>535</v>
          </cell>
          <cell r="I523">
            <v>4141</v>
          </cell>
        </row>
        <row r="524">
          <cell r="A524" t="str">
            <v>7PK1221-6DR11</v>
          </cell>
          <cell r="B524">
            <v>4141</v>
          </cell>
          <cell r="C524">
            <v>3500</v>
          </cell>
          <cell r="D524">
            <v>3800</v>
          </cell>
          <cell r="E524">
            <v>5</v>
          </cell>
          <cell r="F524" t="str">
            <v>K1297-G20 prot. SW Mon CDMA2000 Package; RAN &amp; MAP; Prereq.: current systemversion (7KK1220-0SCxx) &amp; 7PK1221-6/7TP11</v>
          </cell>
          <cell r="H524">
            <v>4750</v>
          </cell>
          <cell r="I524">
            <v>36765</v>
          </cell>
        </row>
        <row r="525">
          <cell r="A525" t="str">
            <v>7PK1221-6DR41</v>
          </cell>
          <cell r="B525">
            <v>36765</v>
          </cell>
          <cell r="C525">
            <v>3500</v>
          </cell>
          <cell r="D525">
            <v>1140</v>
          </cell>
          <cell r="E525">
            <v>5</v>
          </cell>
          <cell r="F525" t="str">
            <v>K1297-G20 prot. SW Mon CDMA2000 Package Upgrade; RAN &amp; MAP; Prereq.: current systemversion (7KK1220-0SCxx) &amp; 7PK1221-6DR11</v>
          </cell>
          <cell r="H525">
            <v>1425</v>
          </cell>
          <cell r="I525">
            <v>11030</v>
          </cell>
        </row>
        <row r="526">
          <cell r="A526" t="str">
            <v>7PK1221-6GB11</v>
          </cell>
          <cell r="B526">
            <v>11030</v>
          </cell>
          <cell r="C526">
            <v>3500</v>
          </cell>
          <cell r="D526">
            <v>4750</v>
          </cell>
          <cell r="E526">
            <v>5</v>
          </cell>
          <cell r="F526" t="str">
            <v>K1297-G20 prot. SW Mon GPRS Gb Package; incl. NS (GSM08.16); BSSGP (GSM08.18); LLC (GSM04.64); SNDCP (GSM04.65); GMM/SM (GSM04.08; TS24.008); Prereq.: current systemversion (7KK1220-0SCxx) &amp; 7PK1221-6/7TP11</v>
          </cell>
          <cell r="H526">
            <v>5938</v>
          </cell>
          <cell r="I526">
            <v>45961</v>
          </cell>
        </row>
        <row r="527">
          <cell r="A527" t="str">
            <v>7PK1221-6GB41</v>
          </cell>
          <cell r="B527">
            <v>45961</v>
          </cell>
          <cell r="C527">
            <v>3500</v>
          </cell>
          <cell r="D527">
            <v>1425</v>
          </cell>
          <cell r="E527">
            <v>5</v>
          </cell>
          <cell r="F527" t="str">
            <v>K1297-G20 prot. SW Mon GPRS Gb Package Upgrade; incl. NS (GSM08.16); BSSGP (GSM08.18); LLC (GSM04.64); SNDCP (GSM04.65); GMM/SM (GSM04.08; TS24.008); Prereq.: current systemversion (7KK1220-0SCxx) &amp; 7PK1221-6GB11</v>
          </cell>
          <cell r="H527">
            <v>1782</v>
          </cell>
          <cell r="I527">
            <v>13793</v>
          </cell>
        </row>
        <row r="528">
          <cell r="A528" t="str">
            <v>7PK1221-6GF11</v>
          </cell>
          <cell r="B528">
            <v>13793</v>
          </cell>
          <cell r="C528">
            <v>3500</v>
          </cell>
          <cell r="D528">
            <v>7600</v>
          </cell>
          <cell r="E528">
            <v>5</v>
          </cell>
          <cell r="F528" t="str">
            <v>K1297-G20 prot. SW Mon GPRS Package; Deciphering; Prereq.: current systemversion (7KK1220-0SCxx) &amp; 7PK1221-6/7GB &amp; -6/7MM</v>
          </cell>
          <cell r="H528">
            <v>9500</v>
          </cell>
          <cell r="I528">
            <v>73530</v>
          </cell>
        </row>
        <row r="529">
          <cell r="A529" t="str">
            <v>7PK1221-6GF41</v>
          </cell>
          <cell r="B529">
            <v>73530</v>
          </cell>
          <cell r="C529">
            <v>3500</v>
          </cell>
          <cell r="D529">
            <v>2280</v>
          </cell>
          <cell r="E529" t="str">
            <v>TBA</v>
          </cell>
          <cell r="F529" t="str">
            <v>K1297-G20 prot. SW Mon GPRS Package Upgrade; Deciphering; Prereq.: current systemversion (7KK1220-0SCxx) &amp; 7PK1221-6GF11</v>
          </cell>
          <cell r="H529">
            <v>2850</v>
          </cell>
          <cell r="I529">
            <v>22059</v>
          </cell>
        </row>
        <row r="530">
          <cell r="A530" t="str">
            <v>7PK1221-6GN11</v>
          </cell>
          <cell r="B530">
            <v>22059</v>
          </cell>
          <cell r="C530">
            <v>3500</v>
          </cell>
          <cell r="D530">
            <v>1900</v>
          </cell>
          <cell r="E530">
            <v>5</v>
          </cell>
          <cell r="F530" t="str">
            <v>K1297-G20 prot. SW Mon 2.5G and 3G Mobile Package; Gn, Gp, Ga, Iu-PS; incl. GTP (GSM09.60; TS29.060); Prereq.: current systemversion (7KK1220-0SCxx) &amp; 7PK1221-6/7TP11</v>
          </cell>
          <cell r="H530">
            <v>2375</v>
          </cell>
          <cell r="I530">
            <v>18383</v>
          </cell>
        </row>
        <row r="531">
          <cell r="A531" t="str">
            <v>7PK1221-6GN41</v>
          </cell>
          <cell r="B531">
            <v>18383</v>
          </cell>
          <cell r="C531">
            <v>3500</v>
          </cell>
          <cell r="D531">
            <v>570</v>
          </cell>
          <cell r="E531">
            <v>5</v>
          </cell>
          <cell r="F531" t="str">
            <v>K1297-G20 prot. SW Mon 2.5G and 3G Mobile Package Upgrade; Gn, Gp, Ga, Iu-PS; incl. GTP (GSM09.60; TS29.060); Prereq.: current systemversion (7KK1220-0SCxx) &amp; 7PK1221-6GN11</v>
          </cell>
          <cell r="H531">
            <v>713</v>
          </cell>
          <cell r="I531">
            <v>5519</v>
          </cell>
        </row>
        <row r="532">
          <cell r="A532" t="str">
            <v>7PK1221-6GS11</v>
          </cell>
          <cell r="B532">
            <v>5519</v>
          </cell>
          <cell r="C532">
            <v>3500</v>
          </cell>
          <cell r="D532">
            <v>1425</v>
          </cell>
          <cell r="E532">
            <v>5</v>
          </cell>
          <cell r="F532" t="str">
            <v>K1297-G20 prot. SW Mon GPRS Gs Package; incl. BSSAP+ (GSM09.18; TS29.018); Prereq.: current systemversion (7KK1220-0SCxx) &amp; 7PK1221-6/7TC11</v>
          </cell>
          <cell r="H532">
            <v>1782</v>
          </cell>
          <cell r="I532">
            <v>13793</v>
          </cell>
        </row>
        <row r="533">
          <cell r="A533" t="str">
            <v>7PK1221-6GS41</v>
          </cell>
          <cell r="B533">
            <v>13793</v>
          </cell>
          <cell r="C533">
            <v>3500</v>
          </cell>
          <cell r="D533">
            <v>427.5</v>
          </cell>
          <cell r="E533">
            <v>5</v>
          </cell>
          <cell r="F533" t="str">
            <v>K1297-G20 prot. SW Mon GPRS Gs Package Upgrade; incl. BSSAP+ (GSM09.18; TS29.018); Prereq.: current systemversion (7KK1220-0SCxx) &amp; 7PK1221-6GS11</v>
          </cell>
          <cell r="H533">
            <v>535</v>
          </cell>
          <cell r="I533">
            <v>4141</v>
          </cell>
        </row>
        <row r="534">
          <cell r="A534" t="str">
            <v>7PK1221-6GX11</v>
          </cell>
          <cell r="B534">
            <v>4141</v>
          </cell>
          <cell r="C534">
            <v>3500</v>
          </cell>
          <cell r="D534">
            <v>2140</v>
          </cell>
          <cell r="E534" t="str">
            <v>TBA</v>
          </cell>
          <cell r="F534" t="str">
            <v>K1297-G20 prot. SW Mon NSIP Package; incl. NS (3GPP TS 48.016 ); Prereq.: current systemversion (7KK1220-0SCxx) &amp; 7PK1221-6GB11</v>
          </cell>
          <cell r="H534">
            <v>2675</v>
          </cell>
          <cell r="I534">
            <v>20705</v>
          </cell>
        </row>
        <row r="535">
          <cell r="A535" t="str">
            <v>7PK1221-6JJ11</v>
          </cell>
          <cell r="B535">
            <v>20705</v>
          </cell>
          <cell r="C535">
            <v>3500</v>
          </cell>
          <cell r="D535">
            <v>2850</v>
          </cell>
          <cell r="E535">
            <v>5</v>
          </cell>
          <cell r="F535" t="str">
            <v>K1297-G20 prot. SW Mon IP Applications Package; incl. NBSS; NBDG; NBNS; NFS; DNS; SMNP; Telnet; FTP; Radius; MIP; IKE and others; Prereq.: current systemversion (7KK1220-0SCxx) &amp; 7PK1221-6/7TP11</v>
          </cell>
          <cell r="H535">
            <v>3563</v>
          </cell>
          <cell r="I535">
            <v>27578</v>
          </cell>
        </row>
        <row r="536">
          <cell r="A536" t="str">
            <v>7PK1221-6JS11</v>
          </cell>
          <cell r="B536">
            <v>27578</v>
          </cell>
          <cell r="C536">
            <v>3500</v>
          </cell>
          <cell r="D536">
            <v>1900</v>
          </cell>
          <cell r="E536">
            <v>5</v>
          </cell>
          <cell r="F536" t="str">
            <v>K1297-G20 prot. SW Mon IPS7 Package; incl. M3UA, SCTP, TALI, MTP-Adapt; Prereq.: current systemversion (7KK1220-0SCxx) &amp; 7PK1221-6/7TP11</v>
          </cell>
          <cell r="H536">
            <v>2375</v>
          </cell>
          <cell r="I536">
            <v>18383</v>
          </cell>
        </row>
        <row r="537">
          <cell r="A537" t="str">
            <v>7PK1221-6JS41</v>
          </cell>
          <cell r="B537">
            <v>18383</v>
          </cell>
          <cell r="C537">
            <v>3500</v>
          </cell>
          <cell r="D537">
            <v>570</v>
          </cell>
          <cell r="E537">
            <v>5</v>
          </cell>
          <cell r="F537" t="str">
            <v>K1297-G20 prot. SW Mon IPS7 Package Upgrade; incl. M3UA, SCTP, TALI, MTP-Adapt; Prereq.: current systemversion (7KK1220-0SCxx) &amp; 7PK1221-6JS11</v>
          </cell>
          <cell r="H537">
            <v>713</v>
          </cell>
          <cell r="I537">
            <v>5519</v>
          </cell>
        </row>
        <row r="538">
          <cell r="A538" t="str">
            <v>7PK1221-6JV11</v>
          </cell>
          <cell r="B538">
            <v>5519</v>
          </cell>
          <cell r="C538">
            <v>3500</v>
          </cell>
          <cell r="D538">
            <v>5700</v>
          </cell>
          <cell r="E538">
            <v>5</v>
          </cell>
          <cell r="F538" t="str">
            <v>K1297-G20 prot. SW Mon VoIP Package; incl. MGCP, SIP, RTP, RTCP; Prereq.: current systemversion (7KK1220-0SCxx) &amp; 7PK1221-6/7TP11</v>
          </cell>
          <cell r="H538">
            <v>7125</v>
          </cell>
          <cell r="I538">
            <v>55148</v>
          </cell>
        </row>
        <row r="539">
          <cell r="A539" t="str">
            <v>7PK1221-6JV41</v>
          </cell>
          <cell r="B539">
            <v>55148</v>
          </cell>
          <cell r="C539">
            <v>3500</v>
          </cell>
          <cell r="D539">
            <v>1710</v>
          </cell>
          <cell r="E539">
            <v>5</v>
          </cell>
          <cell r="F539" t="str">
            <v>K1297-G20 prot. SW Mon VoIP Package Upgrade; incl. MGCP, SIP, RTP, RTCP; Prereq.: current systemversion (7KK1220-0SCxx) &amp; 7PK1221-6JV11</v>
          </cell>
          <cell r="H539">
            <v>2138</v>
          </cell>
          <cell r="I539">
            <v>16549</v>
          </cell>
        </row>
        <row r="540">
          <cell r="A540" t="str">
            <v>7PK1221-6MB11</v>
          </cell>
          <cell r="B540">
            <v>16549</v>
          </cell>
          <cell r="C540">
            <v>3500</v>
          </cell>
          <cell r="D540">
            <v>950</v>
          </cell>
          <cell r="E540">
            <v>5</v>
          </cell>
          <cell r="F540" t="str">
            <v>K1297-G20 prot. SW Mon Mobile BSSMAP Package; BSSMAP &gt;= v8.7.0; Prereq.: current systemversion (7KK1220-0SCxx) &amp; 7PK1221-6/7TC11</v>
          </cell>
          <cell r="H540">
            <v>1188</v>
          </cell>
          <cell r="I540">
            <v>9196</v>
          </cell>
        </row>
        <row r="541">
          <cell r="A541" t="str">
            <v>7PK1221-6MB41</v>
          </cell>
          <cell r="B541">
            <v>9196</v>
          </cell>
          <cell r="C541">
            <v>3500</v>
          </cell>
          <cell r="D541">
            <v>285</v>
          </cell>
          <cell r="E541">
            <v>5</v>
          </cell>
          <cell r="F541" t="str">
            <v>K1297-G20 prot. SW Mon Mobile BSSMAP Package Upgrade; BSSMAP &gt;= v8.7.0; Prereq.: current systemversion (7KK1220-0SCxx) &amp; 7PK1221-6MB11</v>
          </cell>
          <cell r="H541">
            <v>357</v>
          </cell>
          <cell r="I541">
            <v>2764</v>
          </cell>
        </row>
        <row r="542">
          <cell r="A542" t="str">
            <v>7PK1221-6MC11</v>
          </cell>
          <cell r="B542">
            <v>2764</v>
          </cell>
          <cell r="C542">
            <v>3500</v>
          </cell>
          <cell r="D542">
            <v>1900</v>
          </cell>
          <cell r="E542">
            <v>5</v>
          </cell>
          <cell r="F542" t="str">
            <v>K1297-G20 prot. SW Mon CDMA Package; incl. IS-41 c/d; IS634b: IOS3.x, IOS2.x (TCAP, BSSMAP, DTAP); Prereq.: current systemversion (7KK1220-0SCxx) &amp; 7PK1221-6/7TC11</v>
          </cell>
          <cell r="H542">
            <v>2375</v>
          </cell>
          <cell r="I542">
            <v>18383</v>
          </cell>
        </row>
        <row r="543">
          <cell r="A543" t="str">
            <v>7PK1221-6MC41</v>
          </cell>
          <cell r="B543">
            <v>18383</v>
          </cell>
          <cell r="C543">
            <v>3500</v>
          </cell>
          <cell r="D543">
            <v>570</v>
          </cell>
          <cell r="E543">
            <v>5</v>
          </cell>
          <cell r="F543" t="str">
            <v>K1297-G20 prot. SW Mon CDMA Package Upgrade; incl. IS-41 c/d; IS634b: IOS3.x, IOS2.x (TCAP, BSSMAP, DTAP); Prereq.: current systemversion (7KK1220-0SCxx) &amp; 7PK1221-6MC11</v>
          </cell>
          <cell r="H543">
            <v>713</v>
          </cell>
          <cell r="I543">
            <v>5519</v>
          </cell>
        </row>
        <row r="544">
          <cell r="A544" t="str">
            <v>7PK1221-6ML11</v>
          </cell>
          <cell r="B544">
            <v>5519</v>
          </cell>
          <cell r="C544">
            <v>3500</v>
          </cell>
          <cell r="D544">
            <v>950</v>
          </cell>
          <cell r="E544">
            <v>5</v>
          </cell>
          <cell r="F544" t="str">
            <v>K1297-G20 prot. SW Mon Mobile Location Services Package; incl. Location Services protocols (BSSLAP, BSSMAP-LE, SMLCPP, RRLP, LLP); Prereq.: current systemversion (7KK1220-0SCxx) &amp; 7PK1221-6/7MB11</v>
          </cell>
          <cell r="H544">
            <v>1188</v>
          </cell>
          <cell r="I544">
            <v>9196</v>
          </cell>
        </row>
        <row r="545">
          <cell r="A545" t="str">
            <v>7PK1221-6ML41</v>
          </cell>
          <cell r="B545">
            <v>9196</v>
          </cell>
          <cell r="C545">
            <v>3500</v>
          </cell>
          <cell r="D545">
            <v>285</v>
          </cell>
          <cell r="E545">
            <v>5</v>
          </cell>
          <cell r="F545" t="str">
            <v>K1297-G20 prot. SW Mon Mobile Location Services Package Upgrade; incl. Location Services protocols (BSSLAP, BSSMAP-LE, SMLCPP, RRLP, LLP); Prereq.: current systemversion (7KK1220-0SCxx) &amp; 7PK1221-6ML11</v>
          </cell>
          <cell r="H545">
            <v>357</v>
          </cell>
          <cell r="I545">
            <v>2764</v>
          </cell>
        </row>
        <row r="546">
          <cell r="A546" t="str">
            <v>7PK1221-6MM11</v>
          </cell>
          <cell r="B546">
            <v>2764</v>
          </cell>
          <cell r="C546">
            <v>3500</v>
          </cell>
          <cell r="D546">
            <v>1425</v>
          </cell>
          <cell r="E546">
            <v>5</v>
          </cell>
          <cell r="F546" t="str">
            <v>K1297-G20 prot. SW Mon 2.5G and 3G Mobile MAP Package; MAP (GSM09.02; TS29.002)/TCAP 6.x and higher; Prereq.: current systemversion (7KK1220-0SCxx) and 7PK1221-6/7TC11</v>
          </cell>
          <cell r="H546">
            <v>1782</v>
          </cell>
          <cell r="I546">
            <v>13793</v>
          </cell>
        </row>
        <row r="547">
          <cell r="A547" t="str">
            <v>7PK1221-6MM41</v>
          </cell>
          <cell r="B547">
            <v>13793</v>
          </cell>
          <cell r="C547">
            <v>3500</v>
          </cell>
          <cell r="D547">
            <v>427.5</v>
          </cell>
          <cell r="E547">
            <v>5</v>
          </cell>
          <cell r="F547" t="str">
            <v>K1297-G20 prot. SW Mon 2.5G and 3G Mobile MAP Package Upgrade; MAP (GSM09.02; TS29.002)/TCAP 6.x and higher; Prereq.: current systemversion (7KK1220-0SCxx) &amp; 7PK1221-6MM11</v>
          </cell>
          <cell r="H547">
            <v>535</v>
          </cell>
          <cell r="I547">
            <v>4141</v>
          </cell>
        </row>
        <row r="548">
          <cell r="A548" t="str">
            <v>7PK1221-6MP11</v>
          </cell>
          <cell r="B548">
            <v>4141</v>
          </cell>
          <cell r="C548">
            <v>3500</v>
          </cell>
          <cell r="D548">
            <v>1425</v>
          </cell>
          <cell r="E548">
            <v>5</v>
          </cell>
          <cell r="F548" t="str">
            <v>K1297-G20 prot. SW Mon Mobile CAP Package; Prereq.: current systemversion (7KK1220-0SCxx) &amp; 7PK1221-6/7TC11</v>
          </cell>
          <cell r="H548">
            <v>1782</v>
          </cell>
          <cell r="I548">
            <v>13793</v>
          </cell>
        </row>
        <row r="549">
          <cell r="A549" t="str">
            <v>7PK1221-6MP41</v>
          </cell>
          <cell r="B549">
            <v>13793</v>
          </cell>
          <cell r="C549">
            <v>3500</v>
          </cell>
          <cell r="D549">
            <v>427.5</v>
          </cell>
          <cell r="E549">
            <v>5</v>
          </cell>
          <cell r="F549" t="str">
            <v>K1297-G20 prot. SW Mon Mobile CAP Package Upgrade; Prereq.: current systemversion (7KK1220-0SCxx) &amp; 7PK1221-6MP11</v>
          </cell>
          <cell r="H549">
            <v>535</v>
          </cell>
          <cell r="I549">
            <v>4141</v>
          </cell>
        </row>
        <row r="550">
          <cell r="A550" t="str">
            <v>7PK1221-6MS11</v>
          </cell>
          <cell r="B550">
            <v>4141</v>
          </cell>
          <cell r="C550">
            <v>3500</v>
          </cell>
          <cell r="D550">
            <v>950</v>
          </cell>
          <cell r="E550">
            <v>5</v>
          </cell>
          <cell r="F550" t="str">
            <v>K1297-G20 prot. SW Mon Mobile Package; SMS (TS 24.011, TS23.040, GSM 03.40, GSM 04.11 and IS637 CDMA ); Prereq.: current version (7KK1220-0SCxx) &amp; 7PK1221-6/7GB11 or -6/7MC11 or -6/7MM11 or -6/7UR11 or -6/7UZ11</v>
          </cell>
          <cell r="H550">
            <v>1188</v>
          </cell>
          <cell r="I550">
            <v>9196</v>
          </cell>
        </row>
        <row r="551">
          <cell r="A551" t="str">
            <v>7PK1221-6MS41</v>
          </cell>
          <cell r="B551">
            <v>9196</v>
          </cell>
          <cell r="C551">
            <v>3500</v>
          </cell>
          <cell r="D551">
            <v>285</v>
          </cell>
          <cell r="E551">
            <v>5</v>
          </cell>
          <cell r="F551" t="str">
            <v>K1297-G20 prot. SW Mon Mobile Package Upgrade; SMS (TS 24.011, TS23.040, GSM 03.40, GSM 04.11 and IS637 CDMA ); Prereq.: current systemversion (7KK1220-0SCxx) &amp; 7PK1221-6MS11 or -6UP11</v>
          </cell>
          <cell r="H551">
            <v>357</v>
          </cell>
          <cell r="I551">
            <v>2764</v>
          </cell>
        </row>
        <row r="552">
          <cell r="A552" t="str">
            <v>7PK1221-6MU11</v>
          </cell>
          <cell r="B552">
            <v>2764</v>
          </cell>
          <cell r="C552">
            <v>3500</v>
          </cell>
          <cell r="D552">
            <v>7600</v>
          </cell>
          <cell r="E552">
            <v>5</v>
          </cell>
          <cell r="F552" t="str">
            <v>K1297-G20 prot. SW Mon TD-SCDMA Abis Package; contains: RSL, O&amp;M, Asub, TSM 04.08, TSM 04.60, PCU-FRS3006; Prereq.: current systemversion (7KK1220-0SCxx) &amp; 7PK1221-6/7TP11</v>
          </cell>
          <cell r="H552">
            <v>9500</v>
          </cell>
          <cell r="I552">
            <v>73530</v>
          </cell>
        </row>
        <row r="553">
          <cell r="A553" t="str">
            <v>7PK1221-6MW11</v>
          </cell>
          <cell r="B553">
            <v>73530</v>
          </cell>
          <cell r="C553">
            <v>3500</v>
          </cell>
          <cell r="D553">
            <v>950</v>
          </cell>
          <cell r="E553">
            <v>5</v>
          </cell>
          <cell r="F553" t="str">
            <v>K1297-G20 prot. SW Mon WAP Package; Prereq.: current systemversion (7KK1220-0SCxx) &amp; 7PK1221-6MM11 or -6MS11</v>
          </cell>
          <cell r="H553">
            <v>1188</v>
          </cell>
          <cell r="I553">
            <v>9196</v>
          </cell>
        </row>
        <row r="554">
          <cell r="A554" t="str">
            <v>7PK1221-6NQ11</v>
          </cell>
          <cell r="B554">
            <v>9196</v>
          </cell>
          <cell r="C554">
            <v>3500</v>
          </cell>
          <cell r="D554">
            <v>2375</v>
          </cell>
          <cell r="E554">
            <v>5</v>
          </cell>
          <cell r="F554" t="str">
            <v>K1297-G20 prot. SW Mon Package; Q3; RFC 1006, ISO 8073 Transp., X.225/X.226, ISO 8327-1, SESS/PRES, ACSE X.227, ROSE/CMIP, X.229/X.711, FTAM ISO 8571-4, Siemens SBS3GRNC; Prereq.: current systemversion (7KK1220-0SCxx) &amp; 7PK1221-6/7TP</v>
          </cell>
          <cell r="H554">
            <v>2969</v>
          </cell>
          <cell r="I554">
            <v>22981</v>
          </cell>
        </row>
        <row r="555">
          <cell r="A555" t="str">
            <v>7PK1221-6NQ41</v>
          </cell>
          <cell r="B555">
            <v>22981</v>
          </cell>
          <cell r="C555">
            <v>3500</v>
          </cell>
          <cell r="D555">
            <v>713</v>
          </cell>
          <cell r="E555" t="str">
            <v>TBA</v>
          </cell>
          <cell r="F555" t="str">
            <v>K1297-G20 prot. SW Mon Package Upgrade; Q3; RFC 1006, ISO 8073 Transp., X.225/X.226, ISO 8327-1, SESS/PRES, ACSE X.227, ROSE/CMIP, X.229/X.711, FTAM ISO 8571-4, Siemens SBS3GRNC; Prereq.: current systemvers.(7KK1220-0SCxx) &amp; 7PK1221-6NQ11</v>
          </cell>
          <cell r="H555">
            <v>892</v>
          </cell>
          <cell r="I555">
            <v>6905</v>
          </cell>
        </row>
        <row r="556">
          <cell r="A556" t="str">
            <v>7PK1221-6PP11</v>
          </cell>
          <cell r="B556">
            <v>6905</v>
          </cell>
          <cell r="C556">
            <v>3500</v>
          </cell>
          <cell r="D556">
            <v>4750</v>
          </cell>
          <cell r="E556">
            <v>5</v>
          </cell>
          <cell r="F556" t="str">
            <v>K1297-G20 prot. SW Mon GPRS PPP Package; PPP (RFC 1661), PAP (RFC 1334), CHAP (RFC1994), IPCP (RFC1332); Prereq.: current systemversion (7KK1220-0SCxx) &amp; 7PK1221-6/7GB11 or -6/7GN11</v>
          </cell>
          <cell r="H556">
            <v>5938</v>
          </cell>
          <cell r="I556">
            <v>45961</v>
          </cell>
        </row>
        <row r="557">
          <cell r="A557" t="str">
            <v>7PK1221-6PP41</v>
          </cell>
          <cell r="B557">
            <v>45961</v>
          </cell>
          <cell r="C557">
            <v>3500</v>
          </cell>
          <cell r="D557">
            <v>1425</v>
          </cell>
          <cell r="E557" t="str">
            <v>TBA</v>
          </cell>
          <cell r="F557" t="str">
            <v>K1297-G20 prot. SW Mon GPRS PPP Package Upgrade; PPP (RFC 1661), PAP (RFC 1334), CHAP (RFC1994), IPCP (RFC1332); Prereq.: current systemversion (7KK1220-0SCxx) &amp; 7PK1221-6PP11</v>
          </cell>
          <cell r="H557">
            <v>1782</v>
          </cell>
          <cell r="I557">
            <v>13793</v>
          </cell>
        </row>
        <row r="558">
          <cell r="A558" t="str">
            <v>7PK1221-6TA11</v>
          </cell>
          <cell r="B558">
            <v>13793</v>
          </cell>
          <cell r="C558">
            <v>3500</v>
          </cell>
          <cell r="D558">
            <v>4750</v>
          </cell>
          <cell r="E558">
            <v>5</v>
          </cell>
          <cell r="F558" t="str">
            <v>K1297-G20 prot. SW Mon Transport ATM AAL2 Package; MAC (TS25.321), RLC (TS25.322), UP FP (TS25.427, TS25.435); Prereq.: current systemversion (7KK1220-0SCxx) &amp; 7PK1221-6/7UT11 &amp; -6/7UV11</v>
          </cell>
          <cell r="H558">
            <v>5938</v>
          </cell>
          <cell r="I558">
            <v>45961</v>
          </cell>
        </row>
        <row r="559">
          <cell r="A559" t="str">
            <v>7PK1221-6TA41</v>
          </cell>
          <cell r="B559">
            <v>45961</v>
          </cell>
          <cell r="C559">
            <v>3500</v>
          </cell>
          <cell r="D559">
            <v>1425</v>
          </cell>
          <cell r="E559">
            <v>5</v>
          </cell>
          <cell r="F559" t="str">
            <v>K1297-G20 prot. SW Mon Transport ATM AAL2 Package Upgrade; MAC (TS25.321), RLC (TS25.322), UP FP (TS25.427, TS25.435); Prereq.: current systemversion (7KK1220-0SCxx) &amp; 7PK1221-6TA11</v>
          </cell>
          <cell r="H559">
            <v>1782</v>
          </cell>
          <cell r="I559">
            <v>13793</v>
          </cell>
        </row>
        <row r="560">
          <cell r="A560" t="str">
            <v>7PK1221-6TB11</v>
          </cell>
          <cell r="B560">
            <v>13793</v>
          </cell>
          <cell r="C560">
            <v>3500</v>
          </cell>
          <cell r="D560">
            <v>1900</v>
          </cell>
          <cell r="E560">
            <v>5</v>
          </cell>
          <cell r="F560" t="str">
            <v>K1297-G20 prot. SW Mon Transport Broadband Package; SSCOP (Q.2110), SSCF-UNI (Q.2130), SSCF-NNI (Q.2140), MTPL3b (Q.2210); Prereq.: current systemversion (7KK1220-0SCxx)</v>
          </cell>
          <cell r="H560">
            <v>2375</v>
          </cell>
          <cell r="I560">
            <v>18383</v>
          </cell>
        </row>
        <row r="561">
          <cell r="A561" t="str">
            <v>7PK1221-6TC11</v>
          </cell>
          <cell r="B561">
            <v>18383</v>
          </cell>
          <cell r="C561">
            <v>3500</v>
          </cell>
          <cell r="D561">
            <v>475</v>
          </cell>
          <cell r="E561">
            <v>5</v>
          </cell>
          <cell r="F561" t="str">
            <v>K1297-G20 prot. SW Mon Transport SCCP Package; incl. SCCP/SCMG, TCAP; Prereq.: current systemversion (7KK1220-0SCxx) &amp; 7PK1221-6/7TN11 or -6/7TB11</v>
          </cell>
          <cell r="H561">
            <v>594</v>
          </cell>
          <cell r="I561">
            <v>4598</v>
          </cell>
        </row>
        <row r="562">
          <cell r="A562" t="str">
            <v>7PK1221-6TC41</v>
          </cell>
          <cell r="B562">
            <v>4598</v>
          </cell>
          <cell r="C562">
            <v>3500</v>
          </cell>
          <cell r="D562">
            <v>143</v>
          </cell>
          <cell r="E562">
            <v>5</v>
          </cell>
          <cell r="F562" t="str">
            <v>K1297-G20 prot. SW Mon Transport SCCP Package Upgrade; incl. SCCP/SCMG, TCAP; Prereq.: current systemversion (7KK1220-0SCxx) &amp; 7PK1221-6TC11</v>
          </cell>
          <cell r="H562">
            <v>179</v>
          </cell>
          <cell r="I562">
            <v>1386</v>
          </cell>
        </row>
        <row r="563">
          <cell r="A563" t="str">
            <v>7PK1221-6TH11</v>
          </cell>
          <cell r="B563">
            <v>1386</v>
          </cell>
          <cell r="C563">
            <v>3500</v>
          </cell>
          <cell r="D563">
            <v>3097</v>
          </cell>
          <cell r="E563">
            <v>5</v>
          </cell>
          <cell r="F563" t="str">
            <v>K1297-G20 prot. SW Mon Transport Narrowband Package; HSL; incl. MTP L2; Prereq.: current systemversion (7KK1220-0SCxx), 7PK1221-6TN11 recommended</v>
          </cell>
          <cell r="H563">
            <v>3872</v>
          </cell>
          <cell r="I563">
            <v>29970</v>
          </cell>
        </row>
        <row r="564">
          <cell r="A564" t="str">
            <v>7PK1221-6TN11</v>
          </cell>
          <cell r="B564">
            <v>29970</v>
          </cell>
          <cell r="C564">
            <v>3500</v>
          </cell>
          <cell r="D564">
            <v>950</v>
          </cell>
          <cell r="E564">
            <v>5</v>
          </cell>
          <cell r="F564" t="str">
            <v>K1297-G20 prot. SW Mon Transport Narrowband Package; incl. MTP L2, MTP L3, MTP T&amp;M, LAP D, LAP D Management, LAP V; Prereq.: current systemversion (7KK1220-0SCxx)</v>
          </cell>
          <cell r="H564">
            <v>1188</v>
          </cell>
          <cell r="I564">
            <v>9196</v>
          </cell>
        </row>
        <row r="565">
          <cell r="A565" t="str">
            <v>7PK1221-6TP11</v>
          </cell>
          <cell r="B565">
            <v>9196</v>
          </cell>
          <cell r="C565">
            <v>3500</v>
          </cell>
          <cell r="D565">
            <v>1900</v>
          </cell>
          <cell r="E565">
            <v>5</v>
          </cell>
          <cell r="F565" t="str">
            <v>K1297-G20 prot. SW Mon Transport Packet Data Package; incl. X.25, LAP B, FR , IPv4, IPv6, ARP/RARP, EGP, RIP, TCP &amp; UDP, ICMP, IEEE802.3 MAC; GPRS Gi; Prereq.: current systemversion (7KK1220-0SCxx)</v>
          </cell>
          <cell r="H565">
            <v>2375</v>
          </cell>
          <cell r="I565">
            <v>18383</v>
          </cell>
        </row>
        <row r="566">
          <cell r="A566" t="str">
            <v>7PK1221-6TP41</v>
          </cell>
          <cell r="B566">
            <v>18383</v>
          </cell>
          <cell r="C566">
            <v>3500</v>
          </cell>
          <cell r="D566">
            <v>570</v>
          </cell>
          <cell r="E566" t="str">
            <v>TBA</v>
          </cell>
          <cell r="F566" t="str">
            <v>K1297-G20 prot. SW Mon Transport Packet Data Package Upgrade; incl. X.25, LAP B, FR , IPv4, IPv6, ARP/RARP, EGP, RIP, TCP &amp; UDP, ICMP, IEEE802.3 MAC; GPRS Gi; Prereq.: current systemversion (7KK1220-0SCxx) &amp; 7PK1221-6TP11</v>
          </cell>
          <cell r="H566">
            <v>713</v>
          </cell>
          <cell r="I566">
            <v>5519</v>
          </cell>
        </row>
        <row r="567">
          <cell r="A567" t="str">
            <v>7PK1221-6UF11</v>
          </cell>
          <cell r="B567">
            <v>5519</v>
          </cell>
          <cell r="C567">
            <v>3500</v>
          </cell>
          <cell r="D567">
            <v>2850</v>
          </cell>
          <cell r="E567">
            <v>5</v>
          </cell>
          <cell r="F567" t="str">
            <v>K1297-G20 prot. SW Mon UMTS BICC Package; Q.1901; Prereq.: current systemversion (7KK1220-0SCxx) &amp; 7PK1221-6/7TB11 or -6/7TN11 or -6/7JS11</v>
          </cell>
          <cell r="H567">
            <v>3563</v>
          </cell>
          <cell r="I567">
            <v>27578</v>
          </cell>
        </row>
        <row r="568">
          <cell r="A568" t="str">
            <v>7PK1221-6UF41</v>
          </cell>
          <cell r="B568">
            <v>27578</v>
          </cell>
          <cell r="C568">
            <v>3500</v>
          </cell>
          <cell r="D568">
            <v>855</v>
          </cell>
          <cell r="E568" t="str">
            <v>TBA</v>
          </cell>
          <cell r="F568" t="str">
            <v>K1297-G20 prot. SW Mon UMTS BICC Package Upgrade; Q.1901; Prereq.: current systemversion (7KK1220-0SCxx) &amp; 7PK1221-6UF11</v>
          </cell>
          <cell r="H568">
            <v>1069</v>
          </cell>
          <cell r="I568">
            <v>8275</v>
          </cell>
        </row>
        <row r="569">
          <cell r="A569" t="str">
            <v>7PK1221-6UN11</v>
          </cell>
          <cell r="B569">
            <v>8275</v>
          </cell>
          <cell r="C569">
            <v>3500</v>
          </cell>
          <cell r="D569">
            <v>1900</v>
          </cell>
          <cell r="E569">
            <v>5</v>
          </cell>
          <cell r="F569" t="str">
            <v>K1297-G20 prot. SW Mon UMTS SABP Package; (TS25.419); Prereq.: current systemversion (7KK1220-0SCxx) &amp; 7PK1221-6/7TP11</v>
          </cell>
          <cell r="H569">
            <v>2375</v>
          </cell>
          <cell r="I569">
            <v>18383</v>
          </cell>
        </row>
        <row r="570">
          <cell r="A570" t="str">
            <v>7PK1221-6UN41</v>
          </cell>
          <cell r="B570">
            <v>18383</v>
          </cell>
          <cell r="C570">
            <v>3500</v>
          </cell>
          <cell r="D570">
            <v>570</v>
          </cell>
          <cell r="E570">
            <v>5</v>
          </cell>
          <cell r="F570" t="str">
            <v>K1297-G20 prot. SW Mon UMTS SABP Package Upgrade; (TS25.419); Prereq.: current systemversion (7KK1220-0SCxx) &amp; 7PK1221-6UN11</v>
          </cell>
          <cell r="H570">
            <v>713</v>
          </cell>
          <cell r="I570">
            <v>5519</v>
          </cell>
        </row>
        <row r="571">
          <cell r="A571" t="str">
            <v>7PK1221-6UQ11</v>
          </cell>
          <cell r="B571">
            <v>5519</v>
          </cell>
          <cell r="C571">
            <v>3500</v>
          </cell>
          <cell r="D571">
            <v>1425</v>
          </cell>
          <cell r="E571">
            <v>5</v>
          </cell>
          <cell r="F571" t="str">
            <v>K1297-G20 prot. SW Mon UMTS Supplementary Services Package; (TS 24.080); Prereq.: current systemversion (7KK1220-0SCxx) &amp; 7PK1221-6/7UY11</v>
          </cell>
          <cell r="H571">
            <v>1782</v>
          </cell>
          <cell r="I571">
            <v>13793</v>
          </cell>
        </row>
        <row r="572">
          <cell r="A572" t="str">
            <v>7PK1221-6UQ41</v>
          </cell>
          <cell r="B572">
            <v>13793</v>
          </cell>
          <cell r="C572">
            <v>3500</v>
          </cell>
          <cell r="D572">
            <v>427.5</v>
          </cell>
          <cell r="E572">
            <v>5</v>
          </cell>
          <cell r="F572" t="str">
            <v>K1297-G20 prot. SW Mon UMTS Supplementary Services Package Upgrade; (TS 24.080); Prereq.: current systemversion (7KK1220-0SCxx) &amp; 7PK1221-6UQ11</v>
          </cell>
          <cell r="H572">
            <v>535</v>
          </cell>
          <cell r="I572">
            <v>4141</v>
          </cell>
        </row>
        <row r="573">
          <cell r="A573" t="str">
            <v>7PK1221-6UR11</v>
          </cell>
          <cell r="B573">
            <v>4141</v>
          </cell>
          <cell r="C573">
            <v>3500</v>
          </cell>
          <cell r="D573">
            <v>3800</v>
          </cell>
          <cell r="E573">
            <v>5</v>
          </cell>
          <cell r="F573" t="str">
            <v>K1297-G20 prot. SW Mon UMTS RRC Package; (TS25.331); Prereq.: current systemversion (7KK1220-0SCxx) &amp; 7PK1221-6/7TA11</v>
          </cell>
          <cell r="H573">
            <v>4750</v>
          </cell>
          <cell r="I573">
            <v>36765</v>
          </cell>
        </row>
        <row r="574">
          <cell r="A574" t="str">
            <v>7PK1221-6UR41</v>
          </cell>
          <cell r="B574">
            <v>36765</v>
          </cell>
          <cell r="C574">
            <v>3500</v>
          </cell>
          <cell r="D574">
            <v>1140</v>
          </cell>
          <cell r="E574">
            <v>5</v>
          </cell>
          <cell r="F574" t="str">
            <v>K1297-G20 prot. SW Mon UMTS RRC Package Upgrade; (TS25.331); Prereq.: current systemversion (7KK1220-0SCxx) &amp; 7PK1221-6UR11</v>
          </cell>
          <cell r="H574">
            <v>1425</v>
          </cell>
          <cell r="I574">
            <v>11030</v>
          </cell>
        </row>
        <row r="575">
          <cell r="A575" t="str">
            <v>7PK1221-6UT11</v>
          </cell>
          <cell r="B575">
            <v>11030</v>
          </cell>
          <cell r="C575">
            <v>3500</v>
          </cell>
          <cell r="D575">
            <v>2375</v>
          </cell>
          <cell r="E575">
            <v>5</v>
          </cell>
          <cell r="F575" t="str">
            <v>K1297-G20 prot. SW Mon UMTS AAL2L3 Package; UMTS Iu, Iub, Iur AAL2 Control Plane Layer 3 (Q.2630.1), STC (Q.2150.1, Q.2150.2); Prereq.: current systemversion (7KK1220-0SCxx) &amp; 7PK1221-6/7TB11</v>
          </cell>
          <cell r="H575">
            <v>2969</v>
          </cell>
          <cell r="I575">
            <v>22981</v>
          </cell>
        </row>
        <row r="576">
          <cell r="A576" t="str">
            <v>7PK1221-6UT41</v>
          </cell>
          <cell r="B576">
            <v>22981</v>
          </cell>
          <cell r="C576">
            <v>3500</v>
          </cell>
          <cell r="D576">
            <v>713</v>
          </cell>
          <cell r="E576">
            <v>5</v>
          </cell>
          <cell r="F576" t="str">
            <v>K1297-G20 prot. SW Mon UMTS AAL2L3 Package Upgrade; UMTS Iu, Iub, Iur AAL2 Control Plane Layer 3 (Q.2630.1), STC (Q.2150.1, Q.2150.2); Prereq.: current systemversion (7KK1220-0SCxx) &amp; 7PK1221-6UT11</v>
          </cell>
          <cell r="H576">
            <v>892</v>
          </cell>
          <cell r="I576">
            <v>6905</v>
          </cell>
        </row>
        <row r="577">
          <cell r="A577" t="str">
            <v>7PK1221-6UU11</v>
          </cell>
          <cell r="B577">
            <v>6905</v>
          </cell>
          <cell r="C577">
            <v>3500</v>
          </cell>
          <cell r="D577">
            <v>1900</v>
          </cell>
          <cell r="E577" t="str">
            <v>TBA</v>
          </cell>
          <cell r="F577" t="str">
            <v>K1297-G20 prot. SW Mon UMTS Iub/Iur User Plane Package; PDCP (TS 25.323); Prereq.: current systemversion (7KK1220-0SCxx) &amp; 7PK1221-6TA or 7PK1221-7TA</v>
          </cell>
          <cell r="H577">
            <v>2375</v>
          </cell>
          <cell r="I577">
            <v>18383</v>
          </cell>
        </row>
        <row r="578">
          <cell r="A578" t="str">
            <v>7PK1221-6UV11</v>
          </cell>
          <cell r="B578">
            <v>18383</v>
          </cell>
          <cell r="C578">
            <v>3500</v>
          </cell>
          <cell r="D578">
            <v>2850</v>
          </cell>
          <cell r="E578">
            <v>5</v>
          </cell>
          <cell r="F578" t="str">
            <v>K1297-G20 prot. SW Mon UMTS NBAP Package; (TS 25.433); Prereq.: current systemversion (7KK1220-0SCxx) &amp; 7PK1221-6/7TB11</v>
          </cell>
          <cell r="H578">
            <v>3563</v>
          </cell>
          <cell r="I578">
            <v>27578</v>
          </cell>
        </row>
        <row r="579">
          <cell r="A579" t="str">
            <v>7PK1221-6UV41</v>
          </cell>
          <cell r="B579">
            <v>27578</v>
          </cell>
          <cell r="C579">
            <v>3500</v>
          </cell>
          <cell r="D579">
            <v>855</v>
          </cell>
          <cell r="E579">
            <v>5</v>
          </cell>
          <cell r="F579" t="str">
            <v>K1297-G20 prot. SW Mon UMTS NBAP Package Upgrade; (TS 25.433); Prereq.: current systemversion (7KK1220-0SCxx) &amp; 7PK1221-6UV11</v>
          </cell>
          <cell r="H579">
            <v>1069</v>
          </cell>
          <cell r="I579">
            <v>8275</v>
          </cell>
        </row>
        <row r="580">
          <cell r="A580" t="str">
            <v>7PK1221-6UW11</v>
          </cell>
          <cell r="B580">
            <v>8275</v>
          </cell>
          <cell r="C580">
            <v>3500</v>
          </cell>
          <cell r="D580">
            <v>2850</v>
          </cell>
          <cell r="E580">
            <v>5</v>
          </cell>
          <cell r="F580" t="str">
            <v>K1297-G20 prot. SW Mon UMTS RNSAP Package; (TS 25.423); Prereq.: current systemversion (7KK1220-0SCxx) &amp; 7PK1221-6/7TC11</v>
          </cell>
          <cell r="H580">
            <v>3563</v>
          </cell>
          <cell r="I580">
            <v>27578</v>
          </cell>
        </row>
        <row r="581">
          <cell r="A581" t="str">
            <v>7PK1221-6UW41</v>
          </cell>
          <cell r="B581">
            <v>27578</v>
          </cell>
          <cell r="C581">
            <v>3500</v>
          </cell>
          <cell r="D581">
            <v>855</v>
          </cell>
          <cell r="E581">
            <v>5</v>
          </cell>
          <cell r="F581" t="str">
            <v>K1297-G20 prot. SW Mon UMTS RNSAP Package Upgrade; (TS 25.423); Prereq.: current systemversion (7KK1220-0SCxx) &amp; 7PK1221-6UW11</v>
          </cell>
          <cell r="H581">
            <v>1069</v>
          </cell>
          <cell r="I581">
            <v>8275</v>
          </cell>
        </row>
        <row r="582">
          <cell r="A582" t="str">
            <v>7PK1221-6UX11</v>
          </cell>
          <cell r="B582">
            <v>8275</v>
          </cell>
          <cell r="C582">
            <v>3500</v>
          </cell>
          <cell r="D582">
            <v>1900</v>
          </cell>
          <cell r="E582">
            <v>5</v>
          </cell>
          <cell r="F582" t="str">
            <v>K1297-G20 prot. SW Mon UMTS Iu CS User Plane Package; (TS25.415); Prereq.: current systemversion (7KK1220-0SCxx)</v>
          </cell>
          <cell r="H582">
            <v>2375</v>
          </cell>
          <cell r="I582">
            <v>18383</v>
          </cell>
        </row>
        <row r="583">
          <cell r="A583" t="str">
            <v>7PK1221-6UX41</v>
          </cell>
          <cell r="B583">
            <v>18383</v>
          </cell>
          <cell r="C583">
            <v>3500</v>
          </cell>
          <cell r="D583">
            <v>570</v>
          </cell>
          <cell r="E583">
            <v>5</v>
          </cell>
          <cell r="F583" t="str">
            <v>K1297-G20 prot. SW Mon UMTS Iu CS User Plane Package Upgrade; (TS25.415); Prereq.: current systemversion (7KK1220-0SCxx) &amp; 7PK1221-6UX11</v>
          </cell>
          <cell r="H583">
            <v>713</v>
          </cell>
          <cell r="I583">
            <v>5519</v>
          </cell>
        </row>
        <row r="584">
          <cell r="A584" t="str">
            <v>7PK1221-6UY11</v>
          </cell>
          <cell r="B584">
            <v>5519</v>
          </cell>
          <cell r="C584">
            <v>3500</v>
          </cell>
          <cell r="D584">
            <v>4275</v>
          </cell>
          <cell r="E584">
            <v>5</v>
          </cell>
          <cell r="F584" t="str">
            <v>K1297-G20 prot. SW Mon 2G, 2.5G and 3G Mobile DTAP/DMTAP Package; MM/CC/GPRS SM/GMM/RR (TS24.008); Prereq.: current systemversion (7KK1220-0SCxx) &amp; 7PK1221-6/7TC or -6/7TN or -6/7UR or -6/7UZ or 7KK1225-6Mx</v>
          </cell>
          <cell r="H584">
            <v>5344</v>
          </cell>
          <cell r="I584">
            <v>41363</v>
          </cell>
        </row>
        <row r="585">
          <cell r="A585" t="str">
            <v>7PK1221-6UY41</v>
          </cell>
          <cell r="B585">
            <v>41363</v>
          </cell>
          <cell r="C585">
            <v>3500</v>
          </cell>
          <cell r="D585">
            <v>1282.5</v>
          </cell>
          <cell r="E585">
            <v>5</v>
          </cell>
          <cell r="F585" t="str">
            <v>K1297-G20 prot. SW Mon 2G, 2.5G and 3G Mobile DTAP/DMTAP Package Upgrade; MM/CC/GPRS SM/GMM/RR (TS24.008); Prereq.: current systemversion (7KK1220-0SCxx) &amp; 7PK1221-6UY11</v>
          </cell>
          <cell r="H585">
            <v>1604</v>
          </cell>
          <cell r="I585">
            <v>12415</v>
          </cell>
        </row>
        <row r="586">
          <cell r="A586" t="str">
            <v>7PK1221-6UZ11</v>
          </cell>
          <cell r="B586">
            <v>12415</v>
          </cell>
          <cell r="C586">
            <v>3500</v>
          </cell>
          <cell r="D586">
            <v>2850</v>
          </cell>
          <cell r="E586">
            <v>5</v>
          </cell>
          <cell r="F586" t="str">
            <v>K1297-G20 prot. SW Mon UMTS Package; Iu CS/PS Control Plane: RANAP (TS25.413); Prereq.: current systemversion (7KK1220-0SCxx) &amp; 7PK1221-6/7TC11</v>
          </cell>
          <cell r="H586">
            <v>3563</v>
          </cell>
          <cell r="I586">
            <v>27578</v>
          </cell>
        </row>
        <row r="587">
          <cell r="A587" t="str">
            <v>7PK1221-6UZ41</v>
          </cell>
          <cell r="B587">
            <v>27578</v>
          </cell>
          <cell r="C587">
            <v>3500</v>
          </cell>
          <cell r="D587">
            <v>855</v>
          </cell>
          <cell r="E587">
            <v>5</v>
          </cell>
          <cell r="F587" t="str">
            <v>K1297-G20 prot. SW Mon UMTS Package Upgrade; Iu CS/PS Control Plane: RANAP (TS25.413); Prereq.: current systemversion (7KK1220-0SCxx) &amp; 7PK1221-6UZ11</v>
          </cell>
          <cell r="H587">
            <v>1069</v>
          </cell>
          <cell r="I587">
            <v>8275</v>
          </cell>
        </row>
        <row r="588">
          <cell r="A588" t="str">
            <v>7PK1221-7AA11</v>
          </cell>
          <cell r="B588">
            <v>8275</v>
          </cell>
          <cell r="C588">
            <v>3500</v>
          </cell>
          <cell r="D588">
            <v>16444.5</v>
          </cell>
          <cell r="E588" t="str">
            <v>TBA</v>
          </cell>
          <cell r="F588" t="str">
            <v>K1297-G20 prot. SW Mon/Sim/Emu Access (ISDN + V5.x) Package; PSTN, ISDN D-Ch, QSIG, QSIG SS, V5.1/2, PHI, DASS2, DPNSS; Prereq.: current systemversion (7KK1220-0SCxx) &amp; 7PK1221-7TN11</v>
          </cell>
          <cell r="G588" t="str">
            <v>CPM</v>
          </cell>
          <cell r="H588">
            <v>20556</v>
          </cell>
          <cell r="I588">
            <v>159104</v>
          </cell>
        </row>
        <row r="589">
          <cell r="A589" t="str">
            <v>7PK1221-7AA41</v>
          </cell>
          <cell r="B589">
            <v>159104</v>
          </cell>
          <cell r="C589">
            <v>3500</v>
          </cell>
          <cell r="D589">
            <v>4940</v>
          </cell>
          <cell r="E589" t="str">
            <v>TBA</v>
          </cell>
          <cell r="F589" t="str">
            <v>K1297-G20 prot. SW Mon/Sim/Emu Access (ISDN + V5.x) Package Upgrade; PSTN, ISDN D-Ch, QSIG, QSIG SS, V5.1/2, PHI, DASS2, DPNSS; Prereq.: current systemversion (7KK1220-0SCxx) &amp; 7PK1221-7AA11</v>
          </cell>
          <cell r="G589" t="str">
            <v>CPM</v>
          </cell>
          <cell r="H589">
            <v>6175</v>
          </cell>
          <cell r="I589">
            <v>47795</v>
          </cell>
        </row>
        <row r="590">
          <cell r="A590" t="str">
            <v>7PK1221-7BS11</v>
          </cell>
          <cell r="B590">
            <v>47795</v>
          </cell>
          <cell r="C590">
            <v>3500</v>
          </cell>
          <cell r="D590">
            <v>15418.5</v>
          </cell>
          <cell r="E590">
            <v>5</v>
          </cell>
          <cell r="F590" t="str">
            <v>K1297-G20 prot. SW Mon/Sim/Emu Core Broadband Signaling Package; BISUP, ATM Forum UNI3.1, UNI4.0, Q2931CS2.2, B-ICI, PNNI; Prereq.: current systemversion (7KK1220-0SCxx) &amp; 7PK1221-7TB11</v>
          </cell>
          <cell r="H590">
            <v>19274</v>
          </cell>
          <cell r="I590">
            <v>149181</v>
          </cell>
        </row>
        <row r="591">
          <cell r="A591" t="str">
            <v>7PK1221-7CJ11</v>
          </cell>
          <cell r="B591">
            <v>149181</v>
          </cell>
          <cell r="C591">
            <v>3500</v>
          </cell>
          <cell r="D591">
            <v>10279</v>
          </cell>
          <cell r="E591">
            <v>5</v>
          </cell>
          <cell r="F591" t="str">
            <v>K1297-G20 prot. SW Mon/Sim/Emu Core Intelligent Networks Package; incl. standard, country and vendor specific INAP/TCAP variants; Prereq.: current systemversion (7KK1220-0SCxx) &amp; 7PK1221-7TC11</v>
          </cell>
          <cell r="H591">
            <v>12849</v>
          </cell>
          <cell r="I591">
            <v>99452</v>
          </cell>
        </row>
        <row r="592">
          <cell r="A592" t="str">
            <v>7PK1221-7CJ41</v>
          </cell>
          <cell r="B592">
            <v>99452</v>
          </cell>
          <cell r="C592">
            <v>3500</v>
          </cell>
          <cell r="D592">
            <v>3087.5</v>
          </cell>
          <cell r="E592">
            <v>5</v>
          </cell>
          <cell r="F592" t="str">
            <v>K1297-G20 prot. SW Mon/Sim/Emu Core Intelligent Networks Package Upgrade; incl. standard, country and vendor specific INAP/TCAP variants; Prereq.: current systemversion (7KK1220-0SCxx) &amp; 7PK1221-7CJ11</v>
          </cell>
          <cell r="H592">
            <v>3860</v>
          </cell>
          <cell r="I592">
            <v>29877</v>
          </cell>
        </row>
        <row r="593">
          <cell r="A593" t="str">
            <v>7PK1221-7CS11</v>
          </cell>
          <cell r="B593">
            <v>29877</v>
          </cell>
          <cell r="C593">
            <v>3500</v>
          </cell>
          <cell r="D593">
            <v>10279</v>
          </cell>
          <cell r="E593">
            <v>5</v>
          </cell>
          <cell r="F593" t="str">
            <v>K1297-G20 prot. SW Mon/Sim/Emu Core ISUP/TUP Package; standard, country and vendor specific ISUP/TUP variants; Prereq.: current systemversion (7KK1220-0SCxx) &amp; 7PK1221-7TN11 or 7PK1221-7TC11</v>
          </cell>
          <cell r="H593">
            <v>12849</v>
          </cell>
          <cell r="I593">
            <v>99452</v>
          </cell>
        </row>
        <row r="594">
          <cell r="A594" t="str">
            <v>7PK1221-7CS41</v>
          </cell>
          <cell r="B594">
            <v>99452</v>
          </cell>
          <cell r="C594">
            <v>3500</v>
          </cell>
          <cell r="D594">
            <v>3087.5</v>
          </cell>
          <cell r="E594">
            <v>5</v>
          </cell>
          <cell r="F594" t="str">
            <v>K1297-G20 prot. SW Mon/Sim/Emu Core ISUP/TUP Package Upgrade; standard, country and vendor specific ISUP/TUP variants; Prereq.: current systemversion (7KK1220-0SCxx) &amp; 7PK1221-7CS11</v>
          </cell>
          <cell r="H594">
            <v>3860</v>
          </cell>
          <cell r="I594">
            <v>29877</v>
          </cell>
        </row>
        <row r="595">
          <cell r="A595" t="str">
            <v>7PK1221-7DR11</v>
          </cell>
          <cell r="B595">
            <v>29877</v>
          </cell>
          <cell r="C595">
            <v>3500</v>
          </cell>
          <cell r="D595">
            <v>11875</v>
          </cell>
          <cell r="E595">
            <v>5</v>
          </cell>
          <cell r="F595" t="str">
            <v>K1297-G20 prot. SW Mon/Sim/Emu CDMA 2000 Package; RAN &amp; MAP; Prereq.: current systemversion (7KK1220-0SCxx) &amp; 7PK1221-7TP11</v>
          </cell>
          <cell r="H595">
            <v>14844</v>
          </cell>
          <cell r="I595">
            <v>114893</v>
          </cell>
        </row>
        <row r="596">
          <cell r="A596" t="str">
            <v>7PK1221-7DR41</v>
          </cell>
          <cell r="B596">
            <v>114893</v>
          </cell>
          <cell r="C596">
            <v>3500</v>
          </cell>
          <cell r="D596">
            <v>3565</v>
          </cell>
          <cell r="E596" t="str">
            <v>TBA</v>
          </cell>
          <cell r="F596" t="str">
            <v>K1297-G20 prot. SW Mon/Sim/Emu CDMA 2000 Package Upgrade; RAN &amp; MAP; Prereq.: current systemversion (7KK1220-0SCxx) &amp; 7PK1221-7DR11</v>
          </cell>
          <cell r="H596">
            <v>4457</v>
          </cell>
          <cell r="I596">
            <v>34498</v>
          </cell>
        </row>
        <row r="597">
          <cell r="A597" t="str">
            <v>7PK1221-7GB11</v>
          </cell>
          <cell r="B597">
            <v>34498</v>
          </cell>
          <cell r="C597">
            <v>3500</v>
          </cell>
          <cell r="D597">
            <v>18496.5</v>
          </cell>
          <cell r="E597">
            <v>5</v>
          </cell>
          <cell r="F597" t="str">
            <v>K1297-G20 prot. SW Mon/Sim/Emu GPRS Gb Package, supports 240 subscribers; incl. NS (GSM08.16); BSSGP (GSM08.18); LLC (GSM04.64); SNDCP (GSM04.65); GMM/SM (GSM04.08; TS24.008); Prereq.: current systemversion (7KK1220-0SCxx) &amp; 7PK1221-7TP11</v>
          </cell>
          <cell r="H597">
            <v>23121</v>
          </cell>
          <cell r="I597">
            <v>178957</v>
          </cell>
        </row>
        <row r="598">
          <cell r="A598" t="str">
            <v>7PK1221-7GB41</v>
          </cell>
          <cell r="B598">
            <v>178957</v>
          </cell>
          <cell r="C598">
            <v>3500</v>
          </cell>
          <cell r="D598">
            <v>5557.5</v>
          </cell>
          <cell r="E598">
            <v>5</v>
          </cell>
          <cell r="F598" t="str">
            <v>K1297-G20 prot. SW Mon/Sim/Emu GPRS Gb Package Upgrade; 240 subscribers; incl. NS (GSM08.16); BSSGP (GSM08.18); LLC (GSM04.64); SNDCP (GSM04.65); GMM/SM (GSM04.08; TS24.008); Prereq.: current systemversion (7KK1220-0SCxx) &amp; 7PK1221-7GB11</v>
          </cell>
          <cell r="H598">
            <v>6947</v>
          </cell>
          <cell r="I598">
            <v>53770</v>
          </cell>
        </row>
        <row r="599">
          <cell r="A599" t="str">
            <v>7PK1221-7GN11</v>
          </cell>
          <cell r="B599">
            <v>53770</v>
          </cell>
          <cell r="C599">
            <v>3500</v>
          </cell>
          <cell r="D599">
            <v>9253</v>
          </cell>
          <cell r="E599">
            <v>5</v>
          </cell>
          <cell r="F599" t="str">
            <v>K1297-G20 prot. SW Mon/Sim/Emu 2.5G and 3G Mobile Gn, Gp, Ga, Iu-PS Package; GTP (GSM09.60; TS29.060); Prereq.: current systemversion (7KK1220-0SCxx) &amp; 7PK1221-7TP11</v>
          </cell>
          <cell r="H599">
            <v>11567</v>
          </cell>
          <cell r="I599">
            <v>89529</v>
          </cell>
        </row>
        <row r="600">
          <cell r="A600" t="str">
            <v>7PK1221-7GN41</v>
          </cell>
          <cell r="B600">
            <v>89529</v>
          </cell>
          <cell r="C600">
            <v>3500</v>
          </cell>
          <cell r="D600">
            <v>2783.5</v>
          </cell>
          <cell r="E600">
            <v>5</v>
          </cell>
          <cell r="F600" t="str">
            <v>K1297-G20 prot. SW Mon/Sim/Emu 2.5G and 3G Mobile Gn, Gp, Ga, Iu-PS Package Upgrade; GTP (GSM09.60; TS29.060); Prereq.: current systemversion (7KK1220-0SCxx) &amp; 7PK1221-7GN11</v>
          </cell>
          <cell r="H600">
            <v>3480</v>
          </cell>
          <cell r="I600">
            <v>26936</v>
          </cell>
        </row>
        <row r="601">
          <cell r="A601" t="str">
            <v>7PK1221-7GS11</v>
          </cell>
          <cell r="B601">
            <v>26936</v>
          </cell>
          <cell r="C601">
            <v>3500</v>
          </cell>
          <cell r="D601">
            <v>6165.5</v>
          </cell>
          <cell r="E601">
            <v>5</v>
          </cell>
          <cell r="F601" t="str">
            <v>K1297-G20 prot. SW Mon/Sim/Emu GPRS Gs Package; incl. BSSAP+ (GSM09.18; TS29.018); Prereq.: current systemversion (7KK1220-0SCxx) &amp; 7PK1221-7TC11</v>
          </cell>
          <cell r="H601">
            <v>7707</v>
          </cell>
          <cell r="I601">
            <v>59653</v>
          </cell>
        </row>
        <row r="602">
          <cell r="A602" t="str">
            <v>7PK1221-7GS41</v>
          </cell>
          <cell r="B602">
            <v>59653</v>
          </cell>
          <cell r="C602">
            <v>3500</v>
          </cell>
          <cell r="D602">
            <v>1852.5</v>
          </cell>
          <cell r="E602">
            <v>5</v>
          </cell>
          <cell r="F602" t="str">
            <v>K1297-G20 prot. SW Mon/Sim/Emu GPRS Gs Package Upgrade; incl. BSSAP+ (GSM09.18; TS29.018); Prereq.: current systemversion (7KK1220-0SCxx) &amp; 7PK1221-7GS11</v>
          </cell>
          <cell r="H602">
            <v>2316</v>
          </cell>
          <cell r="I602">
            <v>17926</v>
          </cell>
        </row>
        <row r="603">
          <cell r="A603" t="str">
            <v>7PK1221-7GX11</v>
          </cell>
          <cell r="B603">
            <v>17926</v>
          </cell>
          <cell r="C603">
            <v>3500</v>
          </cell>
          <cell r="D603">
            <v>4230</v>
          </cell>
          <cell r="E603" t="str">
            <v>TBA</v>
          </cell>
          <cell r="F603" t="str">
            <v>K1297-G20 prot. SW Mon/Sim/Emu NSIP Package; incl. NS (3GPP TS 48.016); Prereq.: current systemversion (7KK1220-0SCxx) &amp; 7PK1221-7GB11</v>
          </cell>
          <cell r="H603">
            <v>5288</v>
          </cell>
          <cell r="I603">
            <v>40930</v>
          </cell>
        </row>
        <row r="604">
          <cell r="A604" t="str">
            <v>7PK1221-7JS11</v>
          </cell>
          <cell r="B604">
            <v>40930</v>
          </cell>
          <cell r="C604">
            <v>3500</v>
          </cell>
          <cell r="D604">
            <v>5139.5</v>
          </cell>
          <cell r="E604">
            <v>5</v>
          </cell>
          <cell r="F604" t="str">
            <v>K1297-G20 prot. SW Mon/Sim/Emu IPS7 Package; M3UA, SCTP; Prereq.: current systemversion (7KK1220-0SCxx) &amp; 7PK1221-7TP11</v>
          </cell>
          <cell r="H604">
            <v>6425</v>
          </cell>
          <cell r="I604">
            <v>49730</v>
          </cell>
        </row>
        <row r="605">
          <cell r="A605" t="str">
            <v>7PK1221-7JS41</v>
          </cell>
          <cell r="B605">
            <v>49730</v>
          </cell>
          <cell r="C605">
            <v>3500</v>
          </cell>
          <cell r="D605">
            <v>1548.5</v>
          </cell>
          <cell r="E605">
            <v>5</v>
          </cell>
          <cell r="F605" t="str">
            <v>K1297-G20 prot. SW Mon/Sim/Emu IPS7 Package Upgrade; M3UA, SCTP; Prereq.: current systemversion (7KK1220-0SCxx) &amp; 7PK1221-7JS11</v>
          </cell>
          <cell r="H605">
            <v>1936</v>
          </cell>
          <cell r="I605">
            <v>14985</v>
          </cell>
        </row>
        <row r="606">
          <cell r="A606" t="str">
            <v>7PK1221-7MB11</v>
          </cell>
          <cell r="B606">
            <v>14985</v>
          </cell>
          <cell r="C606">
            <v>3500</v>
          </cell>
          <cell r="D606">
            <v>3087.5</v>
          </cell>
          <cell r="E606">
            <v>5</v>
          </cell>
          <cell r="F606" t="str">
            <v>K1297-G20 prot. SW Mon/Sim/Emu BSSMAP Package; Prereq.: current systemversion (7KK1220-0SCxx) &amp; 7PK1221-7TC11</v>
          </cell>
          <cell r="H606">
            <v>3860</v>
          </cell>
          <cell r="I606">
            <v>29877</v>
          </cell>
        </row>
        <row r="607">
          <cell r="A607" t="str">
            <v>7PK1221-7MB41</v>
          </cell>
          <cell r="B607">
            <v>29877</v>
          </cell>
          <cell r="C607">
            <v>3500</v>
          </cell>
          <cell r="D607">
            <v>931</v>
          </cell>
          <cell r="E607">
            <v>5</v>
          </cell>
          <cell r="F607" t="str">
            <v>K1297-G20 prot. SW Mon/Sim/Emu BSSMAP Package Upgrade; Prereq.: current systemversion (7KK1220-0SCxx) &amp; 7PK1221-7MB11</v>
          </cell>
          <cell r="H607">
            <v>1164</v>
          </cell>
          <cell r="I607">
            <v>9010</v>
          </cell>
        </row>
        <row r="608">
          <cell r="A608" t="str">
            <v>7PK1221-7MC11</v>
          </cell>
          <cell r="B608">
            <v>9010</v>
          </cell>
          <cell r="C608">
            <v>3500</v>
          </cell>
          <cell r="D608">
            <v>12331</v>
          </cell>
          <cell r="E608">
            <v>5</v>
          </cell>
          <cell r="F608" t="str">
            <v>K1297-G20 prot. SW Mon/Sim/Emu 2G CDMA Package; incl. IS-41 c/d; IS634b: IOS3.x, IOS2.x (TCAP, BSSMAP, DTAP); Prereq.: current systemversion (7KK1220-0SCxx) &amp; 7PK1221-7TC11</v>
          </cell>
          <cell r="H608">
            <v>15414</v>
          </cell>
          <cell r="I608">
            <v>119305</v>
          </cell>
        </row>
        <row r="609">
          <cell r="A609" t="str">
            <v>7PK1221-7MC41</v>
          </cell>
          <cell r="B609">
            <v>119305</v>
          </cell>
          <cell r="C609">
            <v>3500</v>
          </cell>
          <cell r="D609">
            <v>3705</v>
          </cell>
          <cell r="E609">
            <v>5</v>
          </cell>
          <cell r="F609" t="str">
            <v>K1297-G20 prot. SW Mon/Sim/Emu 2G CDMA Package Upgrade; incl. IS-41 c/d; IS634b: IOS3.x, IOS2.x (TCAP, BSSMAP, DTAP); Prereq.: current systemversion (7KK1220-0SCxx) &amp; 7PK1221-7MC11</v>
          </cell>
          <cell r="H609">
            <v>4632</v>
          </cell>
          <cell r="I609">
            <v>35852</v>
          </cell>
        </row>
        <row r="610">
          <cell r="A610" t="str">
            <v>7PK1221-7ML11</v>
          </cell>
          <cell r="B610">
            <v>35852</v>
          </cell>
          <cell r="C610">
            <v>3500</v>
          </cell>
          <cell r="D610">
            <v>3087.5</v>
          </cell>
          <cell r="E610">
            <v>5</v>
          </cell>
          <cell r="F610" t="str">
            <v>K1297-G20 prot. SW Mon/Sim/Emu Mobile Location Service Package; incl. Location Service protocols (BSSLAP, BSSLAP-LE); Prereq.: current systemversion (7KK1220-0SCxx) &amp; 7PK1221-7MB11</v>
          </cell>
          <cell r="H610">
            <v>3860</v>
          </cell>
          <cell r="I610">
            <v>29877</v>
          </cell>
        </row>
        <row r="611">
          <cell r="A611" t="str">
            <v>7PK1221-7ML41</v>
          </cell>
          <cell r="B611">
            <v>29877</v>
          </cell>
          <cell r="C611">
            <v>3500</v>
          </cell>
          <cell r="D611">
            <v>931</v>
          </cell>
          <cell r="E611">
            <v>5</v>
          </cell>
          <cell r="F611" t="str">
            <v>K1297-G20 prot. SW Mon/Sim/Emu Mobile Location Service Package Upgrade; incl. Location Service protocols (BSSLAP, BSSLAP-LE); Prereq.: current systemversion (7KK1220-0SCxx) &amp; 7PK1221-7ML11</v>
          </cell>
          <cell r="H611">
            <v>1164</v>
          </cell>
          <cell r="I611">
            <v>9010</v>
          </cell>
        </row>
        <row r="612">
          <cell r="A612" t="str">
            <v>7PK1221-7MM11</v>
          </cell>
          <cell r="B612">
            <v>9010</v>
          </cell>
          <cell r="C612">
            <v>3500</v>
          </cell>
          <cell r="D612">
            <v>6165.5</v>
          </cell>
          <cell r="E612">
            <v>5</v>
          </cell>
          <cell r="F612" t="str">
            <v>K1297-G20 prot. SW Mon/Sim/Emu 2.5G and 3G Mobile MAP Package; MAP (GSM09.02; TS29.002) and TCAP 6.x and higher; Prereq.: current systemversion (7KK1220-0SCxx) &amp; 7PK1221-7TC11</v>
          </cell>
          <cell r="H612">
            <v>7707</v>
          </cell>
          <cell r="I612">
            <v>59653</v>
          </cell>
        </row>
        <row r="613">
          <cell r="A613" t="str">
            <v>7PK1221-7MM41</v>
          </cell>
          <cell r="B613">
            <v>59653</v>
          </cell>
          <cell r="C613">
            <v>3500</v>
          </cell>
          <cell r="D613">
            <v>1852.5</v>
          </cell>
          <cell r="E613">
            <v>5</v>
          </cell>
          <cell r="F613" t="str">
            <v>K1297-G20 prot. SW Mon/Sim/Emu 2.5G and 3G Mobile MAP Package Upgrade; MAP (GSM09.02; TS29.002) and TCAP 6.x and higher; Prereq.: current systemversion (7KK1220-0SCxx) &amp; 7PK1221-7MM11</v>
          </cell>
          <cell r="H613">
            <v>2316</v>
          </cell>
          <cell r="I613">
            <v>17926</v>
          </cell>
        </row>
        <row r="614">
          <cell r="A614" t="str">
            <v>7PK1221-7MP11</v>
          </cell>
          <cell r="B614">
            <v>17926</v>
          </cell>
          <cell r="C614">
            <v>3500</v>
          </cell>
          <cell r="D614">
            <v>5985</v>
          </cell>
          <cell r="E614">
            <v>5</v>
          </cell>
          <cell r="F614" t="str">
            <v>K1297-G20 prot. SW Mon/Sim/Emu 2G, 2.5G and 3G Mobile CAP Package; Prereq.: current systemversion (7KK1220-0SCxx) &amp; 7PK1221-7TC11</v>
          </cell>
          <cell r="H614">
            <v>7482</v>
          </cell>
          <cell r="I614">
            <v>57911</v>
          </cell>
        </row>
        <row r="615">
          <cell r="A615" t="str">
            <v>7PK1221-7MP41</v>
          </cell>
          <cell r="B615">
            <v>57911</v>
          </cell>
          <cell r="C615">
            <v>3500</v>
          </cell>
          <cell r="D615">
            <v>1795.5</v>
          </cell>
          <cell r="E615">
            <v>5</v>
          </cell>
          <cell r="F615" t="str">
            <v>K1297-G20 prot. SW Mon/Sim/Emu 2G, 2.5G and 3G Mobile CAP Package Upgrade; Prereq.: current systemversion (7KK1220-0SCxx) &amp; 7PK1221-7MP11</v>
          </cell>
          <cell r="H615">
            <v>2245</v>
          </cell>
          <cell r="I615">
            <v>17377</v>
          </cell>
        </row>
        <row r="616">
          <cell r="A616" t="str">
            <v>7PK1221-7MS11</v>
          </cell>
          <cell r="B616">
            <v>17377</v>
          </cell>
          <cell r="C616">
            <v>3500</v>
          </cell>
          <cell r="D616">
            <v>3087.5</v>
          </cell>
          <cell r="E616">
            <v>5</v>
          </cell>
          <cell r="F616" t="str">
            <v>K1297-G20 prot. SW Mon/Sim/Emu Mobile SMS Package; SMS (TS 24.011, TS23.040, GSM 03.40, GSM 04.11 and IS637 CDMA); Prereq.: current systemvers. (7KK1220-0SCxx) &amp; 7PK1221-7GB11or -7MC11 or -7MG11 or -7MM11 or -7UR or -7UZ11</v>
          </cell>
          <cell r="H616">
            <v>3860</v>
          </cell>
          <cell r="I616">
            <v>29877</v>
          </cell>
        </row>
        <row r="617">
          <cell r="A617" t="str">
            <v>7PK1221-7MS41</v>
          </cell>
          <cell r="B617">
            <v>29877</v>
          </cell>
          <cell r="C617">
            <v>3500</v>
          </cell>
          <cell r="D617">
            <v>931</v>
          </cell>
          <cell r="E617">
            <v>5</v>
          </cell>
          <cell r="F617" t="str">
            <v>K1297-G20 prot. SW Mon/Sim/Emu Mobile SMS Package Upgrade; SMS (TS 24.011, TS23.040, GSM 03.40, GSM 04.11 and IS637 CDMA); Prereq.: current systemversion (7KK1220-0SCxx) &amp; 7PK1221-7MS11</v>
          </cell>
          <cell r="H617">
            <v>1164</v>
          </cell>
          <cell r="I617">
            <v>9010</v>
          </cell>
        </row>
        <row r="618">
          <cell r="A618" t="str">
            <v>7PK1221-7PP11</v>
          </cell>
          <cell r="B618">
            <v>9010</v>
          </cell>
          <cell r="C618">
            <v>3500</v>
          </cell>
          <cell r="D618">
            <v>14677.5</v>
          </cell>
          <cell r="E618">
            <v>5</v>
          </cell>
          <cell r="F618" t="str">
            <v>K1297-G20 prot. SW Mon/Sim/Emu GPRS PPP Package; PPP (RFC 1661), PAP (RFC 1334), CHAP (RFC1994), IPCP (RFC1332), TCP/IP Header Compression (RFC 1144), ICMP (RFC1716); Prereq.: current systemvers. (7KK1220-0SCxx) &amp; 7PK1221-7GB or 7GN or 7TP</v>
          </cell>
          <cell r="H618">
            <v>18347</v>
          </cell>
          <cell r="I618">
            <v>142006</v>
          </cell>
        </row>
        <row r="619">
          <cell r="A619" t="str">
            <v>7PK1221-7PP41</v>
          </cell>
          <cell r="B619">
            <v>142006</v>
          </cell>
          <cell r="C619">
            <v>3500</v>
          </cell>
          <cell r="D619">
            <v>4408</v>
          </cell>
          <cell r="E619">
            <v>5</v>
          </cell>
          <cell r="F619" t="str">
            <v>K1297-G20 prot. SW Mon/Sim/Emu GPRS PPP Package Upgrade; PPP (RFC 1661), PAP (RFC 1334), CHAP (RFC1994), IPCP (RFC1332), TCP/IP Header Compression (RFC 1144), ICMP (RFC1716); Prereq.: current systemversion (7KK1220-0SCxx) &amp; 7PK1221-7PP11</v>
          </cell>
          <cell r="H619">
            <v>5510</v>
          </cell>
          <cell r="I619">
            <v>42648</v>
          </cell>
        </row>
        <row r="620">
          <cell r="A620" t="str">
            <v>7PK1221-7TA11</v>
          </cell>
          <cell r="B620">
            <v>42648</v>
          </cell>
          <cell r="C620">
            <v>3500</v>
          </cell>
          <cell r="D620">
            <v>10763.5</v>
          </cell>
          <cell r="E620">
            <v>5</v>
          </cell>
          <cell r="F620" t="str">
            <v>K1297-G20 prot. SW Mon/Sim/Emu Transport ATM AAL2 Package; UP FP (TS25.427, TS25.435), MAC (TS25.321), RLC (TS25.322); Prereq.: current systemversion (7KK1220-0SCxx) &amp; 7KK1220-0SL &amp; 7PK1221-7UT</v>
          </cell>
          <cell r="H620">
            <v>13455</v>
          </cell>
          <cell r="I620">
            <v>104142</v>
          </cell>
        </row>
        <row r="621">
          <cell r="A621" t="str">
            <v>7PK1221-7TA41</v>
          </cell>
          <cell r="B621">
            <v>104142</v>
          </cell>
          <cell r="C621">
            <v>3500</v>
          </cell>
          <cell r="D621">
            <v>3230</v>
          </cell>
          <cell r="E621" t="str">
            <v>TBA</v>
          </cell>
          <cell r="F621" t="str">
            <v>K1297-G20 prot. SW Mon/Sim/Emu Transport ATM AAL2 Package Upgrade; UP FP (TS25.427, TS25.435), MAC (TS25.321), RLC (TS25.322); Prereq.: current systemversion (7KK1220-0SCxx) &amp; 7PK1221-7TA11</v>
          </cell>
          <cell r="H621">
            <v>4038</v>
          </cell>
          <cell r="I621">
            <v>31255</v>
          </cell>
        </row>
        <row r="622">
          <cell r="A622" t="str">
            <v>7PK1221-7TB11</v>
          </cell>
          <cell r="B622">
            <v>31255</v>
          </cell>
          <cell r="C622">
            <v>3500</v>
          </cell>
          <cell r="D622">
            <v>9253</v>
          </cell>
          <cell r="E622">
            <v>5</v>
          </cell>
          <cell r="F622" t="str">
            <v>K1297-G20 prot. SW Mon/Sim/Emu Transport Broadband Package; incl. SSCOP (Q.2110), SSCF-UNI (Q.2130), SSCF-NNI (Q.2140), MTPL3b (Q.2210); Prereq.: current systemversion (7KK1220-0SCxx)</v>
          </cell>
          <cell r="H622">
            <v>11567</v>
          </cell>
          <cell r="I622">
            <v>89529</v>
          </cell>
        </row>
        <row r="623">
          <cell r="A623" t="str">
            <v>7PK1221-7TC11</v>
          </cell>
          <cell r="B623">
            <v>89529</v>
          </cell>
          <cell r="C623">
            <v>3500</v>
          </cell>
          <cell r="D623">
            <v>2574.5</v>
          </cell>
          <cell r="E623">
            <v>5</v>
          </cell>
          <cell r="F623" t="str">
            <v>K1297-G20 prot. SW Mon/Sim/Emu Transport SCCP Package; incl. SCCP/SCMG; TCAP; Prereq.: current systemversion (7KK1220-0SCxx) &amp; 7PK1221-7TB11 or 7PK1221-7TN11 or 7PK1221-7JS11</v>
          </cell>
          <cell r="H623">
            <v>3219</v>
          </cell>
          <cell r="I623">
            <v>24916</v>
          </cell>
        </row>
        <row r="624">
          <cell r="A624" t="str">
            <v>7PK1221-7TC41</v>
          </cell>
          <cell r="B624">
            <v>24916</v>
          </cell>
          <cell r="C624">
            <v>3500</v>
          </cell>
          <cell r="D624">
            <v>779</v>
          </cell>
          <cell r="E624">
            <v>5</v>
          </cell>
          <cell r="F624" t="str">
            <v>K1297-G20 prot. SW Mon/Sim/Emu Transport SCCP Package Upgrade; incl. SCCP/SCMG; TCAP; Prereq.: current systemversion (7KK1220-0SCxx) &amp; 7PK1221-7TC11</v>
          </cell>
          <cell r="H624">
            <v>974</v>
          </cell>
          <cell r="I624">
            <v>7539</v>
          </cell>
        </row>
        <row r="625">
          <cell r="A625" t="str">
            <v>7PK1221-7TH11</v>
          </cell>
          <cell r="B625">
            <v>7539</v>
          </cell>
          <cell r="C625">
            <v>3500</v>
          </cell>
          <cell r="D625">
            <v>9310</v>
          </cell>
          <cell r="E625">
            <v>5</v>
          </cell>
          <cell r="F625" t="str">
            <v>K1297-G20 prot. SW Mon/Sim/Emu Transport Narrowband Package; HSL; incl. MTP L2; Prereq.: current systemversion (7KK1220-0SCxx); 7PK1221-7TN11 recommended</v>
          </cell>
          <cell r="H625">
            <v>11638</v>
          </cell>
          <cell r="I625">
            <v>90079</v>
          </cell>
        </row>
        <row r="626">
          <cell r="A626" t="str">
            <v>7PK1221-7TJ11</v>
          </cell>
          <cell r="B626">
            <v>90079</v>
          </cell>
          <cell r="C626">
            <v>3500</v>
          </cell>
          <cell r="D626">
            <v>8265</v>
          </cell>
          <cell r="E626" t="str">
            <v>TBA</v>
          </cell>
          <cell r="F626" t="str">
            <v>K1297-G20 prot. SW Emu Transport Packet Data Package; incl. IPv6, ICMP (RFC2461, 2462, 2463); Prereq.: 7PK1221-7TP &amp; current systemversion (7KK1220-0SCxx) &amp; Ethernet or ATM or PRIME Board</v>
          </cell>
          <cell r="H626">
            <v>10332</v>
          </cell>
          <cell r="I626">
            <v>79970</v>
          </cell>
        </row>
        <row r="627">
          <cell r="A627" t="str">
            <v>7PK1221-7TN11</v>
          </cell>
          <cell r="B627">
            <v>79970</v>
          </cell>
          <cell r="C627">
            <v>3500</v>
          </cell>
          <cell r="D627">
            <v>5139.5</v>
          </cell>
          <cell r="E627">
            <v>5</v>
          </cell>
          <cell r="F627" t="str">
            <v>K1297-G20 prot. SW Mon/Sim/Emu Transport Narrowband Package; incl. MTP L2; MTP L3; MTP T&amp;M; LAP D; LAP D Management; LAP V; Prereq.: current systemversion (7KK1220-0SCxx)</v>
          </cell>
          <cell r="H627">
            <v>6425</v>
          </cell>
          <cell r="I627">
            <v>49730</v>
          </cell>
        </row>
        <row r="628">
          <cell r="A628" t="str">
            <v>7PK1221-7TP11</v>
          </cell>
          <cell r="B628">
            <v>49730</v>
          </cell>
          <cell r="C628">
            <v>3500</v>
          </cell>
          <cell r="D628">
            <v>9253</v>
          </cell>
          <cell r="E628">
            <v>5</v>
          </cell>
          <cell r="F628" t="str">
            <v>K1297-G20 prot. SW Mon/Sim/Emu Transport Packet Data Package; incl. X.25, LAP B, FR, IPv4, ARP/RARP, TCP &amp; UDP, ICMP, IEEE802.3 MAC; Prereq.: current systemversion (7KK1220-0SCxx)</v>
          </cell>
          <cell r="H628">
            <v>11567</v>
          </cell>
          <cell r="I628">
            <v>89529</v>
          </cell>
        </row>
        <row r="629">
          <cell r="A629" t="str">
            <v>7PK1221-7TP41</v>
          </cell>
          <cell r="B629">
            <v>89529</v>
          </cell>
          <cell r="C629">
            <v>3500</v>
          </cell>
          <cell r="D629">
            <v>2783.5</v>
          </cell>
          <cell r="E629">
            <v>5</v>
          </cell>
          <cell r="F629" t="str">
            <v>K1297-G20 prot. SW Mon/Sim/Emu Transport Packet Data Package Upgrade;; incl. X.25, LAP B, FR, IPv4, ARP/RARP, TCP &amp; UDP, ICMP, IEEE802.3 MAC; Prereq.: current systemversion (7KK1220-0SCxx) &amp; 7PK1221-7TP11</v>
          </cell>
          <cell r="H629">
            <v>3480</v>
          </cell>
          <cell r="I629">
            <v>26936</v>
          </cell>
        </row>
        <row r="630">
          <cell r="A630" t="str">
            <v>7PK1221-7UF11</v>
          </cell>
          <cell r="B630">
            <v>26936</v>
          </cell>
          <cell r="C630">
            <v>3500</v>
          </cell>
          <cell r="D630">
            <v>5700</v>
          </cell>
          <cell r="E630">
            <v>5</v>
          </cell>
          <cell r="F630" t="str">
            <v>K1297-G20 prot. SW Mon/Sim/Emu UMTS BICC Package; Q.1901; Prereq.: current systemversion (7KK1220-0SCxx) &amp; 7PK1221-7JS11 or -7TB11 or -7TN11</v>
          </cell>
          <cell r="H630">
            <v>7125</v>
          </cell>
          <cell r="I630">
            <v>55148</v>
          </cell>
        </row>
        <row r="631">
          <cell r="A631" t="str">
            <v>7PK1221-7UF41</v>
          </cell>
          <cell r="B631">
            <v>55148</v>
          </cell>
          <cell r="C631">
            <v>3500</v>
          </cell>
          <cell r="D631">
            <v>1710</v>
          </cell>
          <cell r="E631" t="str">
            <v>TBA</v>
          </cell>
          <cell r="F631" t="str">
            <v>K1297-G20 prot. SW Mon/Sim/Emu UMTS BICC Package Upgrade; Q.1901; Prereq.: current systemversion (7KK1220-0SCxx) &amp; 7PK1221-7UF11</v>
          </cell>
          <cell r="H631">
            <v>2138</v>
          </cell>
          <cell r="I631">
            <v>16549</v>
          </cell>
        </row>
        <row r="632">
          <cell r="A632" t="str">
            <v>7PK1221-7UN11</v>
          </cell>
          <cell r="B632">
            <v>16549</v>
          </cell>
          <cell r="C632">
            <v>3500</v>
          </cell>
          <cell r="D632">
            <v>6165.5</v>
          </cell>
          <cell r="E632">
            <v>5</v>
          </cell>
          <cell r="F632" t="str">
            <v>K1297-G20 prot. SW Mon/Sim/Emu UMTS SABP Package; (TS25.419); Prereq.: current systemversion (7KK1220-0SCxx) &amp; 7PK1221-7TP11</v>
          </cell>
          <cell r="H632">
            <v>7707</v>
          </cell>
          <cell r="I632">
            <v>59653</v>
          </cell>
        </row>
        <row r="633">
          <cell r="A633" t="str">
            <v>7PK1221-7UN41</v>
          </cell>
          <cell r="B633">
            <v>59653</v>
          </cell>
          <cell r="C633">
            <v>3500</v>
          </cell>
          <cell r="D633">
            <v>1852.5</v>
          </cell>
          <cell r="E633">
            <v>5</v>
          </cell>
          <cell r="F633" t="str">
            <v>K1297-G20 prot. SW Mon/Sim/Emu UMTS SABP Package Upgrade; (TS25.419); Prereq.: current systemversion (7KK1220-0SCxx) &amp; 7PK1221-7UN11</v>
          </cell>
          <cell r="H633">
            <v>2316</v>
          </cell>
          <cell r="I633">
            <v>17926</v>
          </cell>
        </row>
        <row r="634">
          <cell r="A634" t="str">
            <v>7PK1221-7UQ11</v>
          </cell>
          <cell r="B634">
            <v>17926</v>
          </cell>
          <cell r="C634">
            <v>3500</v>
          </cell>
          <cell r="D634">
            <v>4113.5</v>
          </cell>
          <cell r="E634">
            <v>5</v>
          </cell>
          <cell r="F634" t="str">
            <v>K1297-G20 prot. SW Mon/Sim/Emu UMTS Supplementary Services Package; (TS 24.080); Prereq.: current systemversion (7KK1220-0SCxx) &amp; 7PK1221-7UY11</v>
          </cell>
          <cell r="H634">
            <v>5142</v>
          </cell>
          <cell r="I634">
            <v>39800</v>
          </cell>
        </row>
        <row r="635">
          <cell r="A635" t="str">
            <v>7PK1221-7UQ41</v>
          </cell>
          <cell r="B635">
            <v>39800</v>
          </cell>
          <cell r="C635">
            <v>3500</v>
          </cell>
          <cell r="D635">
            <v>1235</v>
          </cell>
          <cell r="E635">
            <v>5</v>
          </cell>
          <cell r="F635" t="str">
            <v>K1297-G20 prot. SW Mon/Sim/Emu UMTS Supplementary Services Package Upgrade; (TS 24.080); Prereq.: current systemversion (7KK1220-0SCxx) &amp; 7PK1221-7UQ11</v>
          </cell>
          <cell r="H635">
            <v>1544</v>
          </cell>
          <cell r="I635">
            <v>11951</v>
          </cell>
        </row>
        <row r="636">
          <cell r="A636" t="str">
            <v>7PK1221-7UR11</v>
          </cell>
          <cell r="B636">
            <v>11951</v>
          </cell>
          <cell r="C636">
            <v>3500</v>
          </cell>
          <cell r="D636">
            <v>10279</v>
          </cell>
          <cell r="E636">
            <v>5</v>
          </cell>
          <cell r="F636" t="str">
            <v>K1297-G20 prot. SW Mon/Sim/Emu UMTS RRC Package; (TS25.331); Prereq.: current systemversion (7KK1220-0SCxx) &amp; 7PK1221-7TA11</v>
          </cell>
          <cell r="H636">
            <v>12849</v>
          </cell>
          <cell r="I636">
            <v>99452</v>
          </cell>
        </row>
        <row r="637">
          <cell r="A637" t="str">
            <v>7PK1221-7UR41</v>
          </cell>
          <cell r="B637">
            <v>99452</v>
          </cell>
          <cell r="C637">
            <v>3500</v>
          </cell>
          <cell r="D637">
            <v>3090</v>
          </cell>
          <cell r="E637" t="str">
            <v>TBA</v>
          </cell>
          <cell r="F637" t="str">
            <v>K1297-G20 prot. SW Mon/Sim/Emu UMTS RRC Package Upgrade; (TS25.331); Prereq.: current systemversion (7KK1220-0SCxx) &amp; 7PK1221-7UR11</v>
          </cell>
          <cell r="H637">
            <v>3863</v>
          </cell>
          <cell r="I637">
            <v>29900</v>
          </cell>
        </row>
        <row r="638">
          <cell r="A638" t="str">
            <v>7PK1221-7UT11</v>
          </cell>
          <cell r="B638">
            <v>29900</v>
          </cell>
          <cell r="C638">
            <v>3500</v>
          </cell>
          <cell r="D638">
            <v>10279</v>
          </cell>
          <cell r="E638">
            <v>5</v>
          </cell>
          <cell r="F638" t="str">
            <v>K1297-G20 prot. SW Mon/Sim/Emu UMTS AAL2L3 Package; UMTS Iu, Iub, Iur AAL2 Layer 3 (Q.2630.1), STC (Q.2150.1, Q.2150.2); Prereq.: current systemversion (7KK1220-0SCxx) &amp; 7PK1221-7TB11</v>
          </cell>
          <cell r="H638">
            <v>12849</v>
          </cell>
          <cell r="I638">
            <v>99452</v>
          </cell>
        </row>
        <row r="639">
          <cell r="A639" t="str">
            <v>7PK1221-7UT41</v>
          </cell>
          <cell r="B639">
            <v>99452</v>
          </cell>
          <cell r="C639">
            <v>3500</v>
          </cell>
          <cell r="D639">
            <v>3090</v>
          </cell>
          <cell r="E639">
            <v>5</v>
          </cell>
          <cell r="F639" t="str">
            <v>K1297-G20 prot. SW Mon/Sim/Emu UMTS AAL2L3 Package Upgrade; UMTS Iu, Iub, Iur AAL2 Layer 3 (Q.2630.1), STC (Q.2150.1, Q.2150.2); Prereq.: current systemversion (7KK1220-0SCxx) &amp; 7PK1221-7UT11</v>
          </cell>
          <cell r="H639">
            <v>3863</v>
          </cell>
          <cell r="I639">
            <v>29900</v>
          </cell>
        </row>
        <row r="640">
          <cell r="A640" t="str">
            <v>7PK1221-7UU11</v>
          </cell>
          <cell r="B640">
            <v>29900</v>
          </cell>
          <cell r="C640">
            <v>3500</v>
          </cell>
          <cell r="D640">
            <v>5130</v>
          </cell>
          <cell r="E640" t="str">
            <v>TBA</v>
          </cell>
          <cell r="F640" t="str">
            <v>K1297-G20 prot. SW Mon/Sim/Emu UMTS Iub/Iur User Plane Package; PDCP (TS25.323); Prereq.: current systemversion (7KK1220-0SCxx) &amp; 7PK1221-7TA</v>
          </cell>
          <cell r="H640">
            <v>6413</v>
          </cell>
          <cell r="I640">
            <v>49637</v>
          </cell>
        </row>
        <row r="641">
          <cell r="A641" t="str">
            <v>7PK1221-7UV11</v>
          </cell>
          <cell r="B641">
            <v>49637</v>
          </cell>
          <cell r="C641">
            <v>3500</v>
          </cell>
          <cell r="D641">
            <v>8227</v>
          </cell>
          <cell r="E641">
            <v>5</v>
          </cell>
          <cell r="F641" t="str">
            <v>K1297-G20 prot. SW Mon/Sim/Emu UMTS NBAP Package; (TS 25.433); Prereq.: current systemversion (7KK1220-0SCxx) &amp; 7PK1221-7TB11</v>
          </cell>
          <cell r="H641">
            <v>10284</v>
          </cell>
          <cell r="I641">
            <v>79599</v>
          </cell>
        </row>
        <row r="642">
          <cell r="A642" t="str">
            <v>7PK1221-7UV41</v>
          </cell>
          <cell r="B642">
            <v>79599</v>
          </cell>
          <cell r="C642">
            <v>3500</v>
          </cell>
          <cell r="D642">
            <v>2470</v>
          </cell>
          <cell r="E642">
            <v>5</v>
          </cell>
          <cell r="F642" t="str">
            <v>K1297-G20 prot. SW Mon/Sim/Emu UMTS NBAP Package Upgrade; (TS 25.433); Prereq.: current systemversion (7KK1220-0SCxx) &amp; 7PK1221-7UV11</v>
          </cell>
          <cell r="H642">
            <v>3088</v>
          </cell>
          <cell r="I642">
            <v>23902</v>
          </cell>
        </row>
        <row r="643">
          <cell r="A643" t="str">
            <v>7PK1221-7UW11</v>
          </cell>
          <cell r="B643">
            <v>23902</v>
          </cell>
          <cell r="C643">
            <v>3500</v>
          </cell>
          <cell r="D643">
            <v>8227</v>
          </cell>
          <cell r="E643">
            <v>5</v>
          </cell>
          <cell r="F643" t="str">
            <v>K1297-G20 prot. SW Mon/Sim/Emu UMTS RNSAP Package; (TS 25.423); Prereq.: current systemversion (7KK1220-0SCxx) &amp; 7PK1221-7TC11</v>
          </cell>
          <cell r="H643">
            <v>10284</v>
          </cell>
          <cell r="I643">
            <v>79599</v>
          </cell>
        </row>
        <row r="644">
          <cell r="A644" t="str">
            <v>7PK1221-7UW41</v>
          </cell>
          <cell r="B644">
            <v>79599</v>
          </cell>
          <cell r="C644">
            <v>3500</v>
          </cell>
          <cell r="D644">
            <v>2470</v>
          </cell>
          <cell r="E644">
            <v>5</v>
          </cell>
          <cell r="F644" t="str">
            <v>K1297-G20 prot. SW Mon/Sim/Emu UMTS RNSAP Package Upgrade; (TS 25.423); Prereq.: current systemversion (7KK1220-0SCxx) &amp; 7PK1221-7UW11</v>
          </cell>
          <cell r="H644">
            <v>3088</v>
          </cell>
          <cell r="I644">
            <v>23902</v>
          </cell>
        </row>
        <row r="645">
          <cell r="A645" t="str">
            <v>7PK1221-7UX11</v>
          </cell>
          <cell r="B645">
            <v>23902</v>
          </cell>
          <cell r="C645">
            <v>3500</v>
          </cell>
          <cell r="D645">
            <v>5871</v>
          </cell>
          <cell r="E645">
            <v>5</v>
          </cell>
          <cell r="F645" t="str">
            <v>K1297-G20 prot. SW Mon/Sim/Emu UMTS Iu CS User Plane Package; (TS25.415); Prereq.: current systemversion (7KK1220-0SCxx) &amp; 7KK1220-0SL &amp; 7PK1221-7UT</v>
          </cell>
          <cell r="H645">
            <v>7339</v>
          </cell>
          <cell r="I645">
            <v>56804</v>
          </cell>
        </row>
        <row r="646">
          <cell r="A646" t="str">
            <v>7PK1221-7UY11</v>
          </cell>
          <cell r="B646">
            <v>56804</v>
          </cell>
          <cell r="C646">
            <v>3500</v>
          </cell>
          <cell r="D646">
            <v>8227</v>
          </cell>
          <cell r="E646">
            <v>5</v>
          </cell>
          <cell r="F646" t="str">
            <v>K1297-G20 prot. SW Mon/Sim/Emu 2G, 2.5G and 3G Mobile DTAP/DMTAP Package; MM/CC/SM/GMM/RR (TS24.008); Prereq.: current systemversion (7KK1220-0SCxx) &amp; 7PK1221-7TC11 or 7TN11 or 7UR11 or 7UZ11</v>
          </cell>
          <cell r="H646">
            <v>10284</v>
          </cell>
          <cell r="I646">
            <v>79599</v>
          </cell>
        </row>
        <row r="647">
          <cell r="A647" t="str">
            <v>7PK1221-7UY41</v>
          </cell>
          <cell r="B647">
            <v>79599</v>
          </cell>
          <cell r="C647">
            <v>3500</v>
          </cell>
          <cell r="D647">
            <v>2470</v>
          </cell>
          <cell r="E647">
            <v>5</v>
          </cell>
          <cell r="F647" t="str">
            <v>K1297-G20 prot. SW Mon/Sim/Emu 2G, 2.5G and 3G Mobile DTAP/DMTAP Package Upgrade; MM/CC/SM/GMM/RR (TS24.008); Prereq.: current systemversion (7KK1220-0SCxx) &amp; 7PK1221-7UY11</v>
          </cell>
          <cell r="H647">
            <v>3088</v>
          </cell>
          <cell r="I647">
            <v>23902</v>
          </cell>
        </row>
        <row r="648">
          <cell r="A648" t="str">
            <v>7PK1221-7UZ11</v>
          </cell>
          <cell r="B648">
            <v>23902</v>
          </cell>
          <cell r="C648">
            <v>3500</v>
          </cell>
          <cell r="D648">
            <v>7201</v>
          </cell>
          <cell r="E648">
            <v>5</v>
          </cell>
          <cell r="F648" t="str">
            <v>K1297-G20 prot. SW Mon/Sim/Emu UMTS Iu-CS/PS Control Plane Package; RANAP (TS25.413); Prereq.: current systemversion (7KK1220-0SCxx) &amp; 7PK1221-7TC11</v>
          </cell>
          <cell r="H648">
            <v>9002</v>
          </cell>
          <cell r="I648">
            <v>69676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rameters"/>
      <sheetName val="Discount"/>
      <sheetName val="Cover"/>
      <sheetName val="L1-Price Summary"/>
      <sheetName val="L2-Summary-Normal"/>
      <sheetName val="L3-15G_A_16E1(1+0)0.6"/>
      <sheetName val="L3-120 Ohm DDF"/>
      <sheetName val="L3-DCPDB"/>
      <sheetName val="L3-RACK"/>
      <sheetName val="L3-Twisted cable"/>
      <sheetName val="L3-NMS"/>
      <sheetName val="L3-Spare Parts Center"/>
    </sheetNames>
    <sheetDataSet>
      <sheetData sheetId="0" refreshError="1">
        <row r="46">
          <cell r="B46" t="str">
            <v>USD</v>
          </cell>
        </row>
        <row r="55">
          <cell r="B55" t="str">
            <v>USD</v>
          </cell>
        </row>
        <row r="62">
          <cell r="B62" t="str">
            <v>Commercial Confidential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RTH LUZON WEST-CLP"/>
      <sheetName val="Lookup"/>
      <sheetName val="Sheet1"/>
      <sheetName val="Makati CBD"/>
      <sheetName val="Ortigas CBD"/>
      <sheetName val="QC"/>
      <sheetName val="Binondo"/>
      <sheetName val="RMM"/>
      <sheetName val="CAVITE-CLP"/>
      <sheetName val="BULACAN-CLP"/>
      <sheetName val="RIZAL- CLP"/>
      <sheetName val="NORTH LUZON EAST-CLP"/>
      <sheetName val="NORTH LUZON WEST_CLP"/>
      <sheetName val="Makati_CBD"/>
      <sheetName val="Ortigas_CBD"/>
      <sheetName val="RIZAL-_CLP"/>
      <sheetName val="NORTH_LUZON_EAST-CLP"/>
      <sheetName val="NORTH_LUZON_WEST-CLP"/>
      <sheetName val="NORTH_LUZON_WEST_CLP"/>
      <sheetName val="Makati_CBD1"/>
      <sheetName val="Ortigas_CBD1"/>
      <sheetName val="RIZAL-_CLP1"/>
      <sheetName val="NORTH_LUZON_EAST-CLP1"/>
      <sheetName val="NORTH_LUZON_WEST-CLP1"/>
      <sheetName val="NORTH_LUZON_WEST_CLP1"/>
      <sheetName val="Parameter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DH MUX EUL SUMMARY"/>
      <sheetName val="SDH MUX Details_Original Plan"/>
      <sheetName val="Aging"/>
      <sheetName val="Price template"/>
      <sheetName val="SDH_MUX_EUL_SUMMARY"/>
      <sheetName val="SDH_MUX_Details_Original_Plan"/>
      <sheetName val="Price_template"/>
      <sheetName val="Sheet2"/>
    </sheetNames>
    <sheetDataSet>
      <sheetData sheetId="0"/>
      <sheetData sheetId="1"/>
      <sheetData sheetId="2"/>
      <sheetData sheetId="3">
        <row r="2">
          <cell r="A2" t="str">
            <v>ALU 1642</v>
          </cell>
          <cell r="B2">
            <v>2300</v>
          </cell>
        </row>
        <row r="3">
          <cell r="A3" t="str">
            <v>ALU 1660</v>
          </cell>
          <cell r="B3">
            <v>12300</v>
          </cell>
        </row>
        <row r="4">
          <cell r="A4" t="str">
            <v>ALU 1660 (Optinex)</v>
          </cell>
          <cell r="B4">
            <v>12300</v>
          </cell>
        </row>
        <row r="5">
          <cell r="A5" t="str">
            <v>ALU 1662</v>
          </cell>
          <cell r="B5">
            <v>10600</v>
          </cell>
        </row>
        <row r="6">
          <cell r="A6" t="str">
            <v>ECI micro SDM</v>
          </cell>
          <cell r="B6">
            <v>25000</v>
          </cell>
        </row>
        <row r="7">
          <cell r="A7" t="str">
            <v>ECI SDM16</v>
          </cell>
          <cell r="B7">
            <v>43000</v>
          </cell>
        </row>
        <row r="8">
          <cell r="A8" t="str">
            <v>ECI SDM4 - L</v>
          </cell>
          <cell r="B8">
            <v>43000</v>
          </cell>
        </row>
        <row r="9">
          <cell r="A9" t="str">
            <v>ECI XDM 100</v>
          </cell>
          <cell r="B9">
            <v>12000</v>
          </cell>
        </row>
        <row r="10">
          <cell r="A10" t="str">
            <v>ECI XDM 1000</v>
          </cell>
          <cell r="B10">
            <v>65000</v>
          </cell>
        </row>
        <row r="11">
          <cell r="A11" t="str">
            <v>ECI XDM 500</v>
          </cell>
          <cell r="B11">
            <v>65000</v>
          </cell>
        </row>
        <row r="12">
          <cell r="A12" t="str">
            <v>FUJITSU MSX</v>
          </cell>
          <cell r="B12">
            <v>70000</v>
          </cell>
        </row>
        <row r="13">
          <cell r="A13" t="str">
            <v>HT OSN 1500</v>
          </cell>
          <cell r="B13">
            <v>16500</v>
          </cell>
        </row>
        <row r="14">
          <cell r="A14" t="str">
            <v>HT OSN 1500B</v>
          </cell>
          <cell r="B14">
            <v>16500</v>
          </cell>
        </row>
        <row r="15">
          <cell r="A15" t="str">
            <v>HT OSN 2500</v>
          </cell>
          <cell r="B15">
            <v>18500</v>
          </cell>
        </row>
        <row r="16">
          <cell r="A16" t="str">
            <v>HT OSN 3500</v>
          </cell>
          <cell r="B16">
            <v>39000</v>
          </cell>
        </row>
        <row r="17">
          <cell r="A17" t="str">
            <v>HT OSN 7500</v>
          </cell>
          <cell r="B17">
            <v>45000</v>
          </cell>
        </row>
        <row r="18">
          <cell r="A18" t="str">
            <v>NEC SMS 150A</v>
          </cell>
          <cell r="B18">
            <v>29000</v>
          </cell>
        </row>
        <row r="19">
          <cell r="A19" t="str">
            <v>NEC SMS 150V</v>
          </cell>
          <cell r="B19">
            <v>25000</v>
          </cell>
        </row>
        <row r="20">
          <cell r="A20" t="str">
            <v>NEC SMS 600V</v>
          </cell>
          <cell r="B20">
            <v>45000</v>
          </cell>
        </row>
        <row r="21">
          <cell r="A21" t="str">
            <v>NEC SMS2500C</v>
          </cell>
          <cell r="B21">
            <v>259000</v>
          </cell>
        </row>
        <row r="22">
          <cell r="A22" t="str">
            <v>SIEMENS HIT 7050</v>
          </cell>
          <cell r="B22">
            <v>17000</v>
          </cell>
        </row>
        <row r="23">
          <cell r="A23" t="str">
            <v>SIEMENS SMA-1K</v>
          </cell>
          <cell r="B23">
            <v>12000</v>
          </cell>
        </row>
        <row r="24">
          <cell r="A24" t="str">
            <v>SIEMENS SMA</v>
          </cell>
          <cell r="B24">
            <v>12000</v>
          </cell>
        </row>
      </sheetData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659"/>
      <sheetName val="659 (2)"/>
      <sheetName val="Sheet1"/>
      <sheetName val="IGT_site_list_with_initial_57_P"/>
    </sheetNames>
    <sheetDataSet>
      <sheetData sheetId="0"/>
      <sheetData sheetId="1" refreshError="1"/>
      <sheetData sheetId="2" refreshError="1"/>
      <sheetData sheetId="3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ookup"/>
      <sheetName val="Sheet1"/>
      <sheetName val="QC"/>
      <sheetName val="Makati CBD"/>
      <sheetName val="Ortigas CBD"/>
      <sheetName val="Binondo"/>
      <sheetName val="RMM"/>
      <sheetName val="CAVITE-CLP"/>
      <sheetName val="BULACAN-CLP"/>
      <sheetName val="RIZAL- CLP"/>
      <sheetName val="NORTH LUZON EAST-CLP"/>
      <sheetName val="NORTH LUZON WEST-CLP"/>
      <sheetName val="Makati_CBD"/>
      <sheetName val="Ortigas_CBD"/>
      <sheetName val="RIZAL-_CLP"/>
      <sheetName val="NORTH_LUZON_EAST-CLP"/>
      <sheetName val="NORTH_LUZON_WEST-CLP"/>
      <sheetName val="NORTH_LUZON_DB"/>
      <sheetName val="Makati_CBD1"/>
      <sheetName val="Ortigas_CBD1"/>
      <sheetName val="RIZAL-_CLP1"/>
      <sheetName val="NORTH_LUZON_EAST-CLP1"/>
      <sheetName val="NORTH_LUZON_WEST-CLP1"/>
      <sheetName val="Price_template"/>
    </sheetNames>
    <sheetDataSet>
      <sheetData sheetId="0" refreshError="1">
        <row r="4">
          <cell r="C4" t="str">
            <v>6750 Office Bldg.</v>
          </cell>
        </row>
        <row r="5">
          <cell r="C5" t="str">
            <v>Acacia</v>
          </cell>
          <cell r="D5" t="str">
            <v>NORTH</v>
          </cell>
        </row>
        <row r="6">
          <cell r="C6" t="str">
            <v>AcaciaX</v>
          </cell>
          <cell r="D6" t="str">
            <v>NORTH</v>
          </cell>
        </row>
        <row r="7">
          <cell r="C7" t="str">
            <v>ADBAVE (P7 Ruby 2)</v>
          </cell>
        </row>
        <row r="8">
          <cell r="C8" t="str">
            <v>ADBAVEX (P7 Ruby 2X)</v>
          </cell>
        </row>
        <row r="9">
          <cell r="C9" t="str">
            <v>ADBJulia (P7 ADB)</v>
          </cell>
        </row>
        <row r="10">
          <cell r="C10" t="str">
            <v>ADBJuliaX (P7 ADBX)</v>
          </cell>
        </row>
        <row r="11">
          <cell r="C11" t="str">
            <v>Additional</v>
          </cell>
          <cell r="D11" t="str">
            <v>EAST</v>
          </cell>
        </row>
        <row r="12">
          <cell r="C12" t="str">
            <v>AdditionalX</v>
          </cell>
          <cell r="D12" t="str">
            <v>EAST</v>
          </cell>
        </row>
        <row r="13">
          <cell r="C13" t="str">
            <v>Adelan (P7 Adelantado2)</v>
          </cell>
        </row>
        <row r="14">
          <cell r="C14" t="str">
            <v>Adelantado</v>
          </cell>
        </row>
        <row r="15">
          <cell r="C15" t="str">
            <v>AdelantadoX</v>
          </cell>
        </row>
        <row r="16">
          <cell r="C16" t="str">
            <v>AdelanX (P7 Adelantado2X)</v>
          </cell>
        </row>
        <row r="17">
          <cell r="C17" t="str">
            <v>AGOO</v>
          </cell>
        </row>
        <row r="18">
          <cell r="C18" t="str">
            <v>AGOOX</v>
          </cell>
        </row>
        <row r="19">
          <cell r="C19" t="str">
            <v>AgroHomes (P7 Apollo III)</v>
          </cell>
          <cell r="D19" t="str">
            <v>SOUTH</v>
          </cell>
        </row>
        <row r="20">
          <cell r="C20" t="str">
            <v>AgroHomesX (P7 Apollo IIIX)</v>
          </cell>
          <cell r="D20" t="str">
            <v>SOUTH</v>
          </cell>
        </row>
        <row r="21">
          <cell r="C21" t="str">
            <v>AirmenVill (P7 Airmen's Village)</v>
          </cell>
          <cell r="D21" t="str">
            <v>SOUTH</v>
          </cell>
        </row>
        <row r="22">
          <cell r="C22" t="str">
            <v>AirmenVill (P7 Airmen's VillageX)</v>
          </cell>
          <cell r="D22" t="str">
            <v>SOUTH</v>
          </cell>
        </row>
        <row r="23">
          <cell r="C23" t="str">
            <v>Alabang Town Center</v>
          </cell>
          <cell r="D23" t="str">
            <v>SOUTH</v>
          </cell>
        </row>
        <row r="24">
          <cell r="C24" t="str">
            <v>Alabang Town CenterX</v>
          </cell>
          <cell r="D24" t="str">
            <v>SOUTH</v>
          </cell>
        </row>
        <row r="25">
          <cell r="C25" t="str">
            <v>ALAMINOS</v>
          </cell>
        </row>
        <row r="26">
          <cell r="C26" t="str">
            <v>ALAMINOSX</v>
          </cell>
        </row>
        <row r="27">
          <cell r="C27" t="str">
            <v>ALASASIN</v>
          </cell>
          <cell r="D27" t="str">
            <v>SOUTH</v>
          </cell>
        </row>
        <row r="28">
          <cell r="C28" t="str">
            <v>ALCALA</v>
          </cell>
        </row>
        <row r="29">
          <cell r="C29" t="str">
            <v>ALCALAX</v>
          </cell>
        </row>
        <row r="30">
          <cell r="C30" t="str">
            <v>Aldana</v>
          </cell>
          <cell r="D30" t="str">
            <v>SOUTH</v>
          </cell>
        </row>
        <row r="31">
          <cell r="C31" t="str">
            <v>AldanaX</v>
          </cell>
          <cell r="D31" t="str">
            <v>SOUTH</v>
          </cell>
        </row>
        <row r="32">
          <cell r="C32" t="str">
            <v>Alfaro</v>
          </cell>
        </row>
        <row r="33">
          <cell r="C33" t="str">
            <v>Alfaro2 (P7 Agustin)</v>
          </cell>
        </row>
        <row r="34">
          <cell r="C34" t="str">
            <v>Alfaro2X (P7 AgustinX)</v>
          </cell>
        </row>
        <row r="35">
          <cell r="C35" t="str">
            <v>AlfaroX</v>
          </cell>
        </row>
        <row r="36">
          <cell r="C36" t="str">
            <v>ALFONSO</v>
          </cell>
        </row>
        <row r="37">
          <cell r="C37" t="str">
            <v>ALFONSO2</v>
          </cell>
        </row>
        <row r="38">
          <cell r="C38" t="str">
            <v>ALFONSOX</v>
          </cell>
        </row>
        <row r="39">
          <cell r="C39" t="str">
            <v>ALITAGTAG</v>
          </cell>
        </row>
        <row r="40">
          <cell r="C40" t="str">
            <v>Almanza</v>
          </cell>
          <cell r="D40" t="str">
            <v>SOUTH</v>
          </cell>
        </row>
        <row r="41">
          <cell r="C41" t="str">
            <v>AlmanzaX</v>
          </cell>
          <cell r="D41" t="str">
            <v>SOUTH</v>
          </cell>
        </row>
        <row r="42">
          <cell r="C42" t="str">
            <v>Alvarado</v>
          </cell>
        </row>
        <row r="43">
          <cell r="C43" t="str">
            <v>AlvaradoX</v>
          </cell>
        </row>
        <row r="44">
          <cell r="C44" t="str">
            <v>AMADEO</v>
          </cell>
        </row>
        <row r="45">
          <cell r="C45" t="str">
            <v>AmapoloaSt (P7 C5 3)</v>
          </cell>
          <cell r="D45" t="str">
            <v>EAST</v>
          </cell>
        </row>
        <row r="46">
          <cell r="C46" t="str">
            <v>AmapoloaStX (P7 C5 3X)</v>
          </cell>
          <cell r="D46" t="str">
            <v>EAST</v>
          </cell>
        </row>
        <row r="47">
          <cell r="C47" t="str">
            <v>Amber2 (P7 Amber)</v>
          </cell>
        </row>
        <row r="48">
          <cell r="C48" t="str">
            <v>Amber2X (P7 AmberX)</v>
          </cell>
        </row>
        <row r="49">
          <cell r="C49" t="str">
            <v>AMUNGAN</v>
          </cell>
        </row>
        <row r="50">
          <cell r="C50" t="str">
            <v>ANGELES</v>
          </cell>
        </row>
        <row r="51">
          <cell r="C51" t="str">
            <v>ANGELES2</v>
          </cell>
        </row>
        <row r="52">
          <cell r="C52" t="str">
            <v>ANGELES2X</v>
          </cell>
        </row>
        <row r="53">
          <cell r="C53" t="str">
            <v>ANGELESX</v>
          </cell>
        </row>
        <row r="54">
          <cell r="C54" t="str">
            <v>ANGONO</v>
          </cell>
          <cell r="D54" t="str">
            <v>EAST</v>
          </cell>
        </row>
        <row r="55">
          <cell r="C55" t="str">
            <v>ANGONOX</v>
          </cell>
          <cell r="D55" t="str">
            <v>EAST</v>
          </cell>
        </row>
        <row r="56">
          <cell r="C56" t="str">
            <v>ANILAO</v>
          </cell>
        </row>
        <row r="57">
          <cell r="C57" t="str">
            <v>Annapolis</v>
          </cell>
          <cell r="D57" t="str">
            <v>EAST</v>
          </cell>
        </row>
        <row r="58">
          <cell r="C58" t="str">
            <v>AnnapolisX</v>
          </cell>
          <cell r="D58" t="str">
            <v>EAST</v>
          </cell>
        </row>
        <row r="59">
          <cell r="C59" t="str">
            <v>ANTIPOLO</v>
          </cell>
          <cell r="D59" t="str">
            <v>EAST</v>
          </cell>
        </row>
        <row r="60">
          <cell r="C60" t="str">
            <v>ANTIPOLOX</v>
          </cell>
          <cell r="D60" t="str">
            <v>EAST</v>
          </cell>
        </row>
        <row r="61">
          <cell r="C61" t="str">
            <v>APARRI</v>
          </cell>
        </row>
        <row r="62">
          <cell r="C62" t="str">
            <v>APARRIX</v>
          </cell>
        </row>
        <row r="63">
          <cell r="C63" t="str">
            <v>Apartment Ridge</v>
          </cell>
        </row>
        <row r="64">
          <cell r="C64" t="str">
            <v>Apartment RidgeX</v>
          </cell>
        </row>
        <row r="65">
          <cell r="C65" t="str">
            <v>ARAYAT</v>
          </cell>
        </row>
        <row r="66">
          <cell r="C66" t="str">
            <v>ARAYATX</v>
          </cell>
        </row>
        <row r="67">
          <cell r="C67" t="str">
            <v>ARITAO</v>
          </cell>
        </row>
        <row r="68">
          <cell r="C68" t="str">
            <v>ArnaizAve (P7 South Super 3)</v>
          </cell>
          <cell r="D68" t="str">
            <v>WEST</v>
          </cell>
        </row>
        <row r="69">
          <cell r="C69" t="str">
            <v>ArnaizAveX (P7 South Super 3X)</v>
          </cell>
          <cell r="D69" t="str">
            <v>WEST</v>
          </cell>
        </row>
        <row r="70">
          <cell r="C70" t="str">
            <v>ASINGAN</v>
          </cell>
        </row>
        <row r="71">
          <cell r="C71" t="str">
            <v>ASINGANX</v>
          </cell>
        </row>
        <row r="72">
          <cell r="C72" t="str">
            <v>Asteroid</v>
          </cell>
        </row>
        <row r="73">
          <cell r="C73" t="str">
            <v>AsteroidX</v>
          </cell>
        </row>
        <row r="74">
          <cell r="C74" t="str">
            <v>Asuncion</v>
          </cell>
        </row>
        <row r="75">
          <cell r="C75" t="str">
            <v>AsuncionX</v>
          </cell>
        </row>
        <row r="76">
          <cell r="C76" t="str">
            <v>Ayala Alabang</v>
          </cell>
          <cell r="D76" t="str">
            <v>SOUTH</v>
          </cell>
        </row>
        <row r="77">
          <cell r="C77" t="str">
            <v>Ayala AlabangX</v>
          </cell>
          <cell r="D77" t="str">
            <v>SOUTH</v>
          </cell>
        </row>
        <row r="78">
          <cell r="C78" t="str">
            <v>Ayala Center (Glorietta)</v>
          </cell>
        </row>
        <row r="79">
          <cell r="C79" t="str">
            <v>Ayala CenterX (P7_GloriettaX)</v>
          </cell>
        </row>
        <row r="80">
          <cell r="C80" t="str">
            <v>Ayala Tower1</v>
          </cell>
        </row>
        <row r="81">
          <cell r="C81" t="str">
            <v>Ayala Triangle</v>
          </cell>
        </row>
        <row r="82">
          <cell r="C82" t="str">
            <v>Ayala TriangleX</v>
          </cell>
        </row>
        <row r="83">
          <cell r="C83" t="str">
            <v>Ayala Zobel</v>
          </cell>
          <cell r="D83" t="str">
            <v>SOUTH</v>
          </cell>
        </row>
        <row r="84">
          <cell r="C84" t="str">
            <v>Ayala ZobelX</v>
          </cell>
          <cell r="D84" t="str">
            <v>SOUTH</v>
          </cell>
        </row>
        <row r="85">
          <cell r="C85" t="str">
            <v>AyalaExt (P7 Twin Towers Micro)</v>
          </cell>
        </row>
        <row r="86">
          <cell r="C86" t="str">
            <v>AyalaExtX (P7 Twin Towers MicroX)</v>
          </cell>
        </row>
        <row r="87">
          <cell r="C87" t="str">
            <v>AylaHerre2 (P7 Ayala Herrera 3)</v>
          </cell>
        </row>
        <row r="88">
          <cell r="C88" t="str">
            <v>AylaHerre2X (P7 Ayala Herrera 3X)</v>
          </cell>
        </row>
        <row r="89">
          <cell r="C89" t="str">
            <v>AylaHerrera (P7 SGV)</v>
          </cell>
        </row>
        <row r="90">
          <cell r="C90" t="str">
            <v>AylaPaseo (P7 Velasquez)</v>
          </cell>
        </row>
        <row r="91">
          <cell r="C91" t="str">
            <v>AylaPaseoX (P7 VelasquezX)</v>
          </cell>
        </row>
        <row r="92">
          <cell r="C92" t="str">
            <v>AylSalcedo (P7 Ayala Herrera 2)</v>
          </cell>
        </row>
        <row r="93">
          <cell r="C93" t="str">
            <v>AylSalcedoX (P7 Ayala Herrera 2X)</v>
          </cell>
        </row>
        <row r="94">
          <cell r="C94" t="str">
            <v>BAAY</v>
          </cell>
        </row>
        <row r="95">
          <cell r="C95" t="str">
            <v>BACANI</v>
          </cell>
        </row>
        <row r="96">
          <cell r="C96" t="str">
            <v>BACNOTAN</v>
          </cell>
        </row>
        <row r="97">
          <cell r="C97" t="str">
            <v>BACNOTANX</v>
          </cell>
        </row>
        <row r="98">
          <cell r="C98" t="str">
            <v>BACOOR</v>
          </cell>
          <cell r="D98" t="str">
            <v>SOUTH</v>
          </cell>
        </row>
        <row r="99">
          <cell r="C99" t="str">
            <v>BACOOR2</v>
          </cell>
          <cell r="D99" t="str">
            <v>SOUTH</v>
          </cell>
        </row>
        <row r="100">
          <cell r="C100" t="str">
            <v>BACOOR2X</v>
          </cell>
          <cell r="D100" t="str">
            <v>SOUTH</v>
          </cell>
        </row>
        <row r="101">
          <cell r="C101" t="str">
            <v>BACOORX</v>
          </cell>
          <cell r="D101" t="str">
            <v>SOUTH</v>
          </cell>
        </row>
        <row r="102">
          <cell r="C102" t="str">
            <v>BADOC</v>
          </cell>
        </row>
        <row r="103">
          <cell r="C103" t="str">
            <v>BAGABAG</v>
          </cell>
        </row>
        <row r="104">
          <cell r="C104" t="str">
            <v>BAGABAGX</v>
          </cell>
        </row>
        <row r="105">
          <cell r="C105" t="str">
            <v>Bagbag</v>
          </cell>
        </row>
        <row r="106">
          <cell r="C106" t="str">
            <v>BagbagX</v>
          </cell>
        </row>
        <row r="107">
          <cell r="C107" t="str">
            <v>Bagong Barrio</v>
          </cell>
          <cell r="D107" t="str">
            <v>NORTH</v>
          </cell>
        </row>
        <row r="108">
          <cell r="C108" t="str">
            <v>Bagong BarrioX</v>
          </cell>
          <cell r="D108" t="str">
            <v>NORTH</v>
          </cell>
        </row>
        <row r="109">
          <cell r="C109" t="str">
            <v>BAGUIO</v>
          </cell>
        </row>
        <row r="110">
          <cell r="C110" t="str">
            <v>BAGUIOCC</v>
          </cell>
        </row>
        <row r="111">
          <cell r="C111" t="str">
            <v>BAGUIOCC (Indoor)</v>
          </cell>
        </row>
        <row r="112">
          <cell r="C112" t="str">
            <v>BAGUIOMAL</v>
          </cell>
        </row>
        <row r="113">
          <cell r="C113" t="str">
            <v>BAGUIOX</v>
          </cell>
        </row>
        <row r="114">
          <cell r="C114" t="str">
            <v>Bagumbayan</v>
          </cell>
          <cell r="D114" t="str">
            <v>EAST</v>
          </cell>
        </row>
        <row r="115">
          <cell r="C115" t="str">
            <v>BagumbayanX</v>
          </cell>
          <cell r="D115" t="str">
            <v>EAST</v>
          </cell>
        </row>
        <row r="116">
          <cell r="C116" t="str">
            <v>BALAGTAS</v>
          </cell>
        </row>
        <row r="117">
          <cell r="C117" t="str">
            <v>BALAGTASX</v>
          </cell>
        </row>
        <row r="118">
          <cell r="C118" t="str">
            <v>BALANGA</v>
          </cell>
        </row>
        <row r="119">
          <cell r="C119" t="str">
            <v>BALANGAX</v>
          </cell>
        </row>
        <row r="120">
          <cell r="C120" t="str">
            <v>BALAYAN</v>
          </cell>
        </row>
        <row r="121">
          <cell r="C121" t="str">
            <v>BALIBAGO</v>
          </cell>
        </row>
        <row r="122">
          <cell r="C122" t="str">
            <v>BALIBAGOX</v>
          </cell>
        </row>
        <row r="123">
          <cell r="C123" t="str">
            <v>BALIWAG</v>
          </cell>
        </row>
        <row r="124">
          <cell r="C124" t="str">
            <v>BALIWAGX</v>
          </cell>
        </row>
        <row r="125">
          <cell r="C125" t="str">
            <v>Balonbato (P7 Unang Sigaw)</v>
          </cell>
          <cell r="D125" t="str">
            <v>NORTH</v>
          </cell>
        </row>
        <row r="126">
          <cell r="C126" t="str">
            <v>BalonbatoX (P7 Unang SigawX)</v>
          </cell>
          <cell r="D126" t="str">
            <v>NORTH</v>
          </cell>
        </row>
        <row r="127">
          <cell r="C127" t="str">
            <v>BAMBAN</v>
          </cell>
        </row>
        <row r="128">
          <cell r="C128" t="str">
            <v>Bambang</v>
          </cell>
          <cell r="D128" t="str">
            <v>WEST</v>
          </cell>
        </row>
        <row r="129">
          <cell r="C129" t="str">
            <v>BambangX</v>
          </cell>
          <cell r="D129" t="str">
            <v>WEST</v>
          </cell>
        </row>
        <row r="130">
          <cell r="C130" t="str">
            <v>BAMBANX</v>
          </cell>
        </row>
        <row r="131">
          <cell r="C131" t="str">
            <v>BANAYBANAY</v>
          </cell>
        </row>
        <row r="132">
          <cell r="C132" t="str">
            <v>BANGAR</v>
          </cell>
        </row>
        <row r="133">
          <cell r="C133" t="str">
            <v>Bangko Sentral</v>
          </cell>
          <cell r="D133" t="str">
            <v>WEST</v>
          </cell>
        </row>
        <row r="134">
          <cell r="C134" t="str">
            <v>BANGUED</v>
          </cell>
        </row>
        <row r="135">
          <cell r="C135" t="str">
            <v>BANGUEDX</v>
          </cell>
        </row>
        <row r="136">
          <cell r="C136" t="str">
            <v>BankDrive (P7 St. Francis Nth)</v>
          </cell>
        </row>
        <row r="137">
          <cell r="C137" t="str">
            <v>BATANGAS</v>
          </cell>
        </row>
        <row r="138">
          <cell r="C138" t="str">
            <v>BATANGAS2</v>
          </cell>
        </row>
        <row r="139">
          <cell r="C139" t="str">
            <v>BATANGAS3</v>
          </cell>
        </row>
        <row r="140">
          <cell r="C140" t="str">
            <v>BAUAN</v>
          </cell>
        </row>
        <row r="141">
          <cell r="C141" t="str">
            <v>BAUAN2</v>
          </cell>
        </row>
        <row r="142">
          <cell r="C142" t="str">
            <v>BAUANG</v>
          </cell>
        </row>
        <row r="143">
          <cell r="C143" t="str">
            <v>Bautista (P7 Calatagan)</v>
          </cell>
          <cell r="D143" t="str">
            <v>WEST</v>
          </cell>
        </row>
        <row r="144">
          <cell r="C144" t="str">
            <v>BautistaX (P7 CalataganX)</v>
          </cell>
          <cell r="D144" t="str">
            <v>WEST</v>
          </cell>
        </row>
        <row r="145">
          <cell r="C145" t="str">
            <v>BAYAMBANG</v>
          </cell>
        </row>
        <row r="146">
          <cell r="C146" t="str">
            <v>BAYAMBANGX</v>
          </cell>
        </row>
        <row r="147">
          <cell r="C147" t="str">
            <v>Bayanbayanan</v>
          </cell>
          <cell r="D147" t="str">
            <v>EAST</v>
          </cell>
        </row>
        <row r="148">
          <cell r="C148" t="str">
            <v>BayanbayananX</v>
          </cell>
          <cell r="D148" t="str">
            <v>EAST</v>
          </cell>
        </row>
        <row r="149">
          <cell r="C149" t="str">
            <v>BAYOMBONG</v>
          </cell>
        </row>
        <row r="150">
          <cell r="C150" t="str">
            <v>Bel-Air1</v>
          </cell>
        </row>
        <row r="151">
          <cell r="C151" t="str">
            <v>Bel-Air1X</v>
          </cell>
        </row>
        <row r="152">
          <cell r="C152" t="str">
            <v>Bel-Air2</v>
          </cell>
        </row>
        <row r="153">
          <cell r="C153" t="str">
            <v>Bel-Air2X</v>
          </cell>
        </row>
        <row r="154">
          <cell r="C154" t="str">
            <v>BEVERLYHILLS</v>
          </cell>
          <cell r="D154" t="str">
            <v>EAST</v>
          </cell>
        </row>
        <row r="155">
          <cell r="C155" t="str">
            <v>BEVERLYHILLSX</v>
          </cell>
          <cell r="D155" t="str">
            <v>EAST</v>
          </cell>
        </row>
        <row r="156">
          <cell r="C156" t="str">
            <v>BF Homes Phase 1</v>
          </cell>
          <cell r="D156" t="str">
            <v>SOUTH</v>
          </cell>
        </row>
        <row r="157">
          <cell r="C157" t="str">
            <v>BF Home Phase 1X</v>
          </cell>
          <cell r="D157" t="str">
            <v>SOUTH</v>
          </cell>
        </row>
        <row r="158">
          <cell r="C158" t="str">
            <v>BF International</v>
          </cell>
          <cell r="D158" t="str">
            <v>SOUTH</v>
          </cell>
        </row>
        <row r="159">
          <cell r="C159" t="str">
            <v>BF International Subd.X</v>
          </cell>
          <cell r="D159" t="str">
            <v>SOUTH</v>
          </cell>
        </row>
        <row r="160">
          <cell r="C160" t="str">
            <v>BF Resort</v>
          </cell>
          <cell r="D160" t="str">
            <v>SOUTH</v>
          </cell>
        </row>
        <row r="161">
          <cell r="C161" t="str">
            <v>BF ResortX</v>
          </cell>
          <cell r="D161" t="str">
            <v>SOUTH</v>
          </cell>
        </row>
        <row r="162">
          <cell r="C162" t="str">
            <v xml:space="preserve">BINAKAYAN </v>
          </cell>
          <cell r="D162" t="str">
            <v>SOUTH</v>
          </cell>
        </row>
        <row r="163">
          <cell r="C163" t="str">
            <v>BINAKAYAN X</v>
          </cell>
          <cell r="D163" t="str">
            <v>SOUTH</v>
          </cell>
        </row>
        <row r="164">
          <cell r="C164" t="str">
            <v>BINALONAN</v>
          </cell>
        </row>
        <row r="165">
          <cell r="C165" t="str">
            <v>BINALONANX</v>
          </cell>
        </row>
        <row r="166">
          <cell r="C166" t="str">
            <v>BINAN</v>
          </cell>
        </row>
        <row r="167">
          <cell r="C167" t="str">
            <v>BINAN2</v>
          </cell>
        </row>
        <row r="168">
          <cell r="C168" t="str">
            <v>BINANGONAN</v>
          </cell>
          <cell r="D168" t="str">
            <v>EAST</v>
          </cell>
        </row>
        <row r="169">
          <cell r="C169" t="str">
            <v>BINANGONANX</v>
          </cell>
          <cell r="D169" t="str">
            <v>EAST</v>
          </cell>
        </row>
        <row r="170">
          <cell r="C170" t="str">
            <v>BINANX</v>
          </cell>
        </row>
        <row r="171">
          <cell r="C171" t="str">
            <v>Binondo</v>
          </cell>
        </row>
        <row r="172">
          <cell r="C172" t="str">
            <v>BinondoX</v>
          </cell>
        </row>
        <row r="173">
          <cell r="C173" t="str">
            <v>Blumentritt</v>
          </cell>
          <cell r="D173" t="str">
            <v>WEST</v>
          </cell>
        </row>
        <row r="174">
          <cell r="C174" t="str">
            <v>BlumentrittX</v>
          </cell>
          <cell r="D174" t="str">
            <v>WEST</v>
          </cell>
        </row>
        <row r="175">
          <cell r="C175" t="str">
            <v>BOAC</v>
          </cell>
        </row>
        <row r="176">
          <cell r="C176" t="str">
            <v>BOCAUE</v>
          </cell>
        </row>
        <row r="177">
          <cell r="C177" t="str">
            <v>BOCAUEX</v>
          </cell>
        </row>
        <row r="178">
          <cell r="C178" t="str">
            <v>Bolanos</v>
          </cell>
        </row>
        <row r="179">
          <cell r="C179" t="str">
            <v>Bolanos2 (P7 Ayala Buendia)</v>
          </cell>
        </row>
        <row r="180">
          <cell r="C180" t="str">
            <v>Bolanos2X (P7 Ayala BuendiaX)</v>
          </cell>
        </row>
        <row r="181">
          <cell r="C181" t="str">
            <v>BolanosX</v>
          </cell>
        </row>
        <row r="182">
          <cell r="C182" t="str">
            <v>BOLINAO</v>
          </cell>
        </row>
        <row r="183">
          <cell r="C183" t="str">
            <v>Bonifacio</v>
          </cell>
          <cell r="D183" t="str">
            <v>NORTH</v>
          </cell>
        </row>
        <row r="184">
          <cell r="C184" t="str">
            <v>BonifacioX</v>
          </cell>
          <cell r="D184" t="str">
            <v>NORTH</v>
          </cell>
        </row>
        <row r="185">
          <cell r="C185" t="str">
            <v>Bonny Serrano</v>
          </cell>
          <cell r="D185" t="str">
            <v>EAST</v>
          </cell>
        </row>
        <row r="186">
          <cell r="C186" t="str">
            <v>Bonny SerranoX</v>
          </cell>
          <cell r="D186" t="str">
            <v>EAST</v>
          </cell>
        </row>
        <row r="187">
          <cell r="C187" t="str">
            <v>BOTOLAN</v>
          </cell>
        </row>
        <row r="188">
          <cell r="C188" t="str">
            <v>BPI_SESSION</v>
          </cell>
        </row>
        <row r="189">
          <cell r="C189" t="str">
            <v>BPI_SESSIONX</v>
          </cell>
        </row>
        <row r="190">
          <cell r="C190" t="str">
            <v>Brgy. Alabang</v>
          </cell>
          <cell r="D190" t="str">
            <v>SOUTH</v>
          </cell>
        </row>
        <row r="191">
          <cell r="C191" t="str">
            <v>Brgy. AlabangX</v>
          </cell>
          <cell r="D191" t="str">
            <v>SOUTH</v>
          </cell>
        </row>
        <row r="192">
          <cell r="C192" t="str">
            <v>Brgy. Bangkal</v>
          </cell>
          <cell r="D192" t="str">
            <v>SOUTH</v>
          </cell>
        </row>
        <row r="193">
          <cell r="C193" t="str">
            <v>Brgy. BangkalX</v>
          </cell>
          <cell r="D193" t="str">
            <v>SOUTH</v>
          </cell>
        </row>
        <row r="194">
          <cell r="C194" t="str">
            <v>Brgy. Commonwealth</v>
          </cell>
        </row>
        <row r="195">
          <cell r="C195" t="str">
            <v>Brgy. CommonwealthX</v>
          </cell>
        </row>
        <row r="196">
          <cell r="C196" t="str">
            <v>Brgy. Rosario</v>
          </cell>
          <cell r="D196" t="str">
            <v>EAST</v>
          </cell>
        </row>
        <row r="197">
          <cell r="C197" t="str">
            <v>Brgy. RosarioX</v>
          </cell>
          <cell r="D197" t="str">
            <v>EAST</v>
          </cell>
        </row>
        <row r="198">
          <cell r="C198" t="str">
            <v>Brgy. San Antonio</v>
          </cell>
        </row>
        <row r="199">
          <cell r="C199" t="str">
            <v>Brgy. San AntonioX</v>
          </cell>
        </row>
        <row r="200">
          <cell r="C200" t="str">
            <v>Brgy. San Jose</v>
          </cell>
        </row>
        <row r="201">
          <cell r="C201" t="str">
            <v>Brgy. San JoseX</v>
          </cell>
        </row>
        <row r="202">
          <cell r="C202" t="str">
            <v>Brgy. Vitalez</v>
          </cell>
          <cell r="D202" t="str">
            <v>SOUTH</v>
          </cell>
        </row>
        <row r="203">
          <cell r="C203" t="str">
            <v>Brgy. VitalezX</v>
          </cell>
          <cell r="D203" t="str">
            <v>SOUTH</v>
          </cell>
        </row>
        <row r="204">
          <cell r="C204" t="str">
            <v>BrgyConcep (P7 Shoe Ave)</v>
          </cell>
          <cell r="D204" t="str">
            <v>EAST</v>
          </cell>
        </row>
        <row r="205">
          <cell r="C205" t="str">
            <v>BrgyConcepX (P7 Shoe AveX)</v>
          </cell>
          <cell r="D205" t="str">
            <v>EAST</v>
          </cell>
        </row>
        <row r="206">
          <cell r="C206" t="str">
            <v>BrgyGulod (P7 Gulod)</v>
          </cell>
          <cell r="D206" t="str">
            <v>NORTH</v>
          </cell>
        </row>
        <row r="207">
          <cell r="C207" t="str">
            <v>BrgyGulodX (P7 GulodX)</v>
          </cell>
          <cell r="D207" t="str">
            <v>NORTH</v>
          </cell>
        </row>
        <row r="208">
          <cell r="C208" t="str">
            <v>BrgyHagdanbato (P7 Acacia)</v>
          </cell>
          <cell r="D208" t="str">
            <v>EAST</v>
          </cell>
        </row>
        <row r="209">
          <cell r="C209" t="str">
            <v>BrgyHagdanbatoX (P7 AcaciaX)</v>
          </cell>
          <cell r="D209" t="str">
            <v>EAST</v>
          </cell>
        </row>
        <row r="210">
          <cell r="C210" t="str">
            <v>BrgyMaysilo (P7 E. Rodriguez)</v>
          </cell>
          <cell r="D210" t="str">
            <v>NORTH</v>
          </cell>
        </row>
        <row r="211">
          <cell r="C211" t="str">
            <v>BrgyObrero (P7 2nd St)</v>
          </cell>
          <cell r="D211" t="str">
            <v>WEST</v>
          </cell>
        </row>
        <row r="212">
          <cell r="C212" t="str">
            <v>BrgyObreroX (P72nd StX)</v>
          </cell>
          <cell r="D212" t="str">
            <v>WEST</v>
          </cell>
        </row>
        <row r="213">
          <cell r="C213" t="str">
            <v>BRGYPABLO</v>
          </cell>
          <cell r="D213" t="str">
            <v>EAST</v>
          </cell>
        </row>
        <row r="214">
          <cell r="C214" t="str">
            <v>BrgyTejeros (P7 PRC)</v>
          </cell>
          <cell r="D214" t="str">
            <v>WEST</v>
          </cell>
        </row>
        <row r="215">
          <cell r="C215" t="str">
            <v>BrgyTejerosX (P7PRCX)</v>
          </cell>
          <cell r="D215" t="str">
            <v>WEST</v>
          </cell>
        </row>
        <row r="216">
          <cell r="C216" t="str">
            <v>BrgyUsusan (P7 P. Gomez)</v>
          </cell>
          <cell r="D216" t="str">
            <v>EAST</v>
          </cell>
        </row>
        <row r="217">
          <cell r="C217" t="str">
            <v>BUGALLON</v>
          </cell>
        </row>
        <row r="218">
          <cell r="C218" t="str">
            <v>BUGALLONX</v>
          </cell>
        </row>
        <row r="219">
          <cell r="C219" t="str">
            <v>BULACAN</v>
          </cell>
        </row>
        <row r="220">
          <cell r="C220" t="str">
            <v>BULACANX</v>
          </cell>
        </row>
        <row r="221">
          <cell r="C221" t="str">
            <v>Bureau of Customs</v>
          </cell>
          <cell r="D221" t="str">
            <v>WEST</v>
          </cell>
        </row>
        <row r="222">
          <cell r="C222" t="str">
            <v>BUSTOS</v>
          </cell>
        </row>
        <row r="223">
          <cell r="C223" t="str">
            <v>BUSTOSX</v>
          </cell>
        </row>
        <row r="224">
          <cell r="C224" t="str">
            <v>Buting</v>
          </cell>
          <cell r="D224" t="str">
            <v>EAST</v>
          </cell>
        </row>
        <row r="225">
          <cell r="C225" t="str">
            <v>ButingX</v>
          </cell>
          <cell r="D225" t="str">
            <v>EAST</v>
          </cell>
        </row>
        <row r="226">
          <cell r="C226" t="str">
            <v>C5Ortigas (P7 Ortigas C5)</v>
          </cell>
          <cell r="D226" t="str">
            <v>EAST</v>
          </cell>
        </row>
        <row r="227">
          <cell r="C227" t="str">
            <v>C5OrtigasX (P7 Ortigas C5X)</v>
          </cell>
          <cell r="D227" t="str">
            <v>EAST</v>
          </cell>
        </row>
        <row r="228">
          <cell r="C228" t="str">
            <v>CABA</v>
          </cell>
        </row>
        <row r="229">
          <cell r="C229" t="str">
            <v>CABAGAN</v>
          </cell>
        </row>
        <row r="230">
          <cell r="C230" t="str">
            <v>CABANATUAN</v>
          </cell>
        </row>
        <row r="231">
          <cell r="C231" t="str">
            <v>CABANATUAN2</v>
          </cell>
        </row>
        <row r="232">
          <cell r="C232" t="str">
            <v>CABANATUAN2X</v>
          </cell>
        </row>
        <row r="233">
          <cell r="C233" t="str">
            <v>CABANATUANX</v>
          </cell>
        </row>
        <row r="234">
          <cell r="C234" t="str">
            <v>CABAX</v>
          </cell>
        </row>
        <row r="235">
          <cell r="C235" t="str">
            <v>CABBAROQUIS</v>
          </cell>
        </row>
        <row r="236">
          <cell r="C236" t="str">
            <v>CabezaAnd (P7 Gen. Luis)</v>
          </cell>
          <cell r="D236" t="str">
            <v>NORTH</v>
          </cell>
        </row>
        <row r="237">
          <cell r="C237" t="str">
            <v>CabezaAndX (P7 Gen. LuisX)</v>
          </cell>
          <cell r="D237" t="str">
            <v>NORTH</v>
          </cell>
        </row>
        <row r="238">
          <cell r="C238" t="str">
            <v>CABIAO</v>
          </cell>
        </row>
        <row r="239">
          <cell r="C239" t="str">
            <v>CABIAOX</v>
          </cell>
        </row>
        <row r="240">
          <cell r="C240" t="str">
            <v>CABUGAO</v>
          </cell>
        </row>
        <row r="241">
          <cell r="C241" t="str">
            <v>CABUGAOX</v>
          </cell>
        </row>
        <row r="242">
          <cell r="C242" t="str">
            <v>CABUYAO</v>
          </cell>
        </row>
        <row r="243">
          <cell r="C243" t="str">
            <v>CABUYAOX</v>
          </cell>
        </row>
        <row r="244">
          <cell r="C244" t="str">
            <v>CALACA</v>
          </cell>
        </row>
        <row r="245">
          <cell r="C245" t="str">
            <v>Calalily (P7 Mindanao)</v>
          </cell>
        </row>
        <row r="246">
          <cell r="C246" t="str">
            <v>CalalilyX (P7 MindanaoX)</v>
          </cell>
        </row>
        <row r="247">
          <cell r="C247" t="str">
            <v>CALAMBA</v>
          </cell>
        </row>
        <row r="248">
          <cell r="C248" t="str">
            <v>CALAPAN</v>
          </cell>
        </row>
        <row r="249">
          <cell r="C249" t="str">
            <v>CALASIAO</v>
          </cell>
        </row>
        <row r="250">
          <cell r="C250" t="str">
            <v>CALASIAOX</v>
          </cell>
        </row>
        <row r="251">
          <cell r="C251" t="str">
            <v>CALATAGAN</v>
          </cell>
        </row>
        <row r="252">
          <cell r="C252" t="str">
            <v>CALATGOLF</v>
          </cell>
        </row>
        <row r="253">
          <cell r="C253" t="str">
            <v>CALAUAN</v>
          </cell>
        </row>
        <row r="254">
          <cell r="C254" t="str">
            <v>California</v>
          </cell>
          <cell r="D254" t="str">
            <v>NORTH</v>
          </cell>
        </row>
        <row r="255">
          <cell r="C255" t="str">
            <v>CALIRAYA</v>
          </cell>
        </row>
        <row r="256">
          <cell r="C256" t="str">
            <v>CALUMPIT</v>
          </cell>
        </row>
        <row r="257">
          <cell r="C257" t="str">
            <v>CALUMPITX</v>
          </cell>
        </row>
        <row r="258">
          <cell r="C258" t="str">
            <v>CAMILING</v>
          </cell>
        </row>
        <row r="259">
          <cell r="C259" t="str">
            <v>CAMILINGX</v>
          </cell>
        </row>
        <row r="260">
          <cell r="C260" t="str">
            <v>Camp Aguinaldo</v>
          </cell>
          <cell r="D260" t="str">
            <v>EAST</v>
          </cell>
        </row>
        <row r="261">
          <cell r="C261" t="str">
            <v>Camp AguinaldoX</v>
          </cell>
          <cell r="D261" t="str">
            <v>EAST</v>
          </cell>
        </row>
        <row r="262">
          <cell r="C262" t="str">
            <v>CANDELARIA</v>
          </cell>
        </row>
        <row r="263">
          <cell r="C263" t="str">
            <v>CANDON</v>
          </cell>
        </row>
        <row r="264">
          <cell r="C264" t="str">
            <v>CANDONX</v>
          </cell>
        </row>
        <row r="265">
          <cell r="C265" t="str">
            <v>Canero</v>
          </cell>
          <cell r="D265" t="str">
            <v>NORTH</v>
          </cell>
        </row>
        <row r="266">
          <cell r="C266" t="str">
            <v>CaneroX</v>
          </cell>
          <cell r="D266" t="str">
            <v>NORTH</v>
          </cell>
        </row>
        <row r="267">
          <cell r="C267" t="str">
            <v>CANLUBANG</v>
          </cell>
        </row>
        <row r="268">
          <cell r="C268" t="str">
            <v>CANLUBANGX</v>
          </cell>
        </row>
        <row r="269">
          <cell r="C269" t="str">
            <v>Canumay</v>
          </cell>
          <cell r="D269" t="str">
            <v>NORTH</v>
          </cell>
        </row>
        <row r="270">
          <cell r="C270" t="str">
            <v>CAPAS</v>
          </cell>
        </row>
        <row r="271">
          <cell r="C271" t="str">
            <v>CAPASX</v>
          </cell>
        </row>
        <row r="272">
          <cell r="C272" t="str">
            <v>CARDONA</v>
          </cell>
          <cell r="D272" t="str">
            <v>EAST</v>
          </cell>
        </row>
        <row r="273">
          <cell r="C273" t="str">
            <v>CArellano (P7 Martin)</v>
          </cell>
          <cell r="D273" t="str">
            <v>NORTH</v>
          </cell>
        </row>
        <row r="274">
          <cell r="C274" t="str">
            <v>CARMELRAY1</v>
          </cell>
        </row>
        <row r="275">
          <cell r="C275" t="str">
            <v>CARMENHILL</v>
          </cell>
        </row>
        <row r="276">
          <cell r="C276" t="str">
            <v xml:space="preserve">CARMONA </v>
          </cell>
        </row>
        <row r="277">
          <cell r="C277" t="str">
            <v>CARMONAX</v>
          </cell>
        </row>
        <row r="278">
          <cell r="C278" t="str">
            <v>CARONOAN</v>
          </cell>
        </row>
        <row r="279">
          <cell r="C279" t="str">
            <v>CAUAYAN</v>
          </cell>
        </row>
        <row r="280">
          <cell r="C280" t="str">
            <v>CAUAYANX</v>
          </cell>
        </row>
        <row r="281">
          <cell r="C281" t="str">
            <v>CAVITE CITY</v>
          </cell>
          <cell r="D281" t="str">
            <v>SOUTH</v>
          </cell>
        </row>
        <row r="282">
          <cell r="C282" t="str">
            <v>CAVITE CITYX</v>
          </cell>
          <cell r="D282" t="str">
            <v>SOUTH</v>
          </cell>
        </row>
        <row r="283">
          <cell r="C283" t="str">
            <v xml:space="preserve">CAYLABNE </v>
          </cell>
        </row>
        <row r="284">
          <cell r="C284" t="str">
            <v>CCP Complex</v>
          </cell>
          <cell r="D284" t="str">
            <v>WEST</v>
          </cell>
        </row>
        <row r="285">
          <cell r="C285" t="str">
            <v>CCP ComplexX</v>
          </cell>
          <cell r="D285" t="str">
            <v>WEST</v>
          </cell>
        </row>
        <row r="286">
          <cell r="C286" t="str">
            <v>CenacleDrv (P7 Violago)</v>
          </cell>
        </row>
        <row r="287">
          <cell r="C287" t="str">
            <v>CenterAve (P7 SM Cubao)</v>
          </cell>
          <cell r="D287" t="str">
            <v>EAST</v>
          </cell>
        </row>
        <row r="288">
          <cell r="C288" t="str">
            <v>CenterAveX (P7 SM CubaoX)</v>
          </cell>
          <cell r="D288" t="str">
            <v>EAST</v>
          </cell>
        </row>
        <row r="289">
          <cell r="C289" t="str">
            <v>CentnialVl (P7 C5 1)</v>
          </cell>
          <cell r="D289" t="str">
            <v>SOUTH</v>
          </cell>
        </row>
        <row r="290">
          <cell r="C290" t="str">
            <v>CentnialVlX (P7 C5 1X)</v>
          </cell>
          <cell r="D290" t="str">
            <v>SOUTH</v>
          </cell>
        </row>
        <row r="291">
          <cell r="C291" t="str">
            <v>Central Bank 2</v>
          </cell>
          <cell r="D291" t="str">
            <v>WEST</v>
          </cell>
        </row>
        <row r="292">
          <cell r="C292" t="str">
            <v>Century Park Sheraton</v>
          </cell>
          <cell r="D292" t="str">
            <v>WEST</v>
          </cell>
        </row>
        <row r="293">
          <cell r="C293" t="str">
            <v>CEPZA</v>
          </cell>
          <cell r="D293" t="str">
            <v>SOUTH</v>
          </cell>
        </row>
        <row r="294">
          <cell r="C294" t="str">
            <v>CEPZAX</v>
          </cell>
          <cell r="D294" t="str">
            <v>SOUTH</v>
          </cell>
        </row>
        <row r="295">
          <cell r="C295" t="str">
            <v>Citibank Tower</v>
          </cell>
        </row>
        <row r="296">
          <cell r="C296" t="str">
            <v>CityBankSquare</v>
          </cell>
          <cell r="D296" t="str">
            <v>EAST</v>
          </cell>
        </row>
        <row r="297">
          <cell r="C297" t="str">
            <v>CLARK</v>
          </cell>
        </row>
        <row r="298">
          <cell r="C298" t="str">
            <v>Comet (P7 Salcedo Village 4)</v>
          </cell>
        </row>
        <row r="299">
          <cell r="C299" t="str">
            <v>CometX (P7 Salcedo Village 4X)</v>
          </cell>
        </row>
        <row r="300">
          <cell r="C300" t="str">
            <v>CONCEPCION</v>
          </cell>
        </row>
        <row r="301">
          <cell r="C301" t="str">
            <v>CONCEPCIONX</v>
          </cell>
        </row>
        <row r="302">
          <cell r="C302" t="str">
            <v>CongresAv (P7 Congressional)</v>
          </cell>
        </row>
        <row r="303">
          <cell r="C303" t="str">
            <v>CongresAvX (P7 CongressionalX)</v>
          </cell>
        </row>
        <row r="304">
          <cell r="C304" t="str">
            <v>Congress</v>
          </cell>
          <cell r="D304" t="str">
            <v>EAST</v>
          </cell>
        </row>
        <row r="305">
          <cell r="C305" t="str">
            <v>Corinthian Gardens</v>
          </cell>
          <cell r="D305" t="str">
            <v>EAST</v>
          </cell>
        </row>
        <row r="306">
          <cell r="C306" t="str">
            <v>Corinthian GardensX</v>
          </cell>
          <cell r="D306" t="str">
            <v>EAST</v>
          </cell>
        </row>
        <row r="307">
          <cell r="C307" t="str">
            <v xml:space="preserve">CORREGIDOR </v>
          </cell>
          <cell r="D307" t="str">
            <v>SOUTH</v>
          </cell>
        </row>
        <row r="308">
          <cell r="C308" t="str">
            <v>Cristobal</v>
          </cell>
          <cell r="D308" t="str">
            <v>WEST</v>
          </cell>
        </row>
        <row r="309">
          <cell r="C309" t="str">
            <v>CristobalX</v>
          </cell>
          <cell r="D309" t="str">
            <v>WEST</v>
          </cell>
        </row>
        <row r="310">
          <cell r="C310" t="str">
            <v>CRocesAve (P7 Benavidez)</v>
          </cell>
          <cell r="D310" t="str">
            <v>WEST</v>
          </cell>
        </row>
        <row r="311">
          <cell r="C311" t="str">
            <v>CRocesAveX (P7 BenavidezX)</v>
          </cell>
          <cell r="D311" t="str">
            <v>WEST</v>
          </cell>
        </row>
        <row r="312">
          <cell r="C312" t="str">
            <v>Crossing (P7 Cityland Shaw)</v>
          </cell>
        </row>
        <row r="313">
          <cell r="C313" t="str">
            <v>Cubao</v>
          </cell>
          <cell r="D313" t="str">
            <v>EAST</v>
          </cell>
        </row>
        <row r="314">
          <cell r="C314" t="str">
            <v>CubaoX</v>
          </cell>
          <cell r="D314" t="str">
            <v>EAST</v>
          </cell>
        </row>
        <row r="315">
          <cell r="C315" t="str">
            <v>CUBI</v>
          </cell>
        </row>
        <row r="316">
          <cell r="C316" t="str">
            <v>CUBIX</v>
          </cell>
        </row>
        <row r="317">
          <cell r="C317" t="str">
            <v>Culiat</v>
          </cell>
        </row>
        <row r="318">
          <cell r="C318" t="str">
            <v>CuliatX</v>
          </cell>
        </row>
        <row r="319">
          <cell r="C319" t="str">
            <v>Cupang</v>
          </cell>
          <cell r="D319" t="str">
            <v>SOUTH</v>
          </cell>
        </row>
        <row r="320">
          <cell r="C320" t="str">
            <v>Cupang X</v>
          </cell>
          <cell r="D320" t="str">
            <v>SOUTH</v>
          </cell>
        </row>
        <row r="321">
          <cell r="C321" t="str">
            <v>CUYAPO</v>
          </cell>
        </row>
        <row r="322">
          <cell r="C322" t="str">
            <v>DagohoySt (P7 Monumento)</v>
          </cell>
          <cell r="D322" t="str">
            <v>NORTH</v>
          </cell>
        </row>
        <row r="323">
          <cell r="C323" t="str">
            <v>DagohoyStX (P7 MonumentoX)</v>
          </cell>
          <cell r="D323" t="str">
            <v>NORTH</v>
          </cell>
        </row>
        <row r="324">
          <cell r="C324" t="str">
            <v>DAGUPAN</v>
          </cell>
        </row>
        <row r="325">
          <cell r="C325" t="str">
            <v>DAGUPAN2</v>
          </cell>
        </row>
        <row r="326">
          <cell r="C326" t="str">
            <v>DAGUPANX</v>
          </cell>
        </row>
        <row r="327">
          <cell r="C327" t="str">
            <v>DAGUPANX2</v>
          </cell>
        </row>
        <row r="328">
          <cell r="C328" t="str">
            <v>Dalandanan</v>
          </cell>
          <cell r="D328" t="str">
            <v>NORTH</v>
          </cell>
        </row>
        <row r="329">
          <cell r="C329" t="str">
            <v>DalandananX</v>
          </cell>
          <cell r="D329" t="str">
            <v>NORTH</v>
          </cell>
        </row>
        <row r="330">
          <cell r="C330" t="str">
            <v>DALTONPASS</v>
          </cell>
        </row>
        <row r="331">
          <cell r="C331" t="str">
            <v>Dampalit</v>
          </cell>
          <cell r="D331" t="str">
            <v>NORTH</v>
          </cell>
        </row>
        <row r="332">
          <cell r="C332" t="str">
            <v>DASMARINAS</v>
          </cell>
        </row>
        <row r="333">
          <cell r="C333" t="str">
            <v>DASMARINAS1X</v>
          </cell>
        </row>
        <row r="334">
          <cell r="C334" t="str">
            <v>DASMARINAS2</v>
          </cell>
        </row>
        <row r="335">
          <cell r="C335" t="str">
            <v>DASMARINAS2X</v>
          </cell>
        </row>
        <row r="336">
          <cell r="C336" t="str">
            <v>DAU1</v>
          </cell>
        </row>
        <row r="337">
          <cell r="C337" t="str">
            <v>DAU1X</v>
          </cell>
        </row>
        <row r="338">
          <cell r="C338" t="str">
            <v>DAU2</v>
          </cell>
        </row>
        <row r="339">
          <cell r="C339" t="str">
            <v>DAU2X</v>
          </cell>
        </row>
        <row r="340">
          <cell r="C340" t="str">
            <v>DAYSTGYTY</v>
          </cell>
        </row>
        <row r="341">
          <cell r="C341" t="str">
            <v>Del Monte</v>
          </cell>
        </row>
        <row r="342">
          <cell r="C342" t="str">
            <v>Del MonteX</v>
          </cell>
        </row>
        <row r="343">
          <cell r="C343" t="str">
            <v>Dela Costa</v>
          </cell>
        </row>
        <row r="344">
          <cell r="C344" t="str">
            <v>Dela CostaX</v>
          </cell>
        </row>
        <row r="345">
          <cell r="C345" t="str">
            <v>Dela Paz</v>
          </cell>
          <cell r="D345" t="str">
            <v>EAST</v>
          </cell>
        </row>
        <row r="346">
          <cell r="C346" t="str">
            <v>Dela PazX</v>
          </cell>
          <cell r="D346" t="str">
            <v>EAST</v>
          </cell>
        </row>
        <row r="347">
          <cell r="C347" t="str">
            <v>Dela Rosa</v>
          </cell>
        </row>
        <row r="348">
          <cell r="C348" t="str">
            <v>Dela RosaX</v>
          </cell>
        </row>
        <row r="349">
          <cell r="C349" t="str">
            <v>DelNacia (P7 Sauyo)</v>
          </cell>
        </row>
        <row r="350">
          <cell r="C350" t="str">
            <v>DelPan</v>
          </cell>
        </row>
        <row r="351">
          <cell r="C351" t="str">
            <v>DelPanX</v>
          </cell>
        </row>
        <row r="352">
          <cell r="C352" t="str">
            <v>Deparo</v>
          </cell>
          <cell r="D352" t="str">
            <v>NORTH</v>
          </cell>
        </row>
        <row r="353">
          <cell r="C353" t="str">
            <v>DeparoX</v>
          </cell>
          <cell r="D353" t="str">
            <v>NORTH</v>
          </cell>
        </row>
        <row r="354">
          <cell r="C354" t="str">
            <v>Dimasalang</v>
          </cell>
          <cell r="D354" t="str">
            <v>WEST</v>
          </cell>
        </row>
        <row r="355">
          <cell r="C355" t="str">
            <v>DimasalangX</v>
          </cell>
          <cell r="D355" t="str">
            <v>WEST</v>
          </cell>
        </row>
        <row r="356">
          <cell r="C356" t="str">
            <v>DINALUPIHAN</v>
          </cell>
        </row>
        <row r="357">
          <cell r="C357" t="str">
            <v>DINALUPIHANX</v>
          </cell>
        </row>
        <row r="358">
          <cell r="C358" t="str">
            <v>Divisoria</v>
          </cell>
        </row>
        <row r="359">
          <cell r="C359" t="str">
            <v>DivisoriaX</v>
          </cell>
        </row>
        <row r="360">
          <cell r="C360" t="str">
            <v>DOMINICAN_HILL</v>
          </cell>
        </row>
        <row r="361">
          <cell r="C361" t="str">
            <v>DOMINICAN_HILLX</v>
          </cell>
        </row>
        <row r="362">
          <cell r="C362" t="str">
            <v>Don Antonio</v>
          </cell>
        </row>
        <row r="363">
          <cell r="C363" t="str">
            <v>Don AntonioX</v>
          </cell>
        </row>
        <row r="364">
          <cell r="C364" t="str">
            <v>Dona Soledad</v>
          </cell>
          <cell r="D364" t="str">
            <v>SOUTH</v>
          </cell>
        </row>
        <row r="365">
          <cell r="C365" t="str">
            <v>Dona SoledadX</v>
          </cell>
          <cell r="D365" t="str">
            <v>SOUTH</v>
          </cell>
        </row>
        <row r="366">
          <cell r="C366" t="str">
            <v>DonaJosefa (P7 D. Tuazon)</v>
          </cell>
        </row>
        <row r="367">
          <cell r="C367" t="str">
            <v>DonaJosefaX (P7 D. TuazonX)</v>
          </cell>
        </row>
        <row r="368">
          <cell r="C368" t="str">
            <v>DOTC</v>
          </cell>
          <cell r="D368" t="str">
            <v>EAST</v>
          </cell>
        </row>
        <row r="369">
          <cell r="C369" t="str">
            <v>Duty Free Phils.</v>
          </cell>
          <cell r="D369" t="str">
            <v>SOUTH</v>
          </cell>
        </row>
        <row r="370">
          <cell r="C370" t="str">
            <v>Duty Free X</v>
          </cell>
          <cell r="D370" t="str">
            <v>SOUTH</v>
          </cell>
        </row>
        <row r="371">
          <cell r="C371" t="str">
            <v>EAMC (New Central)</v>
          </cell>
        </row>
        <row r="372">
          <cell r="C372" t="str">
            <v>EAMC (New CentralX)</v>
          </cell>
        </row>
        <row r="373">
          <cell r="C373" t="str">
            <v>EastDrv (P7 East Drive)</v>
          </cell>
        </row>
        <row r="374">
          <cell r="C374" t="str">
            <v>EastDrv2 (P7 Recoletos)</v>
          </cell>
        </row>
        <row r="375">
          <cell r="C375" t="str">
            <v>EastDrv2X (P7 RecoletosX)</v>
          </cell>
        </row>
        <row r="376">
          <cell r="C376" t="str">
            <v>EastRembo (P7 Kalayaan)</v>
          </cell>
          <cell r="D376" t="str">
            <v>EAST</v>
          </cell>
        </row>
        <row r="377">
          <cell r="C377" t="str">
            <v>EastRemboX (P7 KalayaanX)</v>
          </cell>
          <cell r="D377" t="str">
            <v>EAST</v>
          </cell>
        </row>
        <row r="378">
          <cell r="C378" t="str">
            <v>ECarlos (P7 Kahilum)</v>
          </cell>
          <cell r="D378" t="str">
            <v>WEST</v>
          </cell>
        </row>
        <row r="379">
          <cell r="C379" t="str">
            <v>EDSA Shangrila</v>
          </cell>
        </row>
        <row r="380">
          <cell r="C380" t="str">
            <v>EGarcia (P7 Silangan)</v>
          </cell>
        </row>
        <row r="381">
          <cell r="C381" t="str">
            <v>EGarciaX (P7 SilanganX)</v>
          </cell>
        </row>
        <row r="382">
          <cell r="C382" t="str">
            <v>Elcano</v>
          </cell>
        </row>
        <row r="383">
          <cell r="C383" t="str">
            <v>Elliptic (P7 Elliptical)</v>
          </cell>
        </row>
        <row r="384">
          <cell r="C384" t="str">
            <v>EllipticX (P7 EllipticalX)</v>
          </cell>
        </row>
        <row r="385">
          <cell r="C385" t="str">
            <v>EMBARCADERO</v>
          </cell>
        </row>
        <row r="386">
          <cell r="C386" t="str">
            <v>EMBARCADEROX</v>
          </cell>
        </row>
        <row r="387">
          <cell r="C387" t="str">
            <v>Emerald</v>
          </cell>
        </row>
        <row r="388">
          <cell r="C388" t="str">
            <v>EmeraldX</v>
          </cell>
        </row>
        <row r="389">
          <cell r="C389" t="str">
            <v>Equitable Bank</v>
          </cell>
        </row>
        <row r="390">
          <cell r="C390" t="str">
            <v>Equitable Bank Tower</v>
          </cell>
        </row>
        <row r="391">
          <cell r="C391" t="str">
            <v>Ermita</v>
          </cell>
          <cell r="D391" t="str">
            <v>WEST</v>
          </cell>
        </row>
        <row r="392">
          <cell r="C392" t="str">
            <v>ErmitaX</v>
          </cell>
          <cell r="D392" t="str">
            <v>WEST</v>
          </cell>
        </row>
        <row r="393">
          <cell r="C393" t="str">
            <v>Escopa2 (P7 Marilag)</v>
          </cell>
          <cell r="D393" t="str">
            <v>EAST</v>
          </cell>
        </row>
        <row r="394">
          <cell r="C394" t="str">
            <v>Escopa2 (P7 MarilagX)</v>
          </cell>
          <cell r="D394" t="str">
            <v>EAST</v>
          </cell>
        </row>
        <row r="395">
          <cell r="C395" t="str">
            <v>Espana</v>
          </cell>
          <cell r="D395" t="str">
            <v>WEST</v>
          </cell>
        </row>
        <row r="396">
          <cell r="C396" t="str">
            <v>EspanaX</v>
          </cell>
          <cell r="D396" t="str">
            <v>WEST</v>
          </cell>
        </row>
        <row r="397">
          <cell r="C397" t="str">
            <v xml:space="preserve">Esperanza </v>
          </cell>
        </row>
        <row r="398">
          <cell r="C398" t="str">
            <v>Esteban</v>
          </cell>
        </row>
        <row r="399">
          <cell r="C399" t="str">
            <v>Fairview</v>
          </cell>
          <cell r="D399" t="str">
            <v>NORTH</v>
          </cell>
        </row>
        <row r="400">
          <cell r="C400" t="str">
            <v>FairviewX</v>
          </cell>
          <cell r="D400" t="str">
            <v>NORTH</v>
          </cell>
        </row>
        <row r="401">
          <cell r="C401" t="str">
            <v>FBanaagSt (P7 Buwayang Bato)</v>
          </cell>
          <cell r="D401" t="str">
            <v>EAST</v>
          </cell>
        </row>
        <row r="402">
          <cell r="C402" t="str">
            <v>FBanaagSt (P7 Buwayang BatoX)</v>
          </cell>
          <cell r="D402" t="str">
            <v>EAST</v>
          </cell>
        </row>
        <row r="403">
          <cell r="C403" t="str">
            <v>FBHarrison</v>
          </cell>
          <cell r="D403" t="str">
            <v>WEST</v>
          </cell>
        </row>
        <row r="404">
          <cell r="C404" t="str">
            <v>FBHarrisonX</v>
          </cell>
          <cell r="D404" t="str">
            <v>WEST</v>
          </cell>
        </row>
        <row r="405">
          <cell r="C405" t="str">
            <v>FCIE</v>
          </cell>
          <cell r="D405" t="str">
            <v>SOUTH</v>
          </cell>
        </row>
        <row r="406">
          <cell r="C406" t="str">
            <v>FCIEX</v>
          </cell>
          <cell r="D406" t="str">
            <v>SOUTH</v>
          </cell>
        </row>
        <row r="407">
          <cell r="C407" t="str">
            <v>Fernando</v>
          </cell>
        </row>
        <row r="408">
          <cell r="C408" t="str">
            <v>FernandoX</v>
          </cell>
        </row>
        <row r="409">
          <cell r="C409" t="str">
            <v>FIESTASHOP</v>
          </cell>
        </row>
        <row r="410">
          <cell r="C410" t="str">
            <v>FLORIDABLANCA</v>
          </cell>
        </row>
        <row r="411">
          <cell r="C411" t="str">
            <v>FLORIDABLANCAX</v>
          </cell>
        </row>
        <row r="412">
          <cell r="C412" t="str">
            <v>FManalo (New Kanluran)</v>
          </cell>
          <cell r="D412" t="str">
            <v>EAST</v>
          </cell>
        </row>
        <row r="413">
          <cell r="C413" t="str">
            <v>FManaloX (New KanluranX)</v>
          </cell>
          <cell r="D413" t="str">
            <v>EAST</v>
          </cell>
        </row>
        <row r="414">
          <cell r="C414" t="str">
            <v>FONTANA</v>
          </cell>
        </row>
        <row r="415">
          <cell r="C415" t="str">
            <v>Forbes Park</v>
          </cell>
        </row>
        <row r="416">
          <cell r="C416" t="str">
            <v>Forbes ParkX</v>
          </cell>
        </row>
        <row r="417">
          <cell r="C417" t="str">
            <v>Fort Bonifacio</v>
          </cell>
          <cell r="D417" t="str">
            <v>SOUTH</v>
          </cell>
        </row>
        <row r="418">
          <cell r="C418" t="str">
            <v>Fort BonifacioX</v>
          </cell>
          <cell r="D418" t="str">
            <v>SOUTH</v>
          </cell>
        </row>
        <row r="419">
          <cell r="C419" t="str">
            <v>FortuneAve (P7 Fortune)</v>
          </cell>
          <cell r="D419" t="str">
            <v>EAST</v>
          </cell>
        </row>
        <row r="420">
          <cell r="C420" t="str">
            <v>FortuneVil (P7 Fortune Village)</v>
          </cell>
          <cell r="D420" t="str">
            <v>NORTH</v>
          </cell>
        </row>
        <row r="421">
          <cell r="C421" t="str">
            <v>FPIP</v>
          </cell>
        </row>
        <row r="422">
          <cell r="C422" t="str">
            <v>FTorres</v>
          </cell>
          <cell r="D422" t="str">
            <v>WEST</v>
          </cell>
        </row>
        <row r="423">
          <cell r="C423" t="str">
            <v>FTorresX</v>
          </cell>
          <cell r="D423" t="str">
            <v>WEST</v>
          </cell>
        </row>
        <row r="424">
          <cell r="C424" t="str">
            <v>Gagalangin (P7 Lopez)</v>
          </cell>
          <cell r="D424" t="str">
            <v>WEST</v>
          </cell>
        </row>
        <row r="425">
          <cell r="C425" t="str">
            <v>GagalanginX (P7LopezX)</v>
          </cell>
          <cell r="D425" t="str">
            <v>WEST</v>
          </cell>
        </row>
        <row r="426">
          <cell r="C426" t="str">
            <v>Gallardo (P7 Legaspi Greenbelt)</v>
          </cell>
        </row>
        <row r="427">
          <cell r="C427" t="str">
            <v>GallardoX (P7 Legaspi GreenbeltX)</v>
          </cell>
        </row>
        <row r="428">
          <cell r="C428" t="str">
            <v>Galleria Corporate Center</v>
          </cell>
          <cell r="D428" t="str">
            <v>EAST</v>
          </cell>
        </row>
        <row r="429">
          <cell r="C429" t="str">
            <v>Gamboa</v>
          </cell>
        </row>
        <row r="430">
          <cell r="C430" t="str">
            <v>Gamboa2 (P7 Legaspi Village 4)</v>
          </cell>
        </row>
        <row r="431">
          <cell r="C431" t="str">
            <v>Gamboa2X (P7 Legaspi Village 4X)</v>
          </cell>
        </row>
        <row r="432">
          <cell r="C432" t="str">
            <v>GamboaX</v>
          </cell>
        </row>
        <row r="433">
          <cell r="C433" t="str">
            <v>GAPAN</v>
          </cell>
        </row>
        <row r="434">
          <cell r="C434" t="str">
            <v>GAPANX</v>
          </cell>
        </row>
        <row r="435">
          <cell r="C435" t="str">
            <v>Garden Way (SM Megamall)</v>
          </cell>
        </row>
        <row r="436">
          <cell r="C436" t="str">
            <v>Garden Way (SM Megamall)X</v>
          </cell>
        </row>
        <row r="437">
          <cell r="C437" t="str">
            <v>Gatchalian</v>
          </cell>
          <cell r="D437" t="str">
            <v>SOUTH</v>
          </cell>
        </row>
        <row r="438">
          <cell r="C438" t="str">
            <v>GatchalianX</v>
          </cell>
          <cell r="D438" t="str">
            <v>SOUTH</v>
          </cell>
        </row>
        <row r="439">
          <cell r="C439" t="str">
            <v>GATTARAN</v>
          </cell>
        </row>
        <row r="440">
          <cell r="C440" t="str">
            <v>GATTARANX</v>
          </cell>
        </row>
        <row r="441">
          <cell r="C441" t="str">
            <v>GE Antonino</v>
          </cell>
          <cell r="D441" t="str">
            <v>WEST</v>
          </cell>
        </row>
        <row r="442">
          <cell r="C442" t="str">
            <v>GE Antonino X</v>
          </cell>
          <cell r="D442" t="str">
            <v>WEST</v>
          </cell>
        </row>
        <row r="443">
          <cell r="C443" t="str">
            <v>GEN.TRIAS</v>
          </cell>
          <cell r="D443" t="str">
            <v>SOUTH</v>
          </cell>
        </row>
        <row r="444">
          <cell r="C444" t="str">
            <v>GEN.TRIASX</v>
          </cell>
          <cell r="D444" t="str">
            <v>SOUTH</v>
          </cell>
        </row>
        <row r="445">
          <cell r="C445" t="str">
            <v>GenLim (Orosa)</v>
          </cell>
          <cell r="D445" t="str">
            <v>EAST</v>
          </cell>
        </row>
        <row r="446">
          <cell r="C446" t="str">
            <v>GenLimX (OrosaX)</v>
          </cell>
          <cell r="D446" t="str">
            <v>EAST</v>
          </cell>
        </row>
        <row r="447">
          <cell r="C447" t="str">
            <v>Geronimo (P7 Malugay 2)</v>
          </cell>
        </row>
        <row r="448">
          <cell r="C448" t="str">
            <v>GeronimoX (P7 Malugay 2X)</v>
          </cell>
        </row>
        <row r="449">
          <cell r="C449" t="str">
            <v>GHgtsSubd (P7 Rockville)</v>
          </cell>
          <cell r="D449" t="str">
            <v>SOUTH</v>
          </cell>
        </row>
        <row r="450">
          <cell r="C450" t="str">
            <v>Gil Puyat</v>
          </cell>
          <cell r="D450" t="str">
            <v>WEST</v>
          </cell>
        </row>
        <row r="451">
          <cell r="C451" t="str">
            <v>GladiolaSt (P7 C5 2)</v>
          </cell>
          <cell r="D451" t="str">
            <v>EAST</v>
          </cell>
        </row>
        <row r="452">
          <cell r="C452" t="str">
            <v>GladiolaStX (P7 C5 2X)</v>
          </cell>
          <cell r="D452" t="str">
            <v>EAST</v>
          </cell>
        </row>
        <row r="453">
          <cell r="C453" t="str">
            <v>GlobeUN</v>
          </cell>
        </row>
        <row r="454">
          <cell r="C454" t="str">
            <v>GMA</v>
          </cell>
        </row>
        <row r="455">
          <cell r="C455" t="str">
            <v>Gold Loop</v>
          </cell>
        </row>
        <row r="456">
          <cell r="C456" t="str">
            <v>Gold LoopX</v>
          </cell>
        </row>
        <row r="457">
          <cell r="C457" t="str">
            <v>GONZAGA</v>
          </cell>
        </row>
        <row r="458">
          <cell r="C458" t="str">
            <v>GONZAGAX</v>
          </cell>
        </row>
        <row r="459">
          <cell r="C459" t="str">
            <v>Gracepark</v>
          </cell>
          <cell r="D459" t="str">
            <v>NORTH</v>
          </cell>
        </row>
        <row r="460">
          <cell r="C460" t="str">
            <v>GraceparkX</v>
          </cell>
          <cell r="D460" t="str">
            <v>NORTH</v>
          </cell>
        </row>
        <row r="461">
          <cell r="C461" t="str">
            <v>Greenbelt 1 (Mall)</v>
          </cell>
        </row>
        <row r="462">
          <cell r="C462" t="str">
            <v>Greenbelt 2 (Green Park)</v>
          </cell>
        </row>
        <row r="463">
          <cell r="C463" t="str">
            <v>Greenbelt 2X (Green ParkX)</v>
          </cell>
        </row>
        <row r="464">
          <cell r="C464" t="str">
            <v>Greenheights</v>
          </cell>
          <cell r="D464" t="str">
            <v>SOUTH</v>
          </cell>
        </row>
        <row r="465">
          <cell r="C465" t="str">
            <v>GreenheightX</v>
          </cell>
          <cell r="D465" t="str">
            <v>SOUTH</v>
          </cell>
        </row>
        <row r="466">
          <cell r="C466" t="str">
            <v>Greenhills</v>
          </cell>
          <cell r="D466" t="str">
            <v>EAST</v>
          </cell>
        </row>
        <row r="467">
          <cell r="C467" t="str">
            <v>GreenhillsX</v>
          </cell>
          <cell r="D467" t="str">
            <v>EAST</v>
          </cell>
        </row>
        <row r="468">
          <cell r="C468" t="str">
            <v>GrnDrive (P7 Paseo Micro)</v>
          </cell>
        </row>
        <row r="469">
          <cell r="C469" t="str">
            <v>GrnWalk (P7 Greenbelt Park)</v>
          </cell>
        </row>
        <row r="470">
          <cell r="C470" t="str">
            <v>Groldan (P7 Taguig)</v>
          </cell>
          <cell r="D470" t="str">
            <v>SOUTH</v>
          </cell>
        </row>
        <row r="471">
          <cell r="C471" t="str">
            <v>Guadalupe</v>
          </cell>
        </row>
        <row r="472">
          <cell r="C472" t="str">
            <v>GuadalupeX</v>
          </cell>
        </row>
        <row r="473">
          <cell r="C473" t="str">
            <v>GUIGUINTO</v>
          </cell>
        </row>
        <row r="474">
          <cell r="C474" t="str">
            <v>GUIGUINTOX</v>
          </cell>
        </row>
        <row r="475">
          <cell r="C475" t="str">
            <v>Guijo (P7 Ayala Heights)</v>
          </cell>
        </row>
        <row r="476">
          <cell r="C476" t="str">
            <v>GUIMBA</v>
          </cell>
        </row>
        <row r="477">
          <cell r="C477" t="str">
            <v>HAGONOY</v>
          </cell>
        </row>
        <row r="478">
          <cell r="C478" t="str">
            <v>HAGONOYX</v>
          </cell>
        </row>
        <row r="479">
          <cell r="C479" t="str">
            <v>HANGAN</v>
          </cell>
          <cell r="D479" t="str">
            <v>EAST</v>
          </cell>
        </row>
        <row r="480">
          <cell r="C480" t="str">
            <v>HemadySt (P7 Hemady Ave)</v>
          </cell>
          <cell r="D480" t="str">
            <v>EAST</v>
          </cell>
        </row>
        <row r="481">
          <cell r="C481" t="str">
            <v>HemadySt (P7 Hemady AveX)</v>
          </cell>
          <cell r="D481" t="str">
            <v>EAST</v>
          </cell>
        </row>
        <row r="482">
          <cell r="C482" t="str">
            <v>HerreraSt (P7 Legaspi Village 2)</v>
          </cell>
        </row>
        <row r="483">
          <cell r="C483" t="str">
            <v>HerreraStX (P7 Legaspi Village 2X)</v>
          </cell>
        </row>
        <row r="484">
          <cell r="C484" t="str">
            <v>Highway Hills</v>
          </cell>
        </row>
        <row r="485">
          <cell r="C485" t="str">
            <v>Highway HillsX</v>
          </cell>
        </row>
        <row r="486">
          <cell r="C486" t="str">
            <v>HiWayDrv (P7 Highway Drive 1)</v>
          </cell>
        </row>
        <row r="487">
          <cell r="C487" t="str">
            <v>HiWayDrvX (P7 Highway Drive 1X)</v>
          </cell>
        </row>
        <row r="488">
          <cell r="C488" t="str">
            <v>HLUISITA</v>
          </cell>
        </row>
        <row r="489">
          <cell r="C489" t="str">
            <v>HLUISITAX</v>
          </cell>
        </row>
        <row r="490">
          <cell r="C490" t="str">
            <v>Holiday Inn - Manila</v>
          </cell>
          <cell r="D490" t="str">
            <v>WEST</v>
          </cell>
        </row>
        <row r="491">
          <cell r="C491" t="str">
            <v>HOLIDAYMIMOSA</v>
          </cell>
        </row>
        <row r="492">
          <cell r="C492" t="str">
            <v>Hotel InterContinental Manila</v>
          </cell>
        </row>
        <row r="493">
          <cell r="C493" t="str">
            <v>HotelDrv (P7 Hotel Drive)</v>
          </cell>
        </row>
        <row r="494">
          <cell r="C494" t="str">
            <v>HotelDrvX (P7 Hotel DriveX)</v>
          </cell>
        </row>
        <row r="495">
          <cell r="C495" t="str">
            <v>Hotel-Dusit</v>
          </cell>
          <cell r="D495" t="str">
            <v>WEST</v>
          </cell>
        </row>
        <row r="496">
          <cell r="C496" t="str">
            <v>Howmart</v>
          </cell>
          <cell r="D496" t="str">
            <v>NORTH</v>
          </cell>
        </row>
        <row r="497">
          <cell r="C497" t="str">
            <v>HowmartX</v>
          </cell>
          <cell r="D497" t="str">
            <v>NORTH</v>
          </cell>
        </row>
        <row r="498">
          <cell r="C498" t="str">
            <v>Hyatt Regency</v>
          </cell>
          <cell r="D498" t="str">
            <v>WEST</v>
          </cell>
        </row>
        <row r="499">
          <cell r="C499" t="str">
            <v>ICEC Tower_IND</v>
          </cell>
        </row>
        <row r="500">
          <cell r="C500" t="str">
            <v>ILAGAN</v>
          </cell>
        </row>
        <row r="501">
          <cell r="C501" t="str">
            <v>ILAGANX</v>
          </cell>
        </row>
        <row r="502">
          <cell r="C502" t="str">
            <v>IMUS</v>
          </cell>
          <cell r="D502" t="str">
            <v>SOUTH</v>
          </cell>
        </row>
        <row r="503">
          <cell r="C503" t="str">
            <v>IMUS1X</v>
          </cell>
          <cell r="D503" t="str">
            <v>SOUTH</v>
          </cell>
        </row>
        <row r="504">
          <cell r="C504" t="str">
            <v>IMUS2</v>
          </cell>
          <cell r="D504" t="str">
            <v>SOUTH</v>
          </cell>
        </row>
        <row r="505">
          <cell r="C505" t="str">
            <v>IMUS2X</v>
          </cell>
          <cell r="D505" t="str">
            <v>SOUTH</v>
          </cell>
        </row>
        <row r="506">
          <cell r="C506" t="str">
            <v>IMUSDASMA</v>
          </cell>
          <cell r="D506" t="str">
            <v>SOUTH</v>
          </cell>
        </row>
        <row r="507">
          <cell r="C507" t="str">
            <v>INDANG</v>
          </cell>
        </row>
        <row r="508">
          <cell r="C508" t="str">
            <v>JALAJALA</v>
          </cell>
          <cell r="D508" t="str">
            <v>EAST</v>
          </cell>
        </row>
        <row r="509">
          <cell r="C509" t="str">
            <v>Javier</v>
          </cell>
          <cell r="D509" t="str">
            <v>WEST</v>
          </cell>
        </row>
        <row r="510">
          <cell r="C510" t="str">
            <v>JavierX</v>
          </cell>
          <cell r="D510" t="str">
            <v>WEST</v>
          </cell>
        </row>
        <row r="511">
          <cell r="C511" t="str">
            <v>Jimenez</v>
          </cell>
        </row>
        <row r="512">
          <cell r="C512" t="str">
            <v>JimenezX</v>
          </cell>
        </row>
        <row r="513">
          <cell r="C513" t="str">
            <v>JMT Corporation</v>
          </cell>
        </row>
        <row r="514">
          <cell r="C514" t="str">
            <v>JoeBorris (P7 Rodriguez-Lanuza)</v>
          </cell>
          <cell r="D514" t="str">
            <v>EAST</v>
          </cell>
        </row>
        <row r="515">
          <cell r="C515" t="str">
            <v>JoeBorrisX (P7 Rodriguez-LanuzaX)</v>
          </cell>
          <cell r="D515" t="str">
            <v>EAST</v>
          </cell>
        </row>
        <row r="516">
          <cell r="C516" t="str">
            <v>JosefinaSt (New Don Manuel)</v>
          </cell>
        </row>
        <row r="517">
          <cell r="C517" t="str">
            <v>JosefinaStX (New Don ManuelX)</v>
          </cell>
        </row>
        <row r="518">
          <cell r="C518" t="str">
            <v>JPRizal</v>
          </cell>
          <cell r="D518" t="str">
            <v>WEST</v>
          </cell>
        </row>
        <row r="519">
          <cell r="C519" t="str">
            <v>JPRizalX (Oliman)</v>
          </cell>
          <cell r="D519" t="str">
            <v>WEST</v>
          </cell>
        </row>
        <row r="520">
          <cell r="C520" t="str">
            <v>Juan Luna</v>
          </cell>
        </row>
        <row r="521">
          <cell r="C521" t="str">
            <v>JuliaVargas (P7 San Miguel 2)</v>
          </cell>
          <cell r="D521" t="str">
            <v>EAST</v>
          </cell>
        </row>
        <row r="522">
          <cell r="C522" t="str">
            <v>JuliaVargasX (P7 San Miguel 2X)</v>
          </cell>
          <cell r="D522" t="str">
            <v>EAST</v>
          </cell>
        </row>
        <row r="523">
          <cell r="C523" t="str">
            <v>Jupiter (P7 Buendia Jupiter)</v>
          </cell>
        </row>
        <row r="524">
          <cell r="C524" t="str">
            <v>JupiterX (P7 Buendia JupiterX)</v>
          </cell>
        </row>
        <row r="525">
          <cell r="C525" t="str">
            <v>Kabihasnan (P7 Jaleville-Coastal)</v>
          </cell>
          <cell r="D525" t="str">
            <v>SOUTH</v>
          </cell>
        </row>
        <row r="526">
          <cell r="C526" t="str">
            <v>KabihasnanX (P7 Jaleville-CoastalX)</v>
          </cell>
          <cell r="D526" t="str">
            <v>SOUTH</v>
          </cell>
        </row>
        <row r="527">
          <cell r="C527" t="str">
            <v>KALAYAANH1</v>
          </cell>
        </row>
        <row r="528">
          <cell r="C528" t="str">
            <v>Kalentong</v>
          </cell>
          <cell r="D528" t="str">
            <v>EAST</v>
          </cell>
        </row>
        <row r="529">
          <cell r="C529" t="str">
            <v>KalentongX</v>
          </cell>
          <cell r="D529" t="str">
            <v>EAST</v>
          </cell>
        </row>
        <row r="530">
          <cell r="C530" t="str">
            <v>Kalusugan</v>
          </cell>
        </row>
        <row r="531">
          <cell r="C531" t="str">
            <v>KalusuganX</v>
          </cell>
        </row>
        <row r="532">
          <cell r="C532" t="str">
            <v>Kamagong</v>
          </cell>
        </row>
        <row r="533">
          <cell r="C533" t="str">
            <v>KamagongX</v>
          </cell>
        </row>
        <row r="534">
          <cell r="C534" t="str">
            <v>Kamias</v>
          </cell>
        </row>
        <row r="535">
          <cell r="C535" t="str">
            <v>KamiasX</v>
          </cell>
        </row>
        <row r="536">
          <cell r="C536" t="str">
            <v>Kapitolyo</v>
          </cell>
          <cell r="D536" t="str">
            <v>EAST</v>
          </cell>
        </row>
        <row r="537">
          <cell r="C537" t="str">
            <v>KapitolyoX</v>
          </cell>
          <cell r="D537" t="str">
            <v>EAST</v>
          </cell>
        </row>
        <row r="538">
          <cell r="C538" t="str">
            <v>Karuhatan</v>
          </cell>
          <cell r="D538" t="str">
            <v>NORTH</v>
          </cell>
        </row>
        <row r="539">
          <cell r="C539" t="str">
            <v>KaruhatanX</v>
          </cell>
          <cell r="D539" t="str">
            <v>NORTH</v>
          </cell>
        </row>
        <row r="540">
          <cell r="C540" t="str">
            <v>KAWIT</v>
          </cell>
          <cell r="D540" t="str">
            <v>SOUTH</v>
          </cell>
        </row>
        <row r="541">
          <cell r="C541" t="str">
            <v>KAWITX</v>
          </cell>
          <cell r="D541" t="str">
            <v>SOUTH</v>
          </cell>
        </row>
        <row r="542">
          <cell r="C542" t="str">
            <v>Kayamanan</v>
          </cell>
          <cell r="D542" t="str">
            <v>SOUTH</v>
          </cell>
        </row>
        <row r="543">
          <cell r="C543" t="str">
            <v>Kayamanan X</v>
          </cell>
          <cell r="D543" t="str">
            <v>SOUTH</v>
          </cell>
        </row>
        <row r="544">
          <cell r="C544" t="str">
            <v xml:space="preserve">King's Court </v>
          </cell>
          <cell r="D544" t="str">
            <v>WEST</v>
          </cell>
        </row>
        <row r="545">
          <cell r="C545" t="str">
            <v>La Huerta</v>
          </cell>
          <cell r="D545" t="str">
            <v>SOUTH</v>
          </cell>
        </row>
        <row r="546">
          <cell r="C546" t="str">
            <v>La Salle Greenhills</v>
          </cell>
          <cell r="D546" t="str">
            <v>EAST</v>
          </cell>
        </row>
        <row r="547">
          <cell r="C547" t="str">
            <v>La Salle GreenhillsX</v>
          </cell>
          <cell r="D547" t="str">
            <v>EAST</v>
          </cell>
        </row>
        <row r="548">
          <cell r="C548" t="str">
            <v>LA TRANIDAD2X</v>
          </cell>
        </row>
        <row r="549">
          <cell r="C549" t="str">
            <v>LAGUNATECH</v>
          </cell>
        </row>
        <row r="550">
          <cell r="C550" t="str">
            <v>LAGUNATECH2</v>
          </cell>
        </row>
        <row r="551">
          <cell r="C551" t="str">
            <v>LAGUNATECHX</v>
          </cell>
        </row>
        <row r="552">
          <cell r="C552" t="str">
            <v>Lakandula</v>
          </cell>
        </row>
        <row r="553">
          <cell r="C553" t="str">
            <v>LakandulaX</v>
          </cell>
        </row>
        <row r="554">
          <cell r="C554" t="str">
            <v>Lake View</v>
          </cell>
          <cell r="D554" t="str">
            <v>EAST</v>
          </cell>
        </row>
        <row r="555">
          <cell r="C555" t="str">
            <v>Lake ViewX</v>
          </cell>
          <cell r="D555" t="str">
            <v>EAST</v>
          </cell>
        </row>
        <row r="556">
          <cell r="C556" t="str">
            <v>Lanuza</v>
          </cell>
        </row>
        <row r="557">
          <cell r="C557" t="str">
            <v>LanuzaX</v>
          </cell>
        </row>
        <row r="558">
          <cell r="C558" t="str">
            <v>LAOAG</v>
          </cell>
        </row>
        <row r="559">
          <cell r="C559" t="str">
            <v>LAOAGX</v>
          </cell>
        </row>
        <row r="560">
          <cell r="C560" t="str">
            <v>LaongLaan (P7 Dapitan)</v>
          </cell>
          <cell r="D560" t="str">
            <v>WEST</v>
          </cell>
        </row>
        <row r="561">
          <cell r="C561" t="str">
            <v>LaongLaanX (P7 DapitanX)</v>
          </cell>
          <cell r="D561" t="str">
            <v>WEST</v>
          </cell>
        </row>
        <row r="562">
          <cell r="C562" t="str">
            <v>LATRINIDAD</v>
          </cell>
        </row>
        <row r="563">
          <cell r="C563" t="str">
            <v>LATRINIDAD2</v>
          </cell>
        </row>
        <row r="564">
          <cell r="C564" t="str">
            <v>LawtonAve (P7 Lawton)</v>
          </cell>
        </row>
        <row r="565">
          <cell r="C565" t="str">
            <v>LawtonAveX (P7 LawtonX)</v>
          </cell>
        </row>
        <row r="566">
          <cell r="C566" t="str">
            <v>Legarda</v>
          </cell>
          <cell r="D566" t="str">
            <v>WEST</v>
          </cell>
        </row>
        <row r="567">
          <cell r="C567" t="str">
            <v>LegardaX</v>
          </cell>
          <cell r="D567" t="str">
            <v>WEST</v>
          </cell>
        </row>
        <row r="568">
          <cell r="C568" t="str">
            <v>Legaspi</v>
          </cell>
        </row>
        <row r="569">
          <cell r="C569" t="str">
            <v>LegaspiX</v>
          </cell>
        </row>
        <row r="570">
          <cell r="C570" t="str">
            <v>LeonGuinto (P7 Hidalgo)</v>
          </cell>
          <cell r="D570" t="str">
            <v>WEST</v>
          </cell>
        </row>
        <row r="571">
          <cell r="C571" t="str">
            <v>LeonGuintoX (P7 HidalgoX)</v>
          </cell>
          <cell r="D571" t="str">
            <v>WEST</v>
          </cell>
        </row>
        <row r="572">
          <cell r="C572" t="str">
            <v>Levitown</v>
          </cell>
          <cell r="D572" t="str">
            <v>SOUTH</v>
          </cell>
        </row>
        <row r="573">
          <cell r="C573" t="str">
            <v>LevitownX</v>
          </cell>
          <cell r="D573" t="str">
            <v>SOUTH</v>
          </cell>
        </row>
        <row r="574">
          <cell r="C574" t="str">
            <v>LeyteSt (P7 G. Tuazon)</v>
          </cell>
        </row>
        <row r="575">
          <cell r="C575" t="str">
            <v>LeyteStX (P7 G. TuazonX)</v>
          </cell>
        </row>
        <row r="576">
          <cell r="C576" t="str">
            <v>LIAN</v>
          </cell>
        </row>
        <row r="577">
          <cell r="C577" t="str">
            <v>LIAN2</v>
          </cell>
        </row>
        <row r="578">
          <cell r="C578" t="str">
            <v>Libertad</v>
          </cell>
          <cell r="D578" t="str">
            <v>SOUTH</v>
          </cell>
        </row>
        <row r="579">
          <cell r="C579" t="str">
            <v>LibertadX</v>
          </cell>
          <cell r="D579" t="str">
            <v>SOUTH</v>
          </cell>
        </row>
        <row r="580">
          <cell r="C580" t="str">
            <v>LILIW</v>
          </cell>
        </row>
        <row r="581">
          <cell r="C581" t="str">
            <v>LIMALAND</v>
          </cell>
        </row>
        <row r="582">
          <cell r="C582" t="str">
            <v>LIMAY</v>
          </cell>
        </row>
        <row r="583">
          <cell r="C583" t="str">
            <v>LINGAYEN</v>
          </cell>
        </row>
        <row r="584">
          <cell r="C584" t="str">
            <v>LINGAYENX</v>
          </cell>
        </row>
        <row r="585">
          <cell r="C585" t="str">
            <v>Lingunan (P7 Malabo)</v>
          </cell>
          <cell r="D585" t="str">
            <v>NORTH</v>
          </cell>
        </row>
        <row r="586">
          <cell r="C586" t="str">
            <v>LIPA</v>
          </cell>
        </row>
        <row r="587">
          <cell r="C587" t="str">
            <v>LIPA2</v>
          </cell>
        </row>
        <row r="588">
          <cell r="C588" t="str">
            <v>LISP</v>
          </cell>
        </row>
        <row r="589">
          <cell r="C589" t="str">
            <v>LISPX</v>
          </cell>
        </row>
        <row r="590">
          <cell r="C590" t="str">
            <v>Longos (P7C4)</v>
          </cell>
          <cell r="D590" t="str">
            <v>NORTH</v>
          </cell>
        </row>
        <row r="591">
          <cell r="C591" t="str">
            <v>LOSBANOS</v>
          </cell>
        </row>
        <row r="592">
          <cell r="C592" t="str">
            <v>Lourdes</v>
          </cell>
        </row>
        <row r="593">
          <cell r="C593" t="str">
            <v>LourdesX</v>
          </cell>
        </row>
        <row r="594">
          <cell r="C594" t="str">
            <v>LSTaft</v>
          </cell>
          <cell r="D594" t="str">
            <v>WEST</v>
          </cell>
        </row>
        <row r="595">
          <cell r="C595" t="str">
            <v>LSTaftX</v>
          </cell>
          <cell r="D595" t="str">
            <v>WEST</v>
          </cell>
        </row>
        <row r="596">
          <cell r="C596" t="str">
            <v>LUBAO</v>
          </cell>
        </row>
        <row r="597">
          <cell r="C597" t="str">
            <v>LUBAOX</v>
          </cell>
        </row>
        <row r="598">
          <cell r="C598" t="str">
            <v>LUCBAN</v>
          </cell>
        </row>
        <row r="599">
          <cell r="C599" t="str">
            <v>LUCENA</v>
          </cell>
        </row>
        <row r="600">
          <cell r="C600" t="str">
            <v>LUCENA2</v>
          </cell>
        </row>
        <row r="601">
          <cell r="C601" t="str">
            <v>LUISIANA</v>
          </cell>
        </row>
        <row r="602">
          <cell r="C602" t="str">
            <v>MABALACAT</v>
          </cell>
        </row>
        <row r="603">
          <cell r="C603" t="str">
            <v>MABALACATX</v>
          </cell>
        </row>
        <row r="604">
          <cell r="C604" t="str">
            <v>MABINI</v>
          </cell>
        </row>
        <row r="605">
          <cell r="C605" t="str">
            <v>MaboloSt (P7 Balete Dr.)</v>
          </cell>
        </row>
        <row r="606">
          <cell r="C606" t="str">
            <v>MaboloStX (P7 Balete Dr.X)</v>
          </cell>
        </row>
        <row r="607">
          <cell r="C607" t="str">
            <v>MAGALANG</v>
          </cell>
        </row>
        <row r="608">
          <cell r="C608" t="str">
            <v>MAGALANGX</v>
          </cell>
        </row>
        <row r="609">
          <cell r="C609" t="str">
            <v>Magallanes</v>
          </cell>
          <cell r="D609" t="str">
            <v>SOUTH</v>
          </cell>
        </row>
        <row r="610">
          <cell r="C610" t="str">
            <v>MagallanesX</v>
          </cell>
          <cell r="D610" t="str">
            <v>SOUTH</v>
          </cell>
        </row>
        <row r="611">
          <cell r="C611" t="str">
            <v>MAHABANGPARANG</v>
          </cell>
        </row>
        <row r="612">
          <cell r="C612" t="str">
            <v>Makatipo (P7 Ipo Rd. (Amparo))</v>
          </cell>
          <cell r="D612" t="str">
            <v>NORTH</v>
          </cell>
        </row>
        <row r="613">
          <cell r="C613" t="str">
            <v>Malacanang</v>
          </cell>
          <cell r="D613" t="str">
            <v>WEST</v>
          </cell>
        </row>
        <row r="614">
          <cell r="C614" t="str">
            <v>MalacanangX</v>
          </cell>
          <cell r="D614" t="str">
            <v>WEST</v>
          </cell>
        </row>
        <row r="615">
          <cell r="C615" t="str">
            <v>MALAGASANG</v>
          </cell>
        </row>
        <row r="616">
          <cell r="C616" t="str">
            <v>MALAGASANGX</v>
          </cell>
        </row>
        <row r="617">
          <cell r="C617" t="str">
            <v>Malamig</v>
          </cell>
        </row>
        <row r="618">
          <cell r="C618" t="str">
            <v>Malate</v>
          </cell>
          <cell r="D618" t="str">
            <v>WEST</v>
          </cell>
        </row>
        <row r="619">
          <cell r="C619" t="str">
            <v>MalateX</v>
          </cell>
          <cell r="D619" t="str">
            <v>WEST</v>
          </cell>
        </row>
        <row r="620">
          <cell r="C620" t="str">
            <v>MALOLOS</v>
          </cell>
        </row>
        <row r="621">
          <cell r="C621" t="str">
            <v>MALOLOS2</v>
          </cell>
        </row>
        <row r="622">
          <cell r="C622" t="str">
            <v>MALOLOS2X</v>
          </cell>
        </row>
        <row r="623">
          <cell r="C623" t="str">
            <v>MALOLOSX</v>
          </cell>
        </row>
        <row r="624">
          <cell r="C624" t="str">
            <v>Malugay</v>
          </cell>
        </row>
        <row r="625">
          <cell r="C625" t="str">
            <v>MalugayX</v>
          </cell>
        </row>
        <row r="626">
          <cell r="C626" t="str">
            <v>MALVAR</v>
          </cell>
        </row>
        <row r="627">
          <cell r="C627" t="str">
            <v>MANAOAG</v>
          </cell>
        </row>
        <row r="628">
          <cell r="C628" t="str">
            <v>MANAOAGX</v>
          </cell>
        </row>
        <row r="629">
          <cell r="C629" t="str">
            <v>Mandarin</v>
          </cell>
        </row>
        <row r="630">
          <cell r="C630" t="str">
            <v>MANGALDAN</v>
          </cell>
        </row>
        <row r="631">
          <cell r="C631" t="str">
            <v>MANGALDANX</v>
          </cell>
        </row>
        <row r="632">
          <cell r="C632" t="str">
            <v>MANGATAREM</v>
          </cell>
        </row>
        <row r="633">
          <cell r="C633" t="str">
            <v>MANGATAREMX</v>
          </cell>
        </row>
        <row r="634">
          <cell r="C634" t="str">
            <v>MANGGAHAN</v>
          </cell>
        </row>
        <row r="635">
          <cell r="C635" t="str">
            <v>MANGGAHANX</v>
          </cell>
        </row>
        <row r="636">
          <cell r="C636" t="str">
            <v>Manila Diamond Hotel</v>
          </cell>
          <cell r="D636" t="str">
            <v>WEST</v>
          </cell>
        </row>
        <row r="637">
          <cell r="C637" t="str">
            <v>Manila Galleria Suites</v>
          </cell>
          <cell r="D637" t="str">
            <v>EAST</v>
          </cell>
        </row>
        <row r="638">
          <cell r="C638" t="str">
            <v>Manila Midtown</v>
          </cell>
          <cell r="D638" t="str">
            <v>WEST</v>
          </cell>
        </row>
        <row r="639">
          <cell r="C639" t="str">
            <v>Manila Peninsula</v>
          </cell>
        </row>
        <row r="640">
          <cell r="C640" t="str">
            <v>Manresa (P7 Banawe [Sgt. Rivera])</v>
          </cell>
          <cell r="D640" t="str">
            <v>NORTH</v>
          </cell>
        </row>
        <row r="641">
          <cell r="C641" t="str">
            <v>ManresaX (P7 Banawe [Sgt. Rivera]X)</v>
          </cell>
          <cell r="D641" t="str">
            <v>NORTH</v>
          </cell>
        </row>
        <row r="642">
          <cell r="C642" t="str">
            <v>Mantrade (P7 EDSA Micro)</v>
          </cell>
          <cell r="D642" t="str">
            <v>SOUTH</v>
          </cell>
        </row>
        <row r="643">
          <cell r="C643" t="str">
            <v>MantradeX (P7 EDSA MicroX)</v>
          </cell>
          <cell r="D643" t="str">
            <v>SOUTH</v>
          </cell>
        </row>
        <row r="644">
          <cell r="C644" t="str">
            <v>Mapayapa</v>
          </cell>
        </row>
        <row r="645">
          <cell r="C645" t="str">
            <v>MapayapaX</v>
          </cell>
        </row>
        <row r="646">
          <cell r="C646" t="str">
            <v>MaPazSt (P7 J Aguilar)</v>
          </cell>
          <cell r="D646" t="str">
            <v>SOUTH</v>
          </cell>
        </row>
        <row r="647">
          <cell r="C647" t="str">
            <v>MaPazStX (P7 J AguilarX)</v>
          </cell>
          <cell r="D647" t="str">
            <v>SOUTH</v>
          </cell>
        </row>
        <row r="648">
          <cell r="C648" t="str">
            <v>Mapulang Lupa</v>
          </cell>
        </row>
        <row r="649">
          <cell r="C649" t="str">
            <v>Mapulang LupaX</v>
          </cell>
        </row>
        <row r="650">
          <cell r="C650" t="str">
            <v>MARAGONDON</v>
          </cell>
        </row>
        <row r="651">
          <cell r="C651" t="str">
            <v>MARAGONDONX</v>
          </cell>
        </row>
        <row r="652">
          <cell r="C652" t="str">
            <v>Marconi (P7 Dian)</v>
          </cell>
          <cell r="D652" t="str">
            <v>WEST</v>
          </cell>
        </row>
        <row r="653">
          <cell r="C653" t="str">
            <v>MarconiX (P7 DianX)</v>
          </cell>
          <cell r="D653" t="str">
            <v>WEST</v>
          </cell>
        </row>
        <row r="654">
          <cell r="C654" t="str">
            <v>MARILAO</v>
          </cell>
        </row>
        <row r="655">
          <cell r="C655" t="str">
            <v>MARILAOX</v>
          </cell>
        </row>
        <row r="656">
          <cell r="C656" t="str">
            <v>MARIVELES</v>
          </cell>
          <cell r="D656" t="str">
            <v>SOUTH</v>
          </cell>
        </row>
        <row r="657">
          <cell r="C657" t="str">
            <v>MARIVELESX</v>
          </cell>
          <cell r="D657" t="str">
            <v>SOUTH</v>
          </cell>
        </row>
        <row r="658">
          <cell r="C658" t="str">
            <v>MarketAve (P7 Pozon)</v>
          </cell>
          <cell r="D658" t="str">
            <v>EAST</v>
          </cell>
        </row>
        <row r="659">
          <cell r="C659" t="str">
            <v>MarketAveX (P7 PozonX)</v>
          </cell>
          <cell r="D659" t="str">
            <v>EAST</v>
          </cell>
        </row>
        <row r="660">
          <cell r="C660" t="str">
            <v>Mars</v>
          </cell>
        </row>
        <row r="661">
          <cell r="C661" t="str">
            <v>MarsX</v>
          </cell>
        </row>
        <row r="662">
          <cell r="C662" t="str">
            <v>Marulas</v>
          </cell>
          <cell r="D662" t="str">
            <v>NORTH</v>
          </cell>
        </row>
        <row r="663">
          <cell r="C663" t="str">
            <v>MarulasX</v>
          </cell>
          <cell r="D663" t="str">
            <v>NORTH</v>
          </cell>
        </row>
        <row r="664">
          <cell r="C664" t="str">
            <v xml:space="preserve">Masambong </v>
          </cell>
          <cell r="D664" t="str">
            <v>NORTH</v>
          </cell>
        </row>
        <row r="665">
          <cell r="C665" t="str">
            <v>MasambongX</v>
          </cell>
          <cell r="D665" t="str">
            <v>NORTH</v>
          </cell>
        </row>
        <row r="666">
          <cell r="C666" t="str">
            <v>Masangkay (P7 Soler_B)</v>
          </cell>
        </row>
        <row r="667">
          <cell r="C667" t="str">
            <v>Masaya</v>
          </cell>
        </row>
        <row r="668">
          <cell r="C668" t="str">
            <v>MasayaX</v>
          </cell>
        </row>
        <row r="669">
          <cell r="C669" t="str">
            <v>MASINLOC</v>
          </cell>
        </row>
        <row r="670">
          <cell r="C670" t="str">
            <v>Matalahib</v>
          </cell>
        </row>
        <row r="671">
          <cell r="C671" t="str">
            <v>MatalahibX</v>
          </cell>
        </row>
        <row r="672">
          <cell r="C672" t="str">
            <v>MAYABOBO1</v>
          </cell>
        </row>
        <row r="673">
          <cell r="C673" t="str">
            <v>MAYABOBO2</v>
          </cell>
        </row>
        <row r="674">
          <cell r="C674" t="str">
            <v>Maypajo</v>
          </cell>
          <cell r="D674" t="str">
            <v>WEST</v>
          </cell>
        </row>
        <row r="675">
          <cell r="C675" t="str">
            <v>MaypajoX</v>
          </cell>
          <cell r="D675" t="str">
            <v>WEST</v>
          </cell>
        </row>
        <row r="676">
          <cell r="C676" t="str">
            <v>MaysanRd (P7 Maysan)</v>
          </cell>
          <cell r="D676" t="str">
            <v>NORTH</v>
          </cell>
        </row>
        <row r="677">
          <cell r="C677" t="str">
            <v>Mckinley</v>
          </cell>
          <cell r="D677" t="str">
            <v>SOUTH</v>
          </cell>
        </row>
        <row r="678">
          <cell r="C678" t="str">
            <v>MckinleyX</v>
          </cell>
          <cell r="D678" t="str">
            <v>SOUTH</v>
          </cell>
        </row>
        <row r="679">
          <cell r="C679" t="str">
            <v>MDelPilar (P7 Duque)</v>
          </cell>
          <cell r="D679" t="str">
            <v>NORTH</v>
          </cell>
        </row>
        <row r="680">
          <cell r="C680" t="str">
            <v>MENDEZ</v>
          </cell>
        </row>
        <row r="681">
          <cell r="C681" t="str">
            <v>MeralcoAve (P7 MeralcoAve2)</v>
          </cell>
          <cell r="D681" t="str">
            <v>EAST</v>
          </cell>
        </row>
        <row r="682">
          <cell r="C682" t="str">
            <v>MercedesAv (P7 Maybunga)</v>
          </cell>
          <cell r="D682" t="str">
            <v>EAST</v>
          </cell>
        </row>
        <row r="683">
          <cell r="C683" t="str">
            <v>Merville</v>
          </cell>
          <cell r="D683" t="str">
            <v>SOUTH</v>
          </cell>
        </row>
        <row r="684">
          <cell r="C684" t="str">
            <v>MervilleX</v>
          </cell>
          <cell r="D684" t="str">
            <v>SOUTH</v>
          </cell>
        </row>
        <row r="685">
          <cell r="C685" t="str">
            <v>MetroMall (Uniwide)</v>
          </cell>
          <cell r="D685" t="str">
            <v>SOUTH</v>
          </cell>
        </row>
        <row r="686">
          <cell r="C686" t="str">
            <v>METROVIEW</v>
          </cell>
          <cell r="D686" t="str">
            <v>EAST</v>
          </cell>
        </row>
        <row r="687">
          <cell r="C687" t="str">
            <v>MEYCAUAYAN</v>
          </cell>
        </row>
        <row r="688">
          <cell r="C688" t="str">
            <v>MEYCAUAYANX</v>
          </cell>
        </row>
        <row r="689">
          <cell r="C689" t="str">
            <v>Millionares Village</v>
          </cell>
          <cell r="D689" t="str">
            <v>NORTH</v>
          </cell>
        </row>
        <row r="690">
          <cell r="C690" t="str">
            <v>Millionares VillageX</v>
          </cell>
          <cell r="D690" t="str">
            <v>NORTH</v>
          </cell>
        </row>
        <row r="691">
          <cell r="C691" t="str">
            <v>MIMOSA</v>
          </cell>
        </row>
        <row r="692">
          <cell r="C692" t="str">
            <v>MktiAve1 (Mandarin (P7 Manila Peninsula))</v>
          </cell>
        </row>
        <row r="693">
          <cell r="C693" t="str">
            <v>MktiAve1X (MandarinX (P7 Manila PeninsulaX))</v>
          </cell>
        </row>
        <row r="694">
          <cell r="C694" t="str">
            <v>MktiBuendi (P7 Buendia Makati Ave)</v>
          </cell>
        </row>
        <row r="695">
          <cell r="C695" t="str">
            <v>MktiBuendiX (P7 Buendia Makati AveX)</v>
          </cell>
        </row>
        <row r="696">
          <cell r="C696" t="str">
            <v>MktiPaseo (P7 Makati Ave [South Super2])</v>
          </cell>
        </row>
        <row r="697">
          <cell r="C697" t="str">
            <v>MktiRizal (P7 Shangri-La Micro)</v>
          </cell>
        </row>
        <row r="698">
          <cell r="C698" t="str">
            <v>MktiRizalX (P7 Shangri-La MicroX)</v>
          </cell>
        </row>
        <row r="699">
          <cell r="C699" t="str">
            <v>MOLINO</v>
          </cell>
          <cell r="D699" t="str">
            <v>SOUTH</v>
          </cell>
        </row>
        <row r="700">
          <cell r="C700" t="str">
            <v>MOLINOX</v>
          </cell>
          <cell r="D700" t="str">
            <v>SOUTH</v>
          </cell>
        </row>
        <row r="701">
          <cell r="C701" t="str">
            <v>MONCADA</v>
          </cell>
        </row>
        <row r="702">
          <cell r="C702" t="str">
            <v>MONCADAX</v>
          </cell>
        </row>
        <row r="703">
          <cell r="C703" t="str">
            <v>Montevista</v>
          </cell>
          <cell r="D703" t="str">
            <v>EAST</v>
          </cell>
        </row>
        <row r="704">
          <cell r="C704" t="str">
            <v>MontevistaX</v>
          </cell>
          <cell r="D704" t="str">
            <v>EAST</v>
          </cell>
        </row>
        <row r="705">
          <cell r="C705" t="str">
            <v>MORONG</v>
          </cell>
          <cell r="D705" t="str">
            <v>EAST</v>
          </cell>
        </row>
        <row r="706">
          <cell r="C706" t="str">
            <v>MORONGBA</v>
          </cell>
          <cell r="D706" t="str">
            <v>EAST</v>
          </cell>
        </row>
        <row r="707">
          <cell r="C707" t="str">
            <v>MT.AIMING</v>
          </cell>
        </row>
        <row r="708">
          <cell r="C708" t="str">
            <v>MTBUNGKAY</v>
          </cell>
        </row>
        <row r="709">
          <cell r="C709" t="str">
            <v>MTCABALAN</v>
          </cell>
        </row>
        <row r="710">
          <cell r="C710" t="str">
            <v>MTCANIAO</v>
          </cell>
        </row>
        <row r="711">
          <cell r="C711" t="str">
            <v>MTCANIAOX</v>
          </cell>
        </row>
        <row r="712">
          <cell r="C712" t="str">
            <v>MTRITA</v>
          </cell>
        </row>
        <row r="713">
          <cell r="C713" t="str">
            <v>MTVIEW</v>
          </cell>
        </row>
        <row r="714">
          <cell r="C714" t="str">
            <v>MTVIEWX</v>
          </cell>
        </row>
        <row r="715">
          <cell r="C715" t="str">
            <v>MUNOZ</v>
          </cell>
        </row>
        <row r="716">
          <cell r="C716" t="str">
            <v>MUNOZX</v>
          </cell>
        </row>
        <row r="717">
          <cell r="C717" t="str">
            <v>Mutual Homes</v>
          </cell>
          <cell r="D717" t="str">
            <v>SOUTH</v>
          </cell>
        </row>
        <row r="718">
          <cell r="C718" t="str">
            <v>NAGCARLAN</v>
          </cell>
        </row>
        <row r="719">
          <cell r="C719" t="str">
            <v>NAIC</v>
          </cell>
        </row>
        <row r="720">
          <cell r="C720" t="str">
            <v>NAICX</v>
          </cell>
        </row>
        <row r="721">
          <cell r="C721" t="str">
            <v>Napocor 1&amp;2</v>
          </cell>
        </row>
        <row r="722">
          <cell r="C722" t="str">
            <v>NASUGBU</v>
          </cell>
        </row>
        <row r="723">
          <cell r="C723" t="str">
            <v>Naval</v>
          </cell>
          <cell r="D723" t="str">
            <v>NORTH</v>
          </cell>
        </row>
        <row r="724">
          <cell r="C724" t="str">
            <v>NavalX</v>
          </cell>
          <cell r="D724" t="str">
            <v>NORTH</v>
          </cell>
        </row>
        <row r="725">
          <cell r="C725" t="str">
            <v>NayongKan (P7 Heroes Hill)</v>
          </cell>
        </row>
        <row r="726">
          <cell r="C726" t="str">
            <v>NayongKanX (P7 Heroes HillX)</v>
          </cell>
        </row>
        <row r="727">
          <cell r="C727" t="str">
            <v>New Alabang Town Center</v>
          </cell>
          <cell r="D727" t="str">
            <v>SOUTH</v>
          </cell>
        </row>
        <row r="728">
          <cell r="C728" t="str">
            <v>New Alabang Town CenterX</v>
          </cell>
          <cell r="D728" t="str">
            <v>SOUTH</v>
          </cell>
        </row>
        <row r="729">
          <cell r="C729" t="str">
            <v>New Petron Bldg.</v>
          </cell>
        </row>
        <row r="730">
          <cell r="C730" t="str">
            <v>NewAlabang</v>
          </cell>
          <cell r="D730" t="str">
            <v>SOUTH</v>
          </cell>
        </row>
        <row r="731">
          <cell r="C731" t="str">
            <v>NewAlabangX (AyalaAlab2X)</v>
          </cell>
          <cell r="D731" t="str">
            <v>SOUTH</v>
          </cell>
        </row>
        <row r="732">
          <cell r="C732" t="str">
            <v>NewManila (P7 Broadway)</v>
          </cell>
        </row>
        <row r="733">
          <cell r="C733" t="str">
            <v>NewManilaX (P7 BroadwayX)</v>
          </cell>
        </row>
        <row r="734">
          <cell r="C734" t="str">
            <v>NGarciaSt (P7 JP Rizal2)</v>
          </cell>
          <cell r="D734" t="str">
            <v>WEST</v>
          </cell>
        </row>
        <row r="735">
          <cell r="C735" t="str">
            <v>NGarciaSt (P7 JP Rizal2X)</v>
          </cell>
          <cell r="D735" t="str">
            <v>WEST</v>
          </cell>
        </row>
        <row r="736">
          <cell r="C736" t="str">
            <v>Niard (P7 East Ave)</v>
          </cell>
        </row>
        <row r="737">
          <cell r="C737" t="str">
            <v>NiardX (P7 East AveX)</v>
          </cell>
        </row>
        <row r="738">
          <cell r="C738" t="str">
            <v>Nieva</v>
          </cell>
        </row>
        <row r="739">
          <cell r="C739" t="str">
            <v>NievaX</v>
          </cell>
        </row>
        <row r="740">
          <cell r="C740" t="str">
            <v>NorForbes (P7 North Forbes)</v>
          </cell>
        </row>
        <row r="741">
          <cell r="C741" t="str">
            <v>NorForbesX (P7 North ForbesX)</v>
          </cell>
        </row>
        <row r="742">
          <cell r="C742" t="str">
            <v>North Drive</v>
          </cell>
        </row>
        <row r="743">
          <cell r="C743" t="str">
            <v>North DriveX</v>
          </cell>
        </row>
        <row r="744">
          <cell r="C744" t="str">
            <v>North Harbor</v>
          </cell>
          <cell r="D744" t="str">
            <v>WEST</v>
          </cell>
        </row>
        <row r="745">
          <cell r="C745" t="str">
            <v>North HarborX</v>
          </cell>
          <cell r="D745" t="str">
            <v>WEST</v>
          </cell>
        </row>
        <row r="746">
          <cell r="C746" t="str">
            <v>Northbay</v>
          </cell>
          <cell r="D746" t="str">
            <v>WEST</v>
          </cell>
        </row>
        <row r="747">
          <cell r="C747" t="str">
            <v>NorthbayX</v>
          </cell>
          <cell r="D747" t="str">
            <v>WEST</v>
          </cell>
        </row>
        <row r="748">
          <cell r="C748" t="str">
            <v>NORZAGARAY</v>
          </cell>
        </row>
        <row r="749">
          <cell r="C749" t="str">
            <v>NORZAGARAYX</v>
          </cell>
        </row>
        <row r="750">
          <cell r="C750" t="str">
            <v>NOVELETA</v>
          </cell>
          <cell r="D750" t="str">
            <v>SOUTH</v>
          </cell>
        </row>
        <row r="751">
          <cell r="C751" t="str">
            <v>NOVELETAX</v>
          </cell>
          <cell r="D751" t="str">
            <v>SOUTH</v>
          </cell>
        </row>
        <row r="752">
          <cell r="C752" t="str">
            <v>Oakwood Premier Ayala Center_IND</v>
          </cell>
        </row>
        <row r="753">
          <cell r="C753" t="str">
            <v>Oakwood Premier Ayala Center_INDX</v>
          </cell>
        </row>
        <row r="754">
          <cell r="C754" t="str">
            <v>OBANDO</v>
          </cell>
        </row>
        <row r="755">
          <cell r="C755" t="str">
            <v>OBANDOX</v>
          </cell>
        </row>
        <row r="756">
          <cell r="C756" t="str">
            <v>Octagon</v>
          </cell>
        </row>
        <row r="757">
          <cell r="C757" t="str">
            <v>OfficeDrv (P7 Rustan's Micro)</v>
          </cell>
        </row>
        <row r="758">
          <cell r="C758" t="str">
            <v>OfficeDrvX (P7 Rustan's MicroX)</v>
          </cell>
        </row>
        <row r="759">
          <cell r="C759" t="str">
            <v>Old Balara</v>
          </cell>
        </row>
        <row r="760">
          <cell r="C760" t="str">
            <v>Old BalaraX</v>
          </cell>
        </row>
        <row r="761">
          <cell r="C761" t="str">
            <v>OLONGAPO</v>
          </cell>
        </row>
        <row r="762">
          <cell r="C762" t="str">
            <v>OLONGAPOX</v>
          </cell>
        </row>
        <row r="763">
          <cell r="C763" t="str">
            <v>Ongpin</v>
          </cell>
        </row>
        <row r="764">
          <cell r="C764" t="str">
            <v>OngpinX</v>
          </cell>
        </row>
        <row r="765">
          <cell r="C765" t="str">
            <v>ORANI</v>
          </cell>
        </row>
        <row r="766">
          <cell r="C766" t="str">
            <v>ORANIX</v>
          </cell>
        </row>
        <row r="767">
          <cell r="C767" t="str">
            <v>P.AZUL</v>
          </cell>
        </row>
        <row r="768">
          <cell r="C768" t="str">
            <v>P7 Agham Rd.</v>
          </cell>
        </row>
        <row r="769">
          <cell r="C769" t="str">
            <v>P7 Agham Rd.X</v>
          </cell>
        </row>
        <row r="770">
          <cell r="C770" t="str">
            <v>P7 Andalucia</v>
          </cell>
          <cell r="D770" t="str">
            <v>WEST</v>
          </cell>
        </row>
        <row r="771">
          <cell r="C771" t="str">
            <v>P7 AndaluciaX</v>
          </cell>
          <cell r="D771" t="str">
            <v>WEST</v>
          </cell>
        </row>
        <row r="772">
          <cell r="C772" t="str">
            <v>P7 Andrews</v>
          </cell>
          <cell r="D772" t="str">
            <v>SOUTH</v>
          </cell>
        </row>
        <row r="773">
          <cell r="C773" t="str">
            <v>P7 AndrewsX</v>
          </cell>
          <cell r="D773" t="str">
            <v>SOUTH</v>
          </cell>
        </row>
        <row r="774">
          <cell r="C774" t="str">
            <v>P7 Ateneo</v>
          </cell>
          <cell r="D774" t="str">
            <v>EAST</v>
          </cell>
        </row>
        <row r="775">
          <cell r="C775" t="str">
            <v>P7 AteneoX</v>
          </cell>
          <cell r="D775" t="str">
            <v>EAST</v>
          </cell>
        </row>
        <row r="776">
          <cell r="C776" t="str">
            <v>P7 Ayala Blvd</v>
          </cell>
          <cell r="D776" t="str">
            <v>WEST</v>
          </cell>
        </row>
        <row r="777">
          <cell r="C777" t="str">
            <v>P7 Ayala BlvdX</v>
          </cell>
          <cell r="D777" t="str">
            <v>WEST</v>
          </cell>
        </row>
        <row r="778">
          <cell r="C778" t="str">
            <v>P7 Baclaran</v>
          </cell>
          <cell r="D778" t="str">
            <v>SOUTH</v>
          </cell>
        </row>
        <row r="779">
          <cell r="C779" t="str">
            <v>P7 BaclaranX</v>
          </cell>
          <cell r="D779" t="str">
            <v>SOUTH</v>
          </cell>
        </row>
        <row r="780">
          <cell r="C780" t="str">
            <v>P7 Baesa</v>
          </cell>
          <cell r="D780" t="str">
            <v>NORTH</v>
          </cell>
        </row>
        <row r="781">
          <cell r="C781" t="str">
            <v>P7 Baler</v>
          </cell>
        </row>
        <row r="782">
          <cell r="C782" t="str">
            <v>P7 Baloy</v>
          </cell>
        </row>
        <row r="783">
          <cell r="C783" t="str">
            <v>P7 BaloyX</v>
          </cell>
        </row>
        <row r="784">
          <cell r="C784" t="str">
            <v>P7 Batasan</v>
          </cell>
          <cell r="D784" t="str">
            <v>EAST</v>
          </cell>
        </row>
        <row r="785">
          <cell r="C785" t="str">
            <v>P7 BatasanX</v>
          </cell>
          <cell r="D785" t="str">
            <v>EAST</v>
          </cell>
        </row>
        <row r="786">
          <cell r="C786" t="str">
            <v>P7 Batis</v>
          </cell>
          <cell r="D786" t="str">
            <v>EAST</v>
          </cell>
        </row>
        <row r="787">
          <cell r="C787" t="str">
            <v>P7 BatisX</v>
          </cell>
          <cell r="D787" t="str">
            <v>EAST</v>
          </cell>
        </row>
        <row r="788">
          <cell r="C788" t="str">
            <v>P7 Botocan</v>
          </cell>
          <cell r="D788" t="str">
            <v>EAST</v>
          </cell>
        </row>
        <row r="789">
          <cell r="C789" t="str">
            <v>P7 BotocanX</v>
          </cell>
          <cell r="D789" t="str">
            <v>EAST</v>
          </cell>
        </row>
        <row r="790">
          <cell r="C790" t="str">
            <v>P7 Burgos 1</v>
          </cell>
        </row>
        <row r="791">
          <cell r="C791" t="str">
            <v>P7 Burgos 1X</v>
          </cell>
        </row>
        <row r="792">
          <cell r="C792" t="str">
            <v>P7 Camarin Rd.</v>
          </cell>
          <cell r="D792" t="str">
            <v>NORTH</v>
          </cell>
        </row>
        <row r="793">
          <cell r="C793" t="str">
            <v>P7 Clarmen Village</v>
          </cell>
          <cell r="D793" t="str">
            <v>SOUTH</v>
          </cell>
        </row>
        <row r="794">
          <cell r="C794" t="str">
            <v>P7 Clarmen VillageX</v>
          </cell>
          <cell r="D794" t="str">
            <v>SOUTH</v>
          </cell>
        </row>
        <row r="795">
          <cell r="C795" t="str">
            <v>P7 Club Filipino</v>
          </cell>
        </row>
        <row r="796">
          <cell r="C796" t="str">
            <v>P7 Club FilipinoX</v>
          </cell>
        </row>
        <row r="797">
          <cell r="C797" t="str">
            <v>P7 Condesa</v>
          </cell>
        </row>
        <row r="798">
          <cell r="C798" t="str">
            <v>P7 Cresta Verde</v>
          </cell>
        </row>
        <row r="799">
          <cell r="C799" t="str">
            <v>P7 Dela Costa 2</v>
          </cell>
        </row>
        <row r="800">
          <cell r="C800" t="str">
            <v>P7 Dela Costa 2X</v>
          </cell>
        </row>
        <row r="801">
          <cell r="C801" t="str">
            <v>P7 Domestic</v>
          </cell>
          <cell r="D801" t="str">
            <v>SOUTH</v>
          </cell>
        </row>
        <row r="802">
          <cell r="C802" t="str">
            <v>P7 DomesticX</v>
          </cell>
          <cell r="D802" t="str">
            <v>SOUTH</v>
          </cell>
        </row>
        <row r="803">
          <cell r="C803" t="str">
            <v>P7 Eastwood</v>
          </cell>
          <cell r="D803" t="str">
            <v>EAST</v>
          </cell>
        </row>
        <row r="804">
          <cell r="C804" t="str">
            <v>P7 EastwoodX</v>
          </cell>
          <cell r="D804" t="str">
            <v>EAST</v>
          </cell>
        </row>
        <row r="805">
          <cell r="C805" t="str">
            <v>P7 Edison</v>
          </cell>
          <cell r="D805" t="str">
            <v>SOUTH</v>
          </cell>
        </row>
        <row r="806">
          <cell r="C806" t="str">
            <v>P7 EDSA Buendia</v>
          </cell>
        </row>
        <row r="807">
          <cell r="C807" t="str">
            <v>P7 EDSA BuendiaX</v>
          </cell>
        </row>
        <row r="808">
          <cell r="C808" t="str">
            <v>P7 Emerald Ave.2</v>
          </cell>
        </row>
        <row r="809">
          <cell r="C809" t="str">
            <v>P7 Emerald Ave.2X</v>
          </cell>
        </row>
        <row r="810">
          <cell r="C810" t="str">
            <v>P7 Escolta</v>
          </cell>
        </row>
        <row r="811">
          <cell r="C811" t="str">
            <v>P7 EscoltaX</v>
          </cell>
        </row>
        <row r="812">
          <cell r="C812" t="str">
            <v>P7 Exchange Drive</v>
          </cell>
        </row>
        <row r="813">
          <cell r="C813" t="str">
            <v>P7 Exchange DriveX</v>
          </cell>
        </row>
        <row r="814">
          <cell r="C814" t="str">
            <v>P7 Florida</v>
          </cell>
          <cell r="D814" t="str">
            <v>EAST</v>
          </cell>
        </row>
        <row r="815">
          <cell r="C815" t="str">
            <v>P7 FloridaX</v>
          </cell>
          <cell r="D815" t="str">
            <v>EAST</v>
          </cell>
        </row>
        <row r="816">
          <cell r="C816" t="str">
            <v>P7 G. Araneta</v>
          </cell>
          <cell r="D816" t="str">
            <v>EAST</v>
          </cell>
        </row>
        <row r="817">
          <cell r="C817" t="str">
            <v>P7 G. AranetaX</v>
          </cell>
          <cell r="D817" t="str">
            <v>EAST</v>
          </cell>
        </row>
        <row r="818">
          <cell r="C818" t="str">
            <v>P7 G.T. De Leon</v>
          </cell>
          <cell r="D818" t="str">
            <v>NORTH</v>
          </cell>
        </row>
        <row r="819">
          <cell r="C819" t="str">
            <v>P7 Garnet</v>
          </cell>
        </row>
        <row r="820">
          <cell r="C820" t="str">
            <v>P7 Garnet2</v>
          </cell>
        </row>
        <row r="821">
          <cell r="C821" t="str">
            <v>P7 Gen. Santos</v>
          </cell>
          <cell r="D821" t="str">
            <v>SOUTH</v>
          </cell>
        </row>
        <row r="822">
          <cell r="C822" t="str">
            <v>P7 General Ave.</v>
          </cell>
        </row>
        <row r="823">
          <cell r="C823" t="str">
            <v>P7 General Ave.X</v>
          </cell>
        </row>
        <row r="824">
          <cell r="C824" t="str">
            <v>P7 Glorietta</v>
          </cell>
        </row>
        <row r="825">
          <cell r="C825" t="str">
            <v>P7 GloriettaX</v>
          </cell>
        </row>
        <row r="826">
          <cell r="C826" t="str">
            <v>P7 Intramuros</v>
          </cell>
          <cell r="D826" t="str">
            <v>WEST</v>
          </cell>
        </row>
        <row r="827">
          <cell r="C827" t="str">
            <v>P7 IntramurosX</v>
          </cell>
          <cell r="D827" t="str">
            <v>WEST</v>
          </cell>
        </row>
        <row r="828">
          <cell r="C828" t="str">
            <v>P7 Kalaw Hill</v>
          </cell>
        </row>
        <row r="829">
          <cell r="C829" t="str">
            <v>P7 Kamuning</v>
          </cell>
        </row>
        <row r="830">
          <cell r="C830" t="str">
            <v>P7 KamuningX</v>
          </cell>
        </row>
        <row r="831">
          <cell r="C831" t="str">
            <v>P7 Kasibulan</v>
          </cell>
          <cell r="D831" t="str">
            <v>EAST</v>
          </cell>
        </row>
        <row r="832">
          <cell r="C832" t="str">
            <v>P7 Katipunan</v>
          </cell>
          <cell r="D832" t="str">
            <v>EAST</v>
          </cell>
        </row>
        <row r="833">
          <cell r="C833" t="str">
            <v>P7 KatipunanX</v>
          </cell>
          <cell r="D833" t="str">
            <v>EAST</v>
          </cell>
        </row>
        <row r="834">
          <cell r="C834" t="str">
            <v>P7 Lacson</v>
          </cell>
          <cell r="D834" t="str">
            <v>WEST</v>
          </cell>
        </row>
        <row r="835">
          <cell r="C835" t="str">
            <v>P7 LacsonX</v>
          </cell>
          <cell r="D835" t="str">
            <v>WEST</v>
          </cell>
        </row>
        <row r="836">
          <cell r="C836" t="str">
            <v>P7 Lawang Bato</v>
          </cell>
          <cell r="D836" t="str">
            <v>NORTH</v>
          </cell>
        </row>
        <row r="837">
          <cell r="C837" t="str">
            <v>P7 Liberty Ave</v>
          </cell>
          <cell r="D837" t="str">
            <v>EAST</v>
          </cell>
        </row>
        <row r="838">
          <cell r="C838" t="str">
            <v>P7 Liberty AveX</v>
          </cell>
          <cell r="D838" t="str">
            <v>EAST</v>
          </cell>
        </row>
        <row r="839">
          <cell r="C839" t="str">
            <v>P7 Luzon Ave</v>
          </cell>
        </row>
        <row r="840">
          <cell r="C840" t="str">
            <v>P7 Madrid</v>
          </cell>
        </row>
        <row r="841">
          <cell r="C841" t="str">
            <v>P7 MadridX</v>
          </cell>
        </row>
        <row r="842">
          <cell r="C842" t="str">
            <v>P7 Malibay</v>
          </cell>
          <cell r="D842" t="str">
            <v>SOUTH</v>
          </cell>
        </row>
        <row r="843">
          <cell r="C843" t="str">
            <v>P7 MalibayX</v>
          </cell>
          <cell r="D843" t="str">
            <v>SOUTH</v>
          </cell>
        </row>
        <row r="844">
          <cell r="C844" t="str">
            <v>P7 Malinaw</v>
          </cell>
        </row>
        <row r="845">
          <cell r="C845" t="str">
            <v>P7 MalinawX</v>
          </cell>
        </row>
        <row r="846">
          <cell r="C846" t="str">
            <v>P7 Manggahan</v>
          </cell>
          <cell r="D846" t="str">
            <v>EAST</v>
          </cell>
        </row>
        <row r="847">
          <cell r="C847" t="str">
            <v>P7 ManggahanX</v>
          </cell>
          <cell r="D847" t="str">
            <v>EAST</v>
          </cell>
        </row>
        <row r="848">
          <cell r="C848" t="str">
            <v>P7 Mapua</v>
          </cell>
        </row>
        <row r="849">
          <cell r="C849" t="str">
            <v>P7 Mariposa</v>
          </cell>
          <cell r="D849" t="str">
            <v>EAST</v>
          </cell>
        </row>
        <row r="850">
          <cell r="C850" t="str">
            <v>P7 MariposaX</v>
          </cell>
          <cell r="D850" t="str">
            <v>EAST</v>
          </cell>
        </row>
        <row r="851">
          <cell r="C851" t="str">
            <v>P7 Martinez</v>
          </cell>
          <cell r="D851" t="str">
            <v>EAST</v>
          </cell>
        </row>
        <row r="852">
          <cell r="C852" t="str">
            <v>P7 Mayon</v>
          </cell>
        </row>
        <row r="853">
          <cell r="C853" t="str">
            <v>P7 MayonX</v>
          </cell>
        </row>
        <row r="854">
          <cell r="C854" t="str">
            <v>P7 Mazinod</v>
          </cell>
          <cell r="D854" t="str">
            <v>NORTH</v>
          </cell>
        </row>
        <row r="855">
          <cell r="C855" t="str">
            <v>P7 Megamicro</v>
          </cell>
        </row>
        <row r="856">
          <cell r="C856" t="str">
            <v>P7 Montalban</v>
          </cell>
          <cell r="D856" t="str">
            <v>EAST</v>
          </cell>
        </row>
        <row r="857">
          <cell r="C857" t="str">
            <v>P7 Moriones</v>
          </cell>
          <cell r="D857" t="str">
            <v>WEST</v>
          </cell>
        </row>
        <row r="858">
          <cell r="C858" t="str">
            <v>P7 MorionesX</v>
          </cell>
          <cell r="D858" t="str">
            <v>WEST</v>
          </cell>
        </row>
        <row r="859">
          <cell r="C859" t="str">
            <v>P7 NAIA</v>
          </cell>
          <cell r="D859" t="str">
            <v>SOUTH</v>
          </cell>
        </row>
        <row r="860">
          <cell r="C860" t="str">
            <v>P7 NAIAX</v>
          </cell>
          <cell r="D860" t="str">
            <v>SOUTH</v>
          </cell>
        </row>
        <row r="861">
          <cell r="C861" t="str">
            <v>P7 Neopolitan</v>
          </cell>
          <cell r="D861" t="str">
            <v>NORTH</v>
          </cell>
        </row>
        <row r="862">
          <cell r="C862" t="str">
            <v>P7 P. Tuazon</v>
          </cell>
          <cell r="D862" t="str">
            <v>EAST</v>
          </cell>
        </row>
        <row r="863">
          <cell r="C863" t="str">
            <v>P7 P. TuazonX</v>
          </cell>
          <cell r="D863" t="str">
            <v>EAST</v>
          </cell>
        </row>
        <row r="864">
          <cell r="C864" t="str">
            <v>P7 Paredes</v>
          </cell>
        </row>
        <row r="865">
          <cell r="C865" t="str">
            <v>P7 Payanig</v>
          </cell>
        </row>
        <row r="866">
          <cell r="C866" t="str">
            <v>P7 PayanigX</v>
          </cell>
        </row>
        <row r="867">
          <cell r="C867" t="str">
            <v>P7 Press Drive-Sucat</v>
          </cell>
          <cell r="D867" t="str">
            <v>SOUTH</v>
          </cell>
        </row>
        <row r="868">
          <cell r="C868" t="str">
            <v>P7 Press Drive-SucatX</v>
          </cell>
          <cell r="D868" t="str">
            <v>SOUTH</v>
          </cell>
        </row>
        <row r="869">
          <cell r="C869" t="str">
            <v>P7 Puyat</v>
          </cell>
        </row>
        <row r="870">
          <cell r="C870" t="str">
            <v>P7 PuyatX</v>
          </cell>
        </row>
        <row r="871">
          <cell r="C871" t="str">
            <v>P7 Rizal Drive</v>
          </cell>
        </row>
        <row r="872">
          <cell r="C872" t="str">
            <v>P7 Rizal DriveX</v>
          </cell>
        </row>
        <row r="873">
          <cell r="C873" t="str">
            <v>P7 Roces Ave</v>
          </cell>
        </row>
        <row r="874">
          <cell r="C874" t="str">
            <v>P7 Roces AveX</v>
          </cell>
        </row>
        <row r="875">
          <cell r="C875" t="str">
            <v>P7 Rockwell</v>
          </cell>
        </row>
        <row r="876">
          <cell r="C876" t="str">
            <v>P7 RockwellX</v>
          </cell>
        </row>
        <row r="877">
          <cell r="C877" t="str">
            <v>P7 Roxas Shady</v>
          </cell>
          <cell r="D877" t="str">
            <v>SOUTH</v>
          </cell>
        </row>
        <row r="878">
          <cell r="C878" t="str">
            <v>P7 Roxas ShadyX</v>
          </cell>
          <cell r="D878" t="str">
            <v>SOUTH</v>
          </cell>
        </row>
        <row r="879">
          <cell r="C879" t="str">
            <v>P7 Samat</v>
          </cell>
        </row>
        <row r="880">
          <cell r="C880" t="str">
            <v>P7 SamatX</v>
          </cell>
        </row>
        <row r="881">
          <cell r="C881" t="str">
            <v>P7 Sapphire2</v>
          </cell>
        </row>
        <row r="882">
          <cell r="C882" t="str">
            <v>P7 Saranay</v>
          </cell>
          <cell r="D882" t="str">
            <v>NORTH</v>
          </cell>
        </row>
        <row r="883">
          <cell r="C883" t="str">
            <v>P7 SaranayX</v>
          </cell>
          <cell r="D883" t="str">
            <v>NORTH</v>
          </cell>
        </row>
        <row r="884">
          <cell r="C884" t="str">
            <v>P7 Sedeno</v>
          </cell>
        </row>
        <row r="885">
          <cell r="C885" t="str">
            <v>P7 SedenoX</v>
          </cell>
        </row>
        <row r="886">
          <cell r="C886" t="str">
            <v>P7 Shorthorn</v>
          </cell>
        </row>
        <row r="887">
          <cell r="C887" t="str">
            <v>P7 ShorthornX</v>
          </cell>
        </row>
        <row r="888">
          <cell r="C888" t="str">
            <v>P7 Sienna</v>
          </cell>
        </row>
        <row r="889">
          <cell r="C889" t="str">
            <v>P7 SiennaX</v>
          </cell>
        </row>
        <row r="890">
          <cell r="C890" t="str">
            <v>P7 Soler_A</v>
          </cell>
        </row>
        <row r="891">
          <cell r="C891" t="str">
            <v>P7 Sotto2</v>
          </cell>
        </row>
        <row r="892">
          <cell r="C892" t="str">
            <v>P7 South Super 1</v>
          </cell>
          <cell r="D892" t="str">
            <v>SOUTH</v>
          </cell>
        </row>
        <row r="893">
          <cell r="C893" t="str">
            <v>P7 St. Francis Sth</v>
          </cell>
        </row>
        <row r="894">
          <cell r="C894" t="str">
            <v>P7 St. Francis SthX</v>
          </cell>
        </row>
        <row r="895">
          <cell r="C895" t="str">
            <v>P7 Sto Cristo</v>
          </cell>
        </row>
        <row r="896">
          <cell r="C896" t="str">
            <v>P7 Talayan</v>
          </cell>
        </row>
        <row r="897">
          <cell r="C897" t="str">
            <v>P7 TalayanX</v>
          </cell>
        </row>
        <row r="898">
          <cell r="C898" t="str">
            <v>P7 Teacher's Village</v>
          </cell>
        </row>
        <row r="899">
          <cell r="C899" t="str">
            <v>P7 Teacher's VillageX</v>
          </cell>
        </row>
        <row r="900">
          <cell r="C900" t="str">
            <v>P7 Tierra Verde</v>
          </cell>
          <cell r="D900" t="str">
            <v>EAST</v>
          </cell>
        </row>
        <row r="901">
          <cell r="C901" t="str">
            <v>P7 Timog</v>
          </cell>
        </row>
        <row r="902">
          <cell r="C902" t="str">
            <v>P7 TimogX</v>
          </cell>
        </row>
        <row r="903">
          <cell r="C903" t="str">
            <v>P7 Topaz</v>
          </cell>
        </row>
        <row r="904">
          <cell r="C904" t="str">
            <v>P7 TopazX</v>
          </cell>
        </row>
        <row r="905">
          <cell r="C905" t="str">
            <v>P7 Valerie Dr.</v>
          </cell>
        </row>
        <row r="906">
          <cell r="C906" t="str">
            <v>P7 Valerie Dr.X</v>
          </cell>
        </row>
        <row r="907">
          <cell r="C907" t="str">
            <v>P7 Vasra</v>
          </cell>
        </row>
        <row r="908">
          <cell r="C908" t="str">
            <v>P7 Veritas</v>
          </cell>
          <cell r="D908" t="str">
            <v>NORTH</v>
          </cell>
        </row>
        <row r="909">
          <cell r="C909" t="str">
            <v>P7 VeritasX</v>
          </cell>
          <cell r="D909" t="str">
            <v>NORTH</v>
          </cell>
        </row>
        <row r="910">
          <cell r="C910" t="str">
            <v>P7 Villar2</v>
          </cell>
        </row>
        <row r="911">
          <cell r="C911" t="str">
            <v>P7 West Ave</v>
          </cell>
        </row>
        <row r="912">
          <cell r="C912" t="str">
            <v>P7 West AveX</v>
          </cell>
        </row>
        <row r="913">
          <cell r="C913" t="str">
            <v>P7_ABS-CBN</v>
          </cell>
        </row>
        <row r="914">
          <cell r="C914" t="str">
            <v>P7_Ali Mall</v>
          </cell>
          <cell r="D914" t="str">
            <v>EAST</v>
          </cell>
        </row>
        <row r="915">
          <cell r="C915" t="str">
            <v>P7_Ali MallX</v>
          </cell>
          <cell r="D915" t="str">
            <v>EAST</v>
          </cell>
        </row>
        <row r="916">
          <cell r="C916" t="str">
            <v>P7_Allied Bank Makati</v>
          </cell>
        </row>
        <row r="917">
          <cell r="C917" t="str">
            <v>P7_Araneta Coliseum</v>
          </cell>
          <cell r="D917" t="str">
            <v>EAST</v>
          </cell>
        </row>
        <row r="918">
          <cell r="C918" t="str">
            <v>P7_Araneta ColiseumX</v>
          </cell>
          <cell r="D918" t="str">
            <v>EAST</v>
          </cell>
        </row>
        <row r="919">
          <cell r="C919" t="str">
            <v>P7_BA Lepanto</v>
          </cell>
        </row>
        <row r="920">
          <cell r="C920" t="str">
            <v>P7_Cardinal Santos Medical Center</v>
          </cell>
        </row>
        <row r="921">
          <cell r="C921" t="str">
            <v>P7_Casino Paranaque</v>
          </cell>
          <cell r="D921" t="str">
            <v>SOUTH</v>
          </cell>
        </row>
        <row r="922">
          <cell r="C922" t="str">
            <v>P7_Casino ParanaqueX</v>
          </cell>
          <cell r="D922" t="str">
            <v>SOUTH</v>
          </cell>
        </row>
        <row r="923">
          <cell r="C923" t="str">
            <v>P7_Enterprise Center_IND</v>
          </cell>
        </row>
        <row r="924">
          <cell r="C924" t="str">
            <v>P7_Ever Recto</v>
          </cell>
          <cell r="D924" t="str">
            <v>WEST</v>
          </cell>
        </row>
        <row r="925">
          <cell r="C925" t="str">
            <v>P7_Ever RectoX</v>
          </cell>
          <cell r="D925" t="str">
            <v>WEST</v>
          </cell>
        </row>
        <row r="926">
          <cell r="C926" t="str">
            <v>P7_Farmers</v>
          </cell>
          <cell r="D926" t="str">
            <v>EAST</v>
          </cell>
        </row>
        <row r="927">
          <cell r="C927" t="str">
            <v>P7_FarmersX</v>
          </cell>
          <cell r="D927" t="str">
            <v>EAST</v>
          </cell>
        </row>
        <row r="928">
          <cell r="C928" t="str">
            <v>P7_Festival Shopping Mall</v>
          </cell>
          <cell r="D928" t="str">
            <v>SOUTH</v>
          </cell>
        </row>
        <row r="929">
          <cell r="C929" t="str">
            <v>P7_Festival Shopping MallX</v>
          </cell>
          <cell r="D929" t="str">
            <v>SOUTH</v>
          </cell>
        </row>
        <row r="930">
          <cell r="C930" t="str">
            <v>P7_GMA Bldg</v>
          </cell>
        </row>
        <row r="931">
          <cell r="C931" t="str">
            <v>P7_Hotel Sofitel</v>
          </cell>
          <cell r="D931" t="str">
            <v>WEST</v>
          </cell>
        </row>
        <row r="932">
          <cell r="C932" t="str">
            <v>P7_IBM Libis</v>
          </cell>
          <cell r="D932" t="str">
            <v>EAST</v>
          </cell>
        </row>
        <row r="933">
          <cell r="C933" t="str">
            <v>P7_Makati Cinema Square</v>
          </cell>
          <cell r="D933" t="str">
            <v>WEST</v>
          </cell>
        </row>
        <row r="934">
          <cell r="C934" t="str">
            <v>P7_Makati Cinema SquareX</v>
          </cell>
          <cell r="D934" t="str">
            <v>WEST</v>
          </cell>
        </row>
        <row r="935">
          <cell r="C935" t="str">
            <v>P7_Makati Coliseum</v>
          </cell>
          <cell r="D935" t="str">
            <v>WEST</v>
          </cell>
        </row>
        <row r="936">
          <cell r="C936" t="str">
            <v>P7_Makati Medical Center</v>
          </cell>
          <cell r="D936" t="str">
            <v>WEST</v>
          </cell>
        </row>
        <row r="937">
          <cell r="C937" t="str">
            <v>P7_Makro North Harbor</v>
          </cell>
          <cell r="D937" t="str">
            <v>NORTH</v>
          </cell>
        </row>
        <row r="938">
          <cell r="C938" t="str">
            <v>P7_Malacanang Palace</v>
          </cell>
          <cell r="D938" t="str">
            <v>WEST</v>
          </cell>
        </row>
        <row r="939">
          <cell r="C939" t="str">
            <v>P7_Malacanang PalaceX</v>
          </cell>
          <cell r="D939" t="str">
            <v>WEST</v>
          </cell>
        </row>
        <row r="940">
          <cell r="C940" t="str">
            <v>P7_Manila Hotel</v>
          </cell>
          <cell r="D940" t="str">
            <v>WEST</v>
          </cell>
        </row>
        <row r="941">
          <cell r="C941" t="str">
            <v>P7_Manila HotelX</v>
          </cell>
          <cell r="D941" t="str">
            <v>WEST</v>
          </cell>
        </row>
        <row r="942">
          <cell r="C942" t="str">
            <v>P7_Meralco Bldg 1(Lopez Bldg)</v>
          </cell>
        </row>
        <row r="943">
          <cell r="C943" t="str">
            <v>P7_Mercure Hotel (Phil. Vill)</v>
          </cell>
          <cell r="D943" t="str">
            <v>SOUTH</v>
          </cell>
        </row>
        <row r="944">
          <cell r="C944" t="str">
            <v>P7_NAIA1</v>
          </cell>
          <cell r="D944" t="str">
            <v>SOUTH</v>
          </cell>
        </row>
        <row r="945">
          <cell r="C945" t="str">
            <v>P7_NAIA1X</v>
          </cell>
          <cell r="D945" t="str">
            <v>SOUTH</v>
          </cell>
        </row>
        <row r="946">
          <cell r="C946" t="str">
            <v>P7_NAIA2</v>
          </cell>
          <cell r="D946" t="str">
            <v>SOUTH</v>
          </cell>
        </row>
        <row r="947">
          <cell r="C947" t="str">
            <v>P7_NAIA2X</v>
          </cell>
          <cell r="D947" t="str">
            <v>SOUTH</v>
          </cell>
        </row>
        <row r="948">
          <cell r="C948" t="str">
            <v>P7_New World Rennaisance Hotel</v>
          </cell>
        </row>
        <row r="949">
          <cell r="C949" t="str">
            <v>P7_Orient Square</v>
          </cell>
        </row>
        <row r="950">
          <cell r="C950" t="str">
            <v>P7_PGA Cars</v>
          </cell>
          <cell r="D950" t="str">
            <v>EAST</v>
          </cell>
        </row>
        <row r="951">
          <cell r="C951" t="str">
            <v>P7_Pioneer Highlands Bldg. 2</v>
          </cell>
        </row>
        <row r="952">
          <cell r="C952" t="str">
            <v>P7_Pioneer Highlands Bldg. 2X</v>
          </cell>
        </row>
        <row r="953">
          <cell r="C953" t="str">
            <v>P7_PNB</v>
          </cell>
          <cell r="D953" t="str">
            <v>WEST</v>
          </cell>
        </row>
        <row r="954">
          <cell r="C954" t="str">
            <v>P7_PNOC Bldg5</v>
          </cell>
        </row>
        <row r="955">
          <cell r="C955" t="str">
            <v>P7_PNOC Bldg6</v>
          </cell>
        </row>
        <row r="956">
          <cell r="C956" t="str">
            <v>P7_Prestige</v>
          </cell>
        </row>
        <row r="957">
          <cell r="C957" t="str">
            <v>P7_Riverbanks Mall</v>
          </cell>
          <cell r="D957" t="str">
            <v>EAST</v>
          </cell>
        </row>
        <row r="958">
          <cell r="C958" t="str">
            <v>P7_Riverbanks MallX</v>
          </cell>
          <cell r="D958" t="str">
            <v>EAST</v>
          </cell>
        </row>
        <row r="959">
          <cell r="C959" t="str">
            <v>P7_Robinson's Fairview</v>
          </cell>
          <cell r="D959" t="str">
            <v>NORTH</v>
          </cell>
        </row>
        <row r="960">
          <cell r="C960" t="str">
            <v>P7_Robinson's FairviewX</v>
          </cell>
          <cell r="D960" t="str">
            <v>NORTH</v>
          </cell>
        </row>
        <row r="961">
          <cell r="C961" t="str">
            <v>P7_Rockwell Power Plant Mall</v>
          </cell>
        </row>
        <row r="962">
          <cell r="C962" t="str">
            <v>P7_Rockwell Power Plant MallX</v>
          </cell>
        </row>
        <row r="963">
          <cell r="C963" t="str">
            <v>P7_Senate Building</v>
          </cell>
          <cell r="D963" t="str">
            <v>WEST</v>
          </cell>
        </row>
        <row r="964">
          <cell r="C964" t="str">
            <v>P7_SM Carriedo</v>
          </cell>
          <cell r="D964" t="str">
            <v>WEST</v>
          </cell>
        </row>
        <row r="965">
          <cell r="C965" t="str">
            <v>P7_SM Centerpoint</v>
          </cell>
          <cell r="D965" t="str">
            <v>EAST</v>
          </cell>
        </row>
        <row r="966">
          <cell r="C966" t="str">
            <v>P7_SM CenterpointX</v>
          </cell>
          <cell r="D966" t="str">
            <v>EAST</v>
          </cell>
        </row>
        <row r="967">
          <cell r="C967" t="str">
            <v>P7_SM Manila</v>
          </cell>
          <cell r="D967" t="str">
            <v>WEST</v>
          </cell>
        </row>
        <row r="968">
          <cell r="C968" t="str">
            <v>P7_SM ManilaX</v>
          </cell>
          <cell r="D968" t="str">
            <v>WEST</v>
          </cell>
        </row>
        <row r="969">
          <cell r="C969" t="str">
            <v>P7_SM Sucat</v>
          </cell>
          <cell r="D969" t="str">
            <v>SOUTH</v>
          </cell>
        </row>
        <row r="970">
          <cell r="C970" t="str">
            <v>P7_SM SucatX</v>
          </cell>
          <cell r="D970" t="str">
            <v>SOUTH</v>
          </cell>
        </row>
        <row r="971">
          <cell r="C971" t="str">
            <v>P7_St. Luke's Medical Center</v>
          </cell>
        </row>
        <row r="972">
          <cell r="C972" t="str">
            <v>P7_Starmall</v>
          </cell>
        </row>
        <row r="973">
          <cell r="C973" t="str">
            <v>P7_StarmallX</v>
          </cell>
        </row>
        <row r="974">
          <cell r="C974" t="str">
            <v>P7_Times Plaza</v>
          </cell>
          <cell r="D974" t="str">
            <v>WEST</v>
          </cell>
        </row>
        <row r="975">
          <cell r="C975" t="str">
            <v>P7_Traders Hotel</v>
          </cell>
          <cell r="D975" t="str">
            <v>WEST</v>
          </cell>
        </row>
        <row r="976">
          <cell r="C976" t="str">
            <v>P7_UST Hospital</v>
          </cell>
        </row>
        <row r="977">
          <cell r="C977" t="str">
            <v>P7_Virra Mall</v>
          </cell>
        </row>
        <row r="978">
          <cell r="C978" t="str">
            <v>P7_Virra MallX</v>
          </cell>
        </row>
        <row r="979">
          <cell r="C979" t="str">
            <v>P7_Vito Cruz (MSC)(5-Storey)</v>
          </cell>
          <cell r="D979" t="str">
            <v>WEST</v>
          </cell>
        </row>
        <row r="980">
          <cell r="C980" t="str">
            <v>P7_Vito CruzX (MSC)(5-Storey)</v>
          </cell>
          <cell r="D980" t="str">
            <v>WEST</v>
          </cell>
        </row>
        <row r="981">
          <cell r="C981" t="str">
            <v>Paco</v>
          </cell>
          <cell r="D981" t="str">
            <v>WEST</v>
          </cell>
        </row>
        <row r="982">
          <cell r="C982" t="str">
            <v>PacoX</v>
          </cell>
          <cell r="D982" t="str">
            <v>WEST</v>
          </cell>
        </row>
        <row r="983">
          <cell r="C983" t="str">
            <v>Pagasa</v>
          </cell>
        </row>
        <row r="984">
          <cell r="C984" t="str">
            <v>PagasaX</v>
          </cell>
        </row>
        <row r="985">
          <cell r="C985" t="str">
            <v>PAGBILAO</v>
          </cell>
        </row>
        <row r="986">
          <cell r="C986" t="str">
            <v>PAGSANJAN</v>
          </cell>
        </row>
        <row r="987">
          <cell r="C987" t="str">
            <v>PalaliSt (P7 Ilaya)</v>
          </cell>
        </row>
        <row r="988">
          <cell r="C988" t="str">
            <v>PalaliStX (P7 IlayaX)</v>
          </cell>
        </row>
        <row r="989">
          <cell r="C989" t="str">
            <v>Palanca</v>
          </cell>
        </row>
        <row r="990">
          <cell r="C990" t="str">
            <v>PalancaX</v>
          </cell>
        </row>
        <row r="991">
          <cell r="C991" t="str">
            <v>PALAPALA</v>
          </cell>
        </row>
        <row r="992">
          <cell r="C992" t="str">
            <v>PALAUIG</v>
          </cell>
        </row>
        <row r="993">
          <cell r="C993" t="str">
            <v>PALAYAN</v>
          </cell>
        </row>
        <row r="994">
          <cell r="C994" t="str">
            <v>Pamplona</v>
          </cell>
          <cell r="D994" t="str">
            <v>SOUTH</v>
          </cell>
        </row>
        <row r="995">
          <cell r="C995" t="str">
            <v>PamplonaX</v>
          </cell>
          <cell r="D995" t="str">
            <v>SOUTH</v>
          </cell>
        </row>
        <row r="996">
          <cell r="C996" t="str">
            <v>Pan Pacific Hotel</v>
          </cell>
          <cell r="D996" t="str">
            <v>WEST</v>
          </cell>
        </row>
        <row r="997">
          <cell r="C997" t="str">
            <v>Panaderos (P7 Punta)</v>
          </cell>
          <cell r="D997" t="str">
            <v>EAST</v>
          </cell>
        </row>
        <row r="998">
          <cell r="C998" t="str">
            <v>PanaderosX (P7 PuntaX)</v>
          </cell>
          <cell r="D998" t="str">
            <v>EAST</v>
          </cell>
        </row>
        <row r="999">
          <cell r="C999" t="str">
            <v>Pandacan</v>
          </cell>
          <cell r="D999" t="str">
            <v>WEST</v>
          </cell>
        </row>
        <row r="1000">
          <cell r="C1000" t="str">
            <v>PandacanX</v>
          </cell>
          <cell r="D1000" t="str">
            <v>WEST</v>
          </cell>
        </row>
        <row r="1001">
          <cell r="C1001" t="str">
            <v>PANDI</v>
          </cell>
        </row>
        <row r="1002">
          <cell r="C1002" t="str">
            <v>PANDIX</v>
          </cell>
        </row>
        <row r="1003">
          <cell r="C1003" t="str">
            <v>PANIQUI</v>
          </cell>
        </row>
        <row r="1004">
          <cell r="C1004" t="str">
            <v>PANIQUIX</v>
          </cell>
        </row>
        <row r="1005">
          <cell r="C1005" t="str">
            <v>PANSOL</v>
          </cell>
        </row>
        <row r="1006">
          <cell r="C1006" t="str">
            <v>PAntonioSt (P7 Julia Vargas)</v>
          </cell>
          <cell r="D1006" t="str">
            <v>EAST</v>
          </cell>
        </row>
        <row r="1007">
          <cell r="C1007" t="str">
            <v>PAOAY</v>
          </cell>
        </row>
        <row r="1008">
          <cell r="C1008" t="str">
            <v>PAOAYX</v>
          </cell>
        </row>
        <row r="1009">
          <cell r="C1009" t="str">
            <v>Park Square 11</v>
          </cell>
        </row>
        <row r="1010">
          <cell r="C1010" t="str">
            <v>Park Square 21</v>
          </cell>
        </row>
        <row r="1011">
          <cell r="C1011" t="str">
            <v>Pasadena</v>
          </cell>
          <cell r="D1011" t="str">
            <v>EAST</v>
          </cell>
        </row>
        <row r="1012">
          <cell r="C1012" t="str">
            <v>PasadenaX</v>
          </cell>
          <cell r="D1012" t="str">
            <v>EAST</v>
          </cell>
        </row>
        <row r="1013">
          <cell r="C1013" t="str">
            <v>PasayRd2 (P7 Sabio2)</v>
          </cell>
        </row>
        <row r="1014">
          <cell r="C1014" t="str">
            <v>PasayRd2X (P7 Sabio2X)</v>
          </cell>
        </row>
        <row r="1015">
          <cell r="C1015" t="str">
            <v>PasayRoad (P7 Pasay Road 5)</v>
          </cell>
        </row>
        <row r="1016">
          <cell r="C1016" t="str">
            <v>PasayRoadX (P7 Pasay Road 5X)</v>
          </cell>
        </row>
        <row r="1017">
          <cell r="C1017" t="str">
            <v>Paseo de Roxas</v>
          </cell>
        </row>
        <row r="1018">
          <cell r="C1018" t="str">
            <v>Paseo de RoxasX</v>
          </cell>
        </row>
        <row r="1019">
          <cell r="C1019" t="str">
            <v>PaseoRosa (P7 Paseo 3)</v>
          </cell>
        </row>
        <row r="1020">
          <cell r="C1020" t="str">
            <v>PaseoRosaX (P7 Paseo 3X)</v>
          </cell>
        </row>
        <row r="1021">
          <cell r="C1021" t="str">
            <v>PasoDeBlas (P7 Bagbaguin)</v>
          </cell>
          <cell r="D1021" t="str">
            <v>NORTH</v>
          </cell>
        </row>
        <row r="1022">
          <cell r="C1022" t="str">
            <v>PasoDeBlasX (P7 BagbaguinX)</v>
          </cell>
          <cell r="D1022" t="str">
            <v>NORTH</v>
          </cell>
        </row>
        <row r="1023">
          <cell r="C1023" t="str">
            <v>Pasong Tamo</v>
          </cell>
          <cell r="D1023" t="str">
            <v>SOUTH</v>
          </cell>
        </row>
        <row r="1024">
          <cell r="C1024" t="str">
            <v>Pasong TamoX</v>
          </cell>
          <cell r="D1024" t="str">
            <v>SOUTH</v>
          </cell>
        </row>
        <row r="1025">
          <cell r="C1025" t="str">
            <v>PCI Bank Tower1</v>
          </cell>
        </row>
        <row r="1026">
          <cell r="C1026" t="str">
            <v>PCI Bank Tower2</v>
          </cell>
        </row>
        <row r="1027">
          <cell r="C1027" t="str">
            <v>Pearl Drive</v>
          </cell>
        </row>
        <row r="1028">
          <cell r="C1028" t="str">
            <v>Pearl DriveX</v>
          </cell>
        </row>
        <row r="1029">
          <cell r="C1029" t="str">
            <v>Pearl2 (P7 Pearl Drive 2)</v>
          </cell>
        </row>
        <row r="1030">
          <cell r="C1030" t="str">
            <v>Pearl2X (P7 Pearl Drive 2X)</v>
          </cell>
        </row>
        <row r="1031">
          <cell r="C1031" t="str">
            <v>Pedro Gil</v>
          </cell>
          <cell r="D1031" t="str">
            <v>WEST</v>
          </cell>
        </row>
        <row r="1032">
          <cell r="C1032" t="str">
            <v>PedroGilX</v>
          </cell>
          <cell r="D1032" t="str">
            <v>WEST</v>
          </cell>
        </row>
        <row r="1033">
          <cell r="C1033" t="str">
            <v>Perea</v>
          </cell>
        </row>
        <row r="1034">
          <cell r="C1034" t="str">
            <v>PereaX</v>
          </cell>
        </row>
        <row r="1035">
          <cell r="C1035" t="str">
            <v>Perpetual</v>
          </cell>
          <cell r="D1035" t="str">
            <v>SOUTH</v>
          </cell>
        </row>
        <row r="1036">
          <cell r="C1036" t="str">
            <v>PerpetualX</v>
          </cell>
          <cell r="D1036" t="str">
            <v>SOUTH</v>
          </cell>
        </row>
        <row r="1037">
          <cell r="C1037" t="str">
            <v>PGARCIA</v>
          </cell>
        </row>
        <row r="1038">
          <cell r="C1038" t="str">
            <v>PHidalgo (P7 Taft)</v>
          </cell>
          <cell r="D1038" t="str">
            <v>WEST</v>
          </cell>
        </row>
        <row r="1039">
          <cell r="C1039" t="str">
            <v>PHidalgoX (P7 TaftX)</v>
          </cell>
          <cell r="D1039" t="str">
            <v>WEST</v>
          </cell>
        </row>
        <row r="1040">
          <cell r="C1040" t="str">
            <v>Philam Life</v>
          </cell>
        </row>
        <row r="1041">
          <cell r="C1041" t="str">
            <v>Philam LifeX</v>
          </cell>
        </row>
        <row r="1042">
          <cell r="C1042" t="str">
            <v>PhilSport</v>
          </cell>
          <cell r="D1042" t="str">
            <v>EAST</v>
          </cell>
        </row>
        <row r="1043">
          <cell r="C1043" t="str">
            <v>Pilar Village</v>
          </cell>
          <cell r="D1043" t="str">
            <v>SOUTH</v>
          </cell>
        </row>
        <row r="1044">
          <cell r="C1044" t="str">
            <v>Pilar VillageX</v>
          </cell>
          <cell r="D1044" t="str">
            <v>SOUTH</v>
          </cell>
        </row>
        <row r="1045">
          <cell r="C1045" t="str">
            <v>Pinagbuhatan</v>
          </cell>
          <cell r="D1045" t="str">
            <v>EAST</v>
          </cell>
        </row>
        <row r="1046">
          <cell r="C1046" t="str">
            <v>Pinagkaisahan</v>
          </cell>
        </row>
        <row r="1047">
          <cell r="C1047" t="str">
            <v>PinagkaisahanX</v>
          </cell>
        </row>
        <row r="1048">
          <cell r="C1048" t="str">
            <v>Pineda (P7 Pasig Blvd)</v>
          </cell>
          <cell r="D1048" t="str">
            <v>EAST</v>
          </cell>
        </row>
        <row r="1049">
          <cell r="C1049" t="str">
            <v>PinedaX (P7 Pasig Blvd.X)</v>
          </cell>
          <cell r="D1049" t="str">
            <v>EAST</v>
          </cell>
        </row>
        <row r="1050">
          <cell r="C1050" t="str">
            <v>Pio del Pilar</v>
          </cell>
          <cell r="D1050" t="str">
            <v>WEST</v>
          </cell>
        </row>
        <row r="1051">
          <cell r="C1051" t="str">
            <v>Pio del PilarX</v>
          </cell>
          <cell r="D1051" t="str">
            <v>WEST</v>
          </cell>
        </row>
        <row r="1052">
          <cell r="C1052" t="str">
            <v>Pioneer Highlands</v>
          </cell>
        </row>
        <row r="1053">
          <cell r="C1053" t="str">
            <v>Pioneer Highlands 4th Sector</v>
          </cell>
        </row>
        <row r="1054">
          <cell r="C1054" t="str">
            <v>Pioneer HighlandsX</v>
          </cell>
        </row>
        <row r="1055">
          <cell r="C1055" t="str">
            <v>Pioneer HighlandsX 4th Sector</v>
          </cell>
        </row>
        <row r="1056">
          <cell r="C1056" t="str">
            <v>Plainview</v>
          </cell>
        </row>
        <row r="1057">
          <cell r="C1057" t="str">
            <v>PlainviewX</v>
          </cell>
        </row>
        <row r="1058">
          <cell r="C1058" t="str">
            <v>PLARIDEL</v>
          </cell>
        </row>
        <row r="1059">
          <cell r="C1059" t="str">
            <v>PLARIDELX</v>
          </cell>
        </row>
        <row r="1060">
          <cell r="C1060" t="str">
            <v>Pleasant Hills</v>
          </cell>
        </row>
        <row r="1061">
          <cell r="C1061" t="str">
            <v>Pleasant HillsX</v>
          </cell>
        </row>
        <row r="1062">
          <cell r="C1062" t="str">
            <v>PMA</v>
          </cell>
        </row>
        <row r="1063">
          <cell r="C1063" t="str">
            <v>PMAX</v>
          </cell>
        </row>
        <row r="1064">
          <cell r="C1064" t="str">
            <v>Poblacion</v>
          </cell>
        </row>
        <row r="1065">
          <cell r="C1065" t="str">
            <v>PoblacionX</v>
          </cell>
        </row>
        <row r="1066">
          <cell r="C1066" t="str">
            <v>POcampo (P7 Zobel Roxas)</v>
          </cell>
          <cell r="D1066" t="str">
            <v>WEST</v>
          </cell>
        </row>
        <row r="1067">
          <cell r="C1067" t="str">
            <v>POcampoX (P7 Zobel RoxasX)</v>
          </cell>
          <cell r="D1067" t="str">
            <v>WEST</v>
          </cell>
        </row>
        <row r="1068">
          <cell r="C1068" t="str">
            <v>PosadasAve (P7 PosadasSubd [Dona Rosario Hts])</v>
          </cell>
          <cell r="D1068" t="str">
            <v>SOUTH</v>
          </cell>
        </row>
        <row r="1069">
          <cell r="C1069" t="str">
            <v>Potrero</v>
          </cell>
          <cell r="D1069" t="str">
            <v>NORTH</v>
          </cell>
        </row>
        <row r="1070">
          <cell r="C1070" t="str">
            <v>PotreroX</v>
          </cell>
          <cell r="D1070" t="str">
            <v>NORTH</v>
          </cell>
        </row>
        <row r="1071">
          <cell r="C1071" t="str">
            <v>Poveda</v>
          </cell>
          <cell r="D1071" t="str">
            <v>EAST</v>
          </cell>
        </row>
        <row r="1072">
          <cell r="C1072" t="str">
            <v>PovedaX</v>
          </cell>
          <cell r="D1072" t="str">
            <v>EAST</v>
          </cell>
        </row>
        <row r="1073">
          <cell r="C1073" t="str">
            <v>POZZORUB</v>
          </cell>
        </row>
        <row r="1074">
          <cell r="C1074" t="str">
            <v>POZZORUBX</v>
          </cell>
        </row>
        <row r="1075">
          <cell r="C1075" t="str">
            <v>PRINZA</v>
          </cell>
        </row>
        <row r="1076">
          <cell r="C1076" t="str">
            <v>Project3</v>
          </cell>
          <cell r="D1076" t="str">
            <v>EAST</v>
          </cell>
        </row>
        <row r="1077">
          <cell r="C1077" t="str">
            <v>Project3X</v>
          </cell>
          <cell r="D1077" t="str">
            <v>EAST</v>
          </cell>
        </row>
        <row r="1078">
          <cell r="C1078" t="str">
            <v>Project6</v>
          </cell>
        </row>
        <row r="1079">
          <cell r="C1079" t="str">
            <v>Project6X</v>
          </cell>
        </row>
        <row r="1080">
          <cell r="C1080" t="str">
            <v>Project8</v>
          </cell>
        </row>
        <row r="1081">
          <cell r="C1081" t="str">
            <v>Project8X</v>
          </cell>
        </row>
        <row r="1082">
          <cell r="C1082" t="str">
            <v>Prudence</v>
          </cell>
          <cell r="D1082" t="str">
            <v>EAST</v>
          </cell>
        </row>
        <row r="1083">
          <cell r="C1083" t="str">
            <v>Prudential</v>
          </cell>
        </row>
        <row r="1084">
          <cell r="C1084" t="str">
            <v>PrudentialX</v>
          </cell>
        </row>
        <row r="1085">
          <cell r="C1085" t="str">
            <v>PSE Tower</v>
          </cell>
        </row>
        <row r="1086">
          <cell r="C1086" t="str">
            <v>PUERTOGALERA</v>
          </cell>
        </row>
        <row r="1087">
          <cell r="C1087" t="str">
            <v>PUGO</v>
          </cell>
        </row>
        <row r="1088">
          <cell r="C1088" t="str">
            <v>PULILAN</v>
          </cell>
        </row>
        <row r="1089">
          <cell r="C1089" t="str">
            <v>PULILANX</v>
          </cell>
        </row>
        <row r="1090">
          <cell r="C1090" t="str">
            <v>PUNTA FUEGO</v>
          </cell>
        </row>
        <row r="1091">
          <cell r="C1091" t="str">
            <v>Pureza (P7 PUP)</v>
          </cell>
          <cell r="D1091" t="str">
            <v>WEST</v>
          </cell>
        </row>
        <row r="1092">
          <cell r="C1092" t="str">
            <v>PurezaX (P7PUPX)</v>
          </cell>
          <cell r="D1092" t="str">
            <v>WEST</v>
          </cell>
        </row>
        <row r="1093">
          <cell r="C1093" t="str">
            <v>PURY</v>
          </cell>
        </row>
        <row r="1094">
          <cell r="C1094" t="str">
            <v>Putatan</v>
          </cell>
          <cell r="D1094" t="str">
            <v>SOUTH</v>
          </cell>
        </row>
        <row r="1095">
          <cell r="C1095" t="str">
            <v>PutatanX</v>
          </cell>
          <cell r="D1095" t="str">
            <v>SOUTH</v>
          </cell>
        </row>
        <row r="1096">
          <cell r="C1096" t="str">
            <v>PUTINGKAHOY</v>
          </cell>
        </row>
        <row r="1097">
          <cell r="C1097" t="str">
            <v>Quiapo</v>
          </cell>
          <cell r="D1097" t="str">
            <v>WEST</v>
          </cell>
        </row>
        <row r="1098">
          <cell r="C1098" t="str">
            <v>QuiapoX</v>
          </cell>
          <cell r="D1098" t="str">
            <v>WEST</v>
          </cell>
        </row>
        <row r="1099">
          <cell r="C1099" t="str">
            <v>Rada</v>
          </cell>
        </row>
        <row r="1100">
          <cell r="C1100" t="str">
            <v>RadaX</v>
          </cell>
        </row>
        <row r="1101">
          <cell r="C1101" t="str">
            <v>Redeemer (P7 New Era)</v>
          </cell>
        </row>
        <row r="1102">
          <cell r="C1102" t="str">
            <v>RedeemerX (P7 New EraX)</v>
          </cell>
        </row>
        <row r="1103">
          <cell r="C1103" t="str">
            <v>Redemptorist</v>
          </cell>
          <cell r="D1103" t="str">
            <v>SOUTH</v>
          </cell>
        </row>
        <row r="1104">
          <cell r="C1104" t="str">
            <v>Redemptorist X</v>
          </cell>
          <cell r="D1104" t="str">
            <v>SOUTH</v>
          </cell>
        </row>
        <row r="1105">
          <cell r="C1105" t="str">
            <v>RegaladoAv (P7 Lagro Subd.)</v>
          </cell>
          <cell r="D1105" t="str">
            <v>NORTH</v>
          </cell>
        </row>
        <row r="1106">
          <cell r="C1106" t="str">
            <v>Regente</v>
          </cell>
        </row>
        <row r="1107">
          <cell r="C1107" t="str">
            <v>RegenteX</v>
          </cell>
        </row>
        <row r="1108">
          <cell r="C1108" t="str">
            <v>Reliance</v>
          </cell>
        </row>
        <row r="1109">
          <cell r="C1109" t="str">
            <v>RinconRd (P7 Rincon)</v>
          </cell>
          <cell r="D1109" t="str">
            <v>NORTH</v>
          </cell>
        </row>
        <row r="1110">
          <cell r="C1110" t="str">
            <v>RiveraVil (P7 Baluyot)</v>
          </cell>
          <cell r="D1110" t="str">
            <v>NORTH</v>
          </cell>
        </row>
        <row r="1111">
          <cell r="C1111" t="str">
            <v>RIZALTECHNO</v>
          </cell>
          <cell r="D1111" t="str">
            <v>EAST</v>
          </cell>
        </row>
        <row r="1112">
          <cell r="C1112" t="str">
            <v>RIZALTECHNOX</v>
          </cell>
          <cell r="D1112" t="str">
            <v>EAST</v>
          </cell>
        </row>
        <row r="1113">
          <cell r="C1113" t="str">
            <v>Roberts (Astrodome)</v>
          </cell>
          <cell r="D1113" t="str">
            <v>SOUTH</v>
          </cell>
        </row>
        <row r="1114">
          <cell r="C1114" t="str">
            <v>RobertsX (AstrodomeX)</v>
          </cell>
          <cell r="D1114" t="str">
            <v>SOUTH</v>
          </cell>
        </row>
        <row r="1115">
          <cell r="C1115" t="str">
            <v>Robinsons Galleria</v>
          </cell>
        </row>
        <row r="1116">
          <cell r="C1116" t="str">
            <v>Robinsons GalleriaX</v>
          </cell>
        </row>
        <row r="1117">
          <cell r="C1117" t="str">
            <v>Robinson's Place</v>
          </cell>
          <cell r="D1117" t="str">
            <v>WEST</v>
          </cell>
        </row>
        <row r="1118">
          <cell r="C1118" t="str">
            <v>ROBSNIMUS1</v>
          </cell>
          <cell r="D1118" t="str">
            <v>SOUTH</v>
          </cell>
        </row>
        <row r="1119">
          <cell r="C1119" t="str">
            <v>Rockwell Amorsolo</v>
          </cell>
        </row>
        <row r="1120">
          <cell r="C1120" t="str">
            <v>Rockwell Hidalgo</v>
          </cell>
        </row>
        <row r="1121">
          <cell r="C1121" t="str">
            <v>ROSARIO</v>
          </cell>
        </row>
        <row r="1122">
          <cell r="C1122" t="str">
            <v>ROSARIOBA</v>
          </cell>
        </row>
        <row r="1123">
          <cell r="C1123" t="str">
            <v>Roxas District</v>
          </cell>
        </row>
        <row r="1124">
          <cell r="C1124" t="str">
            <v>Roxas DistrictX</v>
          </cell>
        </row>
        <row r="1125">
          <cell r="C1125" t="str">
            <v>ROYALORCH</v>
          </cell>
        </row>
        <row r="1126">
          <cell r="C1126" t="str">
            <v>ROYALORCHX</v>
          </cell>
        </row>
        <row r="1127">
          <cell r="C1127" t="str">
            <v>Ruby Road</v>
          </cell>
        </row>
        <row r="1128">
          <cell r="C1128" t="str">
            <v>Ruby RoadX</v>
          </cell>
        </row>
        <row r="1129">
          <cell r="C1129" t="str">
            <v>Rustans</v>
          </cell>
          <cell r="D1129" t="str">
            <v>EAST</v>
          </cell>
        </row>
        <row r="1130">
          <cell r="C1130" t="str">
            <v>Rustans Makati</v>
          </cell>
        </row>
        <row r="1131">
          <cell r="C1131" t="str">
            <v>Rustans MakatiX</v>
          </cell>
        </row>
        <row r="1132">
          <cell r="C1132" t="str">
            <v>Sabio</v>
          </cell>
          <cell r="D1132" t="str">
            <v>WEST</v>
          </cell>
        </row>
        <row r="1133">
          <cell r="C1133" t="str">
            <v>SabioX</v>
          </cell>
          <cell r="D1133" t="str">
            <v>WEST</v>
          </cell>
        </row>
        <row r="1134">
          <cell r="C1134" t="str">
            <v>Sacred Heart</v>
          </cell>
          <cell r="D1134" t="str">
            <v>NORTH</v>
          </cell>
        </row>
        <row r="1135">
          <cell r="C1135" t="str">
            <v>Sacred HeartX</v>
          </cell>
          <cell r="D1135" t="str">
            <v>NORTH</v>
          </cell>
        </row>
        <row r="1136">
          <cell r="C1136" t="str">
            <v>Sagittarius Bldg.</v>
          </cell>
        </row>
        <row r="1137">
          <cell r="C1137" t="str">
            <v>Salapan</v>
          </cell>
          <cell r="D1137" t="str">
            <v>EAST</v>
          </cell>
        </row>
        <row r="1138">
          <cell r="C1138" t="str">
            <v>SalapanX</v>
          </cell>
          <cell r="D1138" t="str">
            <v>EAST</v>
          </cell>
        </row>
        <row r="1139">
          <cell r="C1139" t="str">
            <v>Salazar</v>
          </cell>
        </row>
        <row r="1140">
          <cell r="C1140" t="str">
            <v>Salcedo St3 (P7 Salcedo2)</v>
          </cell>
          <cell r="D1140" t="str">
            <v>WEST</v>
          </cell>
        </row>
        <row r="1141">
          <cell r="C1141" t="str">
            <v>Salcedo St3X (P7 Salcedo2X)</v>
          </cell>
          <cell r="D1141" t="str">
            <v>WEST</v>
          </cell>
        </row>
        <row r="1142">
          <cell r="C1142" t="str">
            <v>Salcedo Street</v>
          </cell>
        </row>
        <row r="1143">
          <cell r="C1143" t="str">
            <v>Salcedo StreetX</v>
          </cell>
        </row>
        <row r="1144">
          <cell r="C1144" t="str">
            <v>Salcedo Village</v>
          </cell>
        </row>
        <row r="1145">
          <cell r="C1145" t="str">
            <v>Salcedo VillageX</v>
          </cell>
        </row>
        <row r="1146">
          <cell r="C1146" t="str">
            <v>SalcedoSt2 (P7 Makati Medical)</v>
          </cell>
        </row>
        <row r="1147">
          <cell r="C1147" t="str">
            <v>SALITRAN</v>
          </cell>
        </row>
        <row r="1148">
          <cell r="C1148" t="str">
            <v>SALITRANX</v>
          </cell>
        </row>
        <row r="1149">
          <cell r="C1149" t="str">
            <v>Salvacion</v>
          </cell>
        </row>
        <row r="1150">
          <cell r="C1150" t="str">
            <v>SalvacionX</v>
          </cell>
        </row>
        <row r="1151">
          <cell r="C1151" t="str">
            <v>SAMAL</v>
          </cell>
        </row>
        <row r="1152">
          <cell r="C1152" t="str">
            <v>Samano (P7 Susano)</v>
          </cell>
          <cell r="D1152" t="str">
            <v>NORTH</v>
          </cell>
        </row>
        <row r="1153">
          <cell r="C1153" t="str">
            <v>San Dionisio</v>
          </cell>
          <cell r="D1153" t="str">
            <v>SOUTH</v>
          </cell>
        </row>
        <row r="1154">
          <cell r="C1154" t="str">
            <v>San DionisioX</v>
          </cell>
          <cell r="D1154" t="str">
            <v>SOUTH</v>
          </cell>
        </row>
        <row r="1155">
          <cell r="C1155" t="str">
            <v>San Isidro</v>
          </cell>
          <cell r="D1155" t="str">
            <v>WEST</v>
          </cell>
        </row>
        <row r="1156">
          <cell r="C1156" t="str">
            <v>San IsidroX</v>
          </cell>
          <cell r="D1156" t="str">
            <v>WEST</v>
          </cell>
        </row>
        <row r="1157">
          <cell r="C1157" t="str">
            <v>San Lorenzo Village</v>
          </cell>
        </row>
        <row r="1158">
          <cell r="C1158" t="str">
            <v>San Lorenzo VillageX</v>
          </cell>
        </row>
        <row r="1159">
          <cell r="C1159" t="str">
            <v>San Mateo</v>
          </cell>
          <cell r="D1159" t="str">
            <v>EAST</v>
          </cell>
        </row>
        <row r="1160">
          <cell r="C1160" t="str">
            <v>San MateoX</v>
          </cell>
          <cell r="D1160" t="str">
            <v>EAST</v>
          </cell>
        </row>
        <row r="1161">
          <cell r="C1161" t="str">
            <v>San Miguel Avenue</v>
          </cell>
        </row>
        <row r="1162">
          <cell r="C1162" t="str">
            <v>San Miguel AvenueX</v>
          </cell>
        </row>
        <row r="1163">
          <cell r="C1163" t="str">
            <v>San Miguel Bldg.</v>
          </cell>
        </row>
        <row r="1164">
          <cell r="C1164" t="str">
            <v>San Miguel Property Center</v>
          </cell>
        </row>
        <row r="1165">
          <cell r="C1165" t="str">
            <v>SAN NICHOLAS</v>
          </cell>
          <cell r="D1165" t="str">
            <v>SOUTH</v>
          </cell>
        </row>
        <row r="1166">
          <cell r="C1166" t="str">
            <v>SAN NICHOLASX</v>
          </cell>
          <cell r="D1166" t="str">
            <v>SOUTH</v>
          </cell>
        </row>
        <row r="1167">
          <cell r="C1167" t="str">
            <v>SAN PEDRO2</v>
          </cell>
        </row>
        <row r="1168">
          <cell r="C1168" t="str">
            <v>SAN PEDRO2X</v>
          </cell>
        </row>
        <row r="1169">
          <cell r="C1169" t="str">
            <v>San Roque</v>
          </cell>
          <cell r="D1169" t="str">
            <v>EAST</v>
          </cell>
        </row>
        <row r="1170">
          <cell r="C1170" t="str">
            <v>San RoqueX</v>
          </cell>
          <cell r="D1170" t="str">
            <v>EAST</v>
          </cell>
        </row>
        <row r="1171">
          <cell r="C1171" t="str">
            <v>SAN_MANUEL</v>
          </cell>
        </row>
        <row r="1172">
          <cell r="C1172" t="str">
            <v>SANCARLOS</v>
          </cell>
        </row>
        <row r="1173">
          <cell r="C1173" t="str">
            <v>SANCARLOSX</v>
          </cell>
        </row>
        <row r="1174">
          <cell r="C1174" t="str">
            <v>Sanchez (P7 Buendia Reposo)</v>
          </cell>
        </row>
        <row r="1175">
          <cell r="C1175" t="str">
            <v>SanchezX (P7 Buendia ReposoX)</v>
          </cell>
        </row>
        <row r="1176">
          <cell r="C1176" t="str">
            <v>Sangandaan</v>
          </cell>
          <cell r="D1176" t="str">
            <v>NORTH</v>
          </cell>
        </row>
        <row r="1177">
          <cell r="C1177" t="str">
            <v>SangandaanX</v>
          </cell>
          <cell r="D1177" t="str">
            <v>NORTH</v>
          </cell>
        </row>
        <row r="1178">
          <cell r="C1178" t="str">
            <v>SANILDEFONSO</v>
          </cell>
        </row>
        <row r="1179">
          <cell r="C1179" t="str">
            <v>SANISIDRONE</v>
          </cell>
        </row>
        <row r="1180">
          <cell r="C1180" t="str">
            <v>SANISIDRONEX</v>
          </cell>
        </row>
        <row r="1181">
          <cell r="C1181" t="str">
            <v>SANJOSE</v>
          </cell>
        </row>
        <row r="1182">
          <cell r="C1182" t="str">
            <v>SANJOSENE2</v>
          </cell>
        </row>
        <row r="1183">
          <cell r="C1183" t="str">
            <v>SANJOSENE2X</v>
          </cell>
        </row>
        <row r="1184">
          <cell r="C1184" t="str">
            <v>SANMARCELINO</v>
          </cell>
        </row>
        <row r="1185">
          <cell r="C1185" t="str">
            <v>Sanmights (P7 Constantino)</v>
          </cell>
          <cell r="D1185" t="str">
            <v>NORTH</v>
          </cell>
        </row>
        <row r="1186">
          <cell r="C1186" t="str">
            <v>SanmightsX (P7 ConstantinoX)</v>
          </cell>
          <cell r="D1186" t="str">
            <v>NORTH</v>
          </cell>
        </row>
        <row r="1187">
          <cell r="C1187" t="str">
            <v>SANMIGUEL</v>
          </cell>
        </row>
        <row r="1188">
          <cell r="C1188" t="str">
            <v>SANMIGUELX</v>
          </cell>
        </row>
        <row r="1189">
          <cell r="C1189" t="str">
            <v>SANPABLO</v>
          </cell>
        </row>
        <row r="1190">
          <cell r="C1190" t="str">
            <v>SANPEDRO</v>
          </cell>
        </row>
        <row r="1191">
          <cell r="C1191" t="str">
            <v>SANPEDROX</v>
          </cell>
        </row>
        <row r="1192">
          <cell r="C1192" t="str">
            <v>SANRAFAEL</v>
          </cell>
        </row>
        <row r="1193">
          <cell r="C1193" t="str">
            <v>SANSIMON</v>
          </cell>
        </row>
        <row r="1194">
          <cell r="C1194" t="str">
            <v>SANSIMON2</v>
          </cell>
        </row>
        <row r="1195">
          <cell r="C1195" t="str">
            <v>SANSIMON2X</v>
          </cell>
        </row>
        <row r="1196">
          <cell r="C1196" t="str">
            <v>SANTA</v>
          </cell>
        </row>
        <row r="1197">
          <cell r="C1197" t="str">
            <v>SANTIAGO</v>
          </cell>
        </row>
        <row r="1198">
          <cell r="C1198" t="str">
            <v>SANTIAGOX</v>
          </cell>
        </row>
        <row r="1199">
          <cell r="C1199" t="str">
            <v>Santillan</v>
          </cell>
        </row>
        <row r="1200">
          <cell r="C1200" t="str">
            <v>SantillanX</v>
          </cell>
        </row>
        <row r="1201">
          <cell r="C1201" t="str">
            <v>Santol</v>
          </cell>
          <cell r="D1201" t="str">
            <v>EAST</v>
          </cell>
        </row>
        <row r="1202">
          <cell r="C1202" t="str">
            <v>Santolan (P7 Agapito)</v>
          </cell>
          <cell r="D1202" t="str">
            <v>EAST</v>
          </cell>
        </row>
        <row r="1203">
          <cell r="C1203" t="str">
            <v>SantolX</v>
          </cell>
          <cell r="D1203" t="str">
            <v>EAST</v>
          </cell>
        </row>
        <row r="1204">
          <cell r="C1204" t="str">
            <v>SANVICENTE</v>
          </cell>
        </row>
        <row r="1205">
          <cell r="C1205" t="str">
            <v>Sapphire</v>
          </cell>
        </row>
        <row r="1206">
          <cell r="C1206" t="str">
            <v>SapphireX</v>
          </cell>
        </row>
        <row r="1207">
          <cell r="C1207" t="str">
            <v>SARIAYA</v>
          </cell>
        </row>
        <row r="1208">
          <cell r="C1208" t="str">
            <v>Seaside (P7 Coastal Mall2)</v>
          </cell>
          <cell r="D1208" t="str">
            <v>SOUTH</v>
          </cell>
        </row>
        <row r="1209">
          <cell r="C1209" t="str">
            <v>SeasideX (P7 Coastal Mall2X)</v>
          </cell>
          <cell r="D1209" t="str">
            <v>SOUTH</v>
          </cell>
        </row>
        <row r="1210">
          <cell r="C1210" t="str">
            <v>SFLU</v>
          </cell>
        </row>
        <row r="1211">
          <cell r="C1211" t="str">
            <v>SFLUX</v>
          </cell>
        </row>
        <row r="1212">
          <cell r="C1212" t="str">
            <v xml:space="preserve">Shangpark (P7 Garden Way2) </v>
          </cell>
        </row>
        <row r="1213">
          <cell r="C1213" t="str">
            <v>Shangri-La Hotel Makati</v>
          </cell>
        </row>
        <row r="1214">
          <cell r="C1214" t="str">
            <v>Shangrila Towers</v>
          </cell>
        </row>
        <row r="1215">
          <cell r="C1215" t="str">
            <v>Sheridan</v>
          </cell>
        </row>
        <row r="1216">
          <cell r="C1216" t="str">
            <v>SheridanX</v>
          </cell>
        </row>
        <row r="1217">
          <cell r="C1217" t="str">
            <v>Signal Village</v>
          </cell>
          <cell r="D1217" t="str">
            <v>SOUTH</v>
          </cell>
        </row>
        <row r="1218">
          <cell r="C1218" t="str">
            <v>Signal VillageX</v>
          </cell>
          <cell r="D1218" t="str">
            <v>SOUTH</v>
          </cell>
        </row>
        <row r="1219">
          <cell r="C1219" t="str">
            <v>SILANG</v>
          </cell>
        </row>
        <row r="1220">
          <cell r="C1220" t="str">
            <v>SILANGX</v>
          </cell>
        </row>
        <row r="1221">
          <cell r="C1221" t="str">
            <v>SINAIT</v>
          </cell>
        </row>
        <row r="1222">
          <cell r="C1222" t="str">
            <v>SINILOAN</v>
          </cell>
        </row>
        <row r="1223">
          <cell r="C1223" t="str">
            <v>SISIMAN</v>
          </cell>
        </row>
        <row r="1224">
          <cell r="C1224" t="str">
            <v>SlcedoVil2 (P7 Salcedo Village2)</v>
          </cell>
        </row>
        <row r="1225">
          <cell r="C1225" t="str">
            <v>SlcedoVil2X (P7 Salcedo Village2X)</v>
          </cell>
        </row>
        <row r="1226">
          <cell r="C1226" t="str">
            <v>SlcedoVil3 (P7 Salcedo Village3)</v>
          </cell>
        </row>
        <row r="1227">
          <cell r="C1227" t="str">
            <v>SM Cubao</v>
          </cell>
          <cell r="D1227" t="str">
            <v>EAST</v>
          </cell>
        </row>
        <row r="1228">
          <cell r="C1228" t="str">
            <v>SM Fairview</v>
          </cell>
          <cell r="D1228" t="str">
            <v>NORTH</v>
          </cell>
        </row>
        <row r="1229">
          <cell r="C1229" t="str">
            <v>SM Makati</v>
          </cell>
        </row>
        <row r="1230">
          <cell r="C1230" t="str">
            <v>SM Mega (Indoor)</v>
          </cell>
        </row>
        <row r="1231">
          <cell r="C1231" t="str">
            <v>SM Mega (Indoor)X</v>
          </cell>
        </row>
        <row r="1232">
          <cell r="C1232" t="str">
            <v>SM North Edsa</v>
          </cell>
        </row>
        <row r="1233">
          <cell r="C1233" t="str">
            <v>SM SAN FERNANDO</v>
          </cell>
        </row>
        <row r="1234">
          <cell r="C1234" t="str">
            <v>SM Southmall</v>
          </cell>
          <cell r="D1234" t="str">
            <v>SOUTH</v>
          </cell>
        </row>
        <row r="1235">
          <cell r="C1235" t="str">
            <v>SMBACOOR</v>
          </cell>
          <cell r="D1235" t="str">
            <v>SOUTH</v>
          </cell>
        </row>
        <row r="1236">
          <cell r="C1236" t="str">
            <v>SnAndresSt (P7 San Andres)</v>
          </cell>
          <cell r="D1236" t="str">
            <v>WEST</v>
          </cell>
        </row>
        <row r="1237">
          <cell r="C1237" t="str">
            <v>SnAndresStX (P7 San AndresX)</v>
          </cell>
          <cell r="D1237" t="str">
            <v>WEST</v>
          </cell>
        </row>
        <row r="1238">
          <cell r="C1238" t="str">
            <v xml:space="preserve">SNESTEBAN </v>
          </cell>
        </row>
        <row r="1239">
          <cell r="C1239" t="str">
            <v>SNFERNANDO</v>
          </cell>
        </row>
        <row r="1240">
          <cell r="C1240" t="str">
            <v>SNFERNANDO2</v>
          </cell>
        </row>
        <row r="1241">
          <cell r="C1241" t="str">
            <v>SNFERNANDOX</v>
          </cell>
        </row>
        <row r="1242">
          <cell r="C1242" t="str">
            <v>SNFERNANDOX2</v>
          </cell>
        </row>
        <row r="1243">
          <cell r="C1243" t="str">
            <v>SNGABRIEL</v>
          </cell>
        </row>
        <row r="1244">
          <cell r="C1244" t="str">
            <v>SNJOSEDEL</v>
          </cell>
        </row>
        <row r="1245">
          <cell r="C1245" t="str">
            <v>SNJOSEDELX</v>
          </cell>
        </row>
        <row r="1246">
          <cell r="C1246" t="str">
            <v>SNJOSENE</v>
          </cell>
        </row>
        <row r="1247">
          <cell r="C1247" t="str">
            <v>SNJUANBAT</v>
          </cell>
        </row>
        <row r="1248">
          <cell r="C1248" t="str">
            <v>SNPABLO2</v>
          </cell>
        </row>
        <row r="1249">
          <cell r="C1249" t="str">
            <v>Solidbank Bldg.</v>
          </cell>
        </row>
        <row r="1250">
          <cell r="C1250" t="str">
            <v>Solis (P7 Aurora)</v>
          </cell>
          <cell r="D1250" t="str">
            <v>WEST</v>
          </cell>
        </row>
        <row r="1251">
          <cell r="C1251" t="str">
            <v>SolisX (P7 AuroraX)</v>
          </cell>
          <cell r="D1251" t="str">
            <v>WEST</v>
          </cell>
        </row>
        <row r="1252">
          <cell r="C1252" t="str">
            <v>Soria</v>
          </cell>
        </row>
        <row r="1253">
          <cell r="C1253" t="str">
            <v>SoriaX</v>
          </cell>
        </row>
        <row r="1254">
          <cell r="C1254" t="str">
            <v>Sotto</v>
          </cell>
        </row>
        <row r="1255">
          <cell r="C1255" t="str">
            <v>SottoX</v>
          </cell>
        </row>
        <row r="1256">
          <cell r="C1256" t="str">
            <v>South Cembo</v>
          </cell>
        </row>
        <row r="1257">
          <cell r="C1257" t="str">
            <v>South CemboX</v>
          </cell>
        </row>
        <row r="1258">
          <cell r="C1258" t="str">
            <v>South Drive</v>
          </cell>
        </row>
        <row r="1259">
          <cell r="C1259" t="str">
            <v>South DriveX</v>
          </cell>
        </row>
        <row r="1260">
          <cell r="C1260" t="str">
            <v>South Harbor</v>
          </cell>
        </row>
        <row r="1261">
          <cell r="C1261" t="str">
            <v>South Harborx</v>
          </cell>
        </row>
        <row r="1262">
          <cell r="C1262" t="str">
            <v>South Triangle</v>
          </cell>
        </row>
        <row r="1263">
          <cell r="C1263" t="str">
            <v>South TriangleX</v>
          </cell>
        </row>
        <row r="1264">
          <cell r="C1264" t="str">
            <v>SOUTHWOODS</v>
          </cell>
        </row>
        <row r="1265">
          <cell r="C1265" t="str">
            <v>SOUTHWOODSX</v>
          </cell>
        </row>
        <row r="1266">
          <cell r="C1266" t="str">
            <v>SPadilla (P7 Padilla)</v>
          </cell>
        </row>
        <row r="1267">
          <cell r="C1267" t="str">
            <v>SPadillaX (P7 PadillaX)</v>
          </cell>
        </row>
        <row r="1268">
          <cell r="C1268" t="str">
            <v>SpkrPerez (P7 Maharlika)</v>
          </cell>
        </row>
        <row r="1269">
          <cell r="C1269" t="str">
            <v>St. Francis Square</v>
          </cell>
        </row>
        <row r="1270">
          <cell r="C1270" t="str">
            <v>St. Francis SquareX</v>
          </cell>
        </row>
        <row r="1271">
          <cell r="C1271" t="str">
            <v>ST_ANTHONY</v>
          </cell>
          <cell r="D1271" t="str">
            <v>EAST</v>
          </cell>
        </row>
        <row r="1272">
          <cell r="C1272" t="str">
            <v>ST_ANTHONYX</v>
          </cell>
          <cell r="D1272" t="str">
            <v>EAST</v>
          </cell>
        </row>
        <row r="1273">
          <cell r="C1273" t="str">
            <v>STA ANA</v>
          </cell>
        </row>
        <row r="1274">
          <cell r="C1274" t="str">
            <v>Sta. Lucia</v>
          </cell>
          <cell r="D1274" t="str">
            <v>EAST</v>
          </cell>
        </row>
        <row r="1275">
          <cell r="C1275" t="str">
            <v>Sta. Lucia East</v>
          </cell>
          <cell r="D1275" t="str">
            <v>EAST</v>
          </cell>
        </row>
        <row r="1276">
          <cell r="C1276" t="str">
            <v>Sta. Lucia Mall</v>
          </cell>
          <cell r="D1276" t="str">
            <v>EAST</v>
          </cell>
        </row>
        <row r="1277">
          <cell r="C1277" t="str">
            <v>Sta. LuciaX</v>
          </cell>
          <cell r="D1277" t="str">
            <v>EAST</v>
          </cell>
        </row>
        <row r="1278">
          <cell r="C1278" t="str">
            <v>Sta. Mesa</v>
          </cell>
          <cell r="D1278" t="str">
            <v>WEST</v>
          </cell>
        </row>
        <row r="1279">
          <cell r="C1279" t="str">
            <v>Sta. MesaX</v>
          </cell>
          <cell r="D1279" t="str">
            <v>WEST</v>
          </cell>
        </row>
        <row r="1280">
          <cell r="C1280" t="str">
            <v>Sta. Potenciana</v>
          </cell>
        </row>
        <row r="1281">
          <cell r="C1281" t="str">
            <v>Sta. PotencianaX</v>
          </cell>
        </row>
        <row r="1282">
          <cell r="C1282" t="str">
            <v>STA.MARIA</v>
          </cell>
        </row>
        <row r="1283">
          <cell r="C1283" t="str">
            <v>STA.MARIAX</v>
          </cell>
        </row>
        <row r="1284">
          <cell r="C1284" t="str">
            <v>STA.ROSALAG</v>
          </cell>
        </row>
        <row r="1285">
          <cell r="C1285" t="str">
            <v>STA.ROSALAGX</v>
          </cell>
        </row>
        <row r="1286">
          <cell r="C1286" t="str">
            <v>STAANAPAM</v>
          </cell>
        </row>
        <row r="1287">
          <cell r="C1287" t="str">
            <v>STAANAPAMX</v>
          </cell>
        </row>
        <row r="1288">
          <cell r="C1288" t="str">
            <v>STABARBARA</v>
          </cell>
        </row>
        <row r="1289">
          <cell r="C1289" t="str">
            <v>STABARBARAX</v>
          </cell>
        </row>
        <row r="1290">
          <cell r="C1290" t="str">
            <v>STACATALN</v>
          </cell>
        </row>
        <row r="1291">
          <cell r="C1291" t="str">
            <v>STACRUZ</v>
          </cell>
        </row>
        <row r="1292">
          <cell r="C1292" t="str">
            <v>StallionSt (P7 Lilac)</v>
          </cell>
          <cell r="D1292" t="str">
            <v>EAST</v>
          </cell>
        </row>
        <row r="1293">
          <cell r="C1293" t="str">
            <v>STALUCIAIS</v>
          </cell>
        </row>
        <row r="1294">
          <cell r="C1294" t="str">
            <v>STAMARIAIS</v>
          </cell>
        </row>
        <row r="1295">
          <cell r="C1295" t="str">
            <v>STAMARIAISX</v>
          </cell>
        </row>
        <row r="1296">
          <cell r="C1296" t="str">
            <v>STAROSANE</v>
          </cell>
        </row>
        <row r="1297">
          <cell r="C1297" t="str">
            <v>STAROSANEX</v>
          </cell>
        </row>
        <row r="1298">
          <cell r="C1298" t="str">
            <v>StoNino (P7 Sta. Elena)</v>
          </cell>
          <cell r="D1298" t="str">
            <v>EAST</v>
          </cell>
        </row>
        <row r="1299">
          <cell r="C1299" t="str">
            <v>StoNinoX (P7 Sta. ElenaX)</v>
          </cell>
          <cell r="D1299" t="str">
            <v>EAST</v>
          </cell>
        </row>
        <row r="1300">
          <cell r="C1300" t="str">
            <v>STOTOMAS</v>
          </cell>
        </row>
        <row r="1301">
          <cell r="C1301" t="str">
            <v>STOTOMASB</v>
          </cell>
        </row>
        <row r="1302">
          <cell r="C1302" t="str">
            <v>Sucat</v>
          </cell>
          <cell r="D1302" t="str">
            <v>SOUTH</v>
          </cell>
        </row>
        <row r="1303">
          <cell r="C1303" t="str">
            <v>SucatX</v>
          </cell>
          <cell r="D1303" t="str">
            <v>SOUTH</v>
          </cell>
        </row>
        <row r="1304">
          <cell r="C1304" t="str">
            <v>SULVEC</v>
          </cell>
        </row>
        <row r="1305">
          <cell r="C1305" t="str">
            <v>SUMULONG1</v>
          </cell>
          <cell r="D1305" t="str">
            <v>EAST</v>
          </cell>
        </row>
        <row r="1306">
          <cell r="C1306" t="str">
            <v>SUMULONG1X</v>
          </cell>
          <cell r="D1306" t="str">
            <v>EAST</v>
          </cell>
        </row>
        <row r="1307">
          <cell r="C1307" t="str">
            <v>SUMULONG2</v>
          </cell>
          <cell r="D1307" t="str">
            <v>EAST</v>
          </cell>
        </row>
        <row r="1308">
          <cell r="C1308" t="str">
            <v>SUMULONG3</v>
          </cell>
          <cell r="D1308" t="str">
            <v>EAST</v>
          </cell>
        </row>
        <row r="1309">
          <cell r="C1309" t="str">
            <v>Sun Valley</v>
          </cell>
          <cell r="D1309" t="str">
            <v>SOUTH</v>
          </cell>
        </row>
        <row r="1310">
          <cell r="C1310" t="str">
            <v>Sun ValleyX</v>
          </cell>
          <cell r="D1310" t="str">
            <v>SOUTH</v>
          </cell>
        </row>
        <row r="1311">
          <cell r="C1311" t="str">
            <v>Sunset Village</v>
          </cell>
          <cell r="D1311" t="str">
            <v>SOUTH</v>
          </cell>
        </row>
        <row r="1312">
          <cell r="C1312" t="str">
            <v>Sunset VillageX</v>
          </cell>
          <cell r="D1312" t="str">
            <v>SOUTH</v>
          </cell>
        </row>
        <row r="1313">
          <cell r="C1313" t="str">
            <v>Susana Heights</v>
          </cell>
          <cell r="D1313" t="str">
            <v>SOUTH</v>
          </cell>
        </row>
        <row r="1314">
          <cell r="C1314" t="str">
            <v>TAAL</v>
          </cell>
        </row>
        <row r="1315">
          <cell r="C1315" t="str">
            <v>TABANGAO</v>
          </cell>
        </row>
        <row r="1316">
          <cell r="C1316" t="str">
            <v>TAGAYTAY</v>
          </cell>
        </row>
        <row r="1317">
          <cell r="C1317" t="str">
            <v>TAGAYTAY3</v>
          </cell>
        </row>
        <row r="1318">
          <cell r="C1318" t="str">
            <v>TAGAYTAY3X</v>
          </cell>
        </row>
        <row r="1319">
          <cell r="C1319" t="str">
            <v>TAGAYTAYH</v>
          </cell>
        </row>
        <row r="1320">
          <cell r="C1320" t="str">
            <v>TAGAYTAYX</v>
          </cell>
        </row>
        <row r="1321">
          <cell r="C1321" t="str">
            <v>TAGBAK</v>
          </cell>
          <cell r="D1321" t="str">
            <v>EAST</v>
          </cell>
        </row>
        <row r="1322">
          <cell r="C1322" t="str">
            <v>TAGUDIN</v>
          </cell>
        </row>
        <row r="1323">
          <cell r="C1323" t="str">
            <v>Taipan Place</v>
          </cell>
        </row>
        <row r="1324">
          <cell r="C1324" t="str">
            <v>TALAVERA</v>
          </cell>
        </row>
        <row r="1325">
          <cell r="C1325" t="str">
            <v>TALAVERAX</v>
          </cell>
        </row>
        <row r="1326">
          <cell r="C1326" t="str">
            <v>Talipapa</v>
          </cell>
        </row>
        <row r="1327">
          <cell r="C1327" t="str">
            <v>TalipapaX</v>
          </cell>
        </row>
        <row r="1328">
          <cell r="C1328" t="str">
            <v>TALISAY</v>
          </cell>
        </row>
        <row r="1329">
          <cell r="C1329" t="str">
            <v>Talisay St (P7 Yakal)</v>
          </cell>
          <cell r="D1329" t="str">
            <v>SOUTH</v>
          </cell>
        </row>
        <row r="1330">
          <cell r="C1330" t="str">
            <v>Talisay StX (P7 Yakal)</v>
          </cell>
          <cell r="D1330" t="str">
            <v>SOUTH</v>
          </cell>
        </row>
        <row r="1331">
          <cell r="C1331" t="str">
            <v>TambanRd (P7 Langaray)</v>
          </cell>
          <cell r="D1331" t="str">
            <v>NORTH</v>
          </cell>
        </row>
        <row r="1332">
          <cell r="C1332" t="str">
            <v>TambanRdX (P7 LangarayX)</v>
          </cell>
          <cell r="D1332" t="str">
            <v>NORTH</v>
          </cell>
        </row>
        <row r="1333">
          <cell r="C1333" t="str">
            <v>TANAUAN</v>
          </cell>
        </row>
        <row r="1334">
          <cell r="C1334" t="str">
            <v>TANAY</v>
          </cell>
          <cell r="D1334" t="str">
            <v>EAST</v>
          </cell>
        </row>
        <row r="1335">
          <cell r="C1335" t="str">
            <v>TANAYX</v>
          </cell>
          <cell r="D1335" t="str">
            <v>EAST</v>
          </cell>
        </row>
        <row r="1336">
          <cell r="C1336" t="str">
            <v>Tandang Sora</v>
          </cell>
        </row>
        <row r="1337">
          <cell r="C1337" t="str">
            <v>Tandang SoraX</v>
          </cell>
        </row>
        <row r="1338">
          <cell r="C1338" t="str">
            <v>TANOB</v>
          </cell>
        </row>
        <row r="1339">
          <cell r="C1339" t="str">
            <v>Tanyong</v>
          </cell>
          <cell r="D1339" t="str">
            <v>EAST</v>
          </cell>
        </row>
        <row r="1340">
          <cell r="C1340" t="str">
            <v>TanyongX</v>
          </cell>
          <cell r="D1340" t="str">
            <v>EAST</v>
          </cell>
        </row>
        <row r="1341">
          <cell r="C1341" t="str">
            <v>TANZA</v>
          </cell>
          <cell r="D1341" t="str">
            <v>SOUTH</v>
          </cell>
        </row>
        <row r="1342">
          <cell r="C1342" t="str">
            <v>TANZAX</v>
          </cell>
          <cell r="D1342" t="str">
            <v>SOUTH</v>
          </cell>
        </row>
        <row r="1343">
          <cell r="C1343" t="str">
            <v>TARGETMALL BALIBAGO</v>
          </cell>
        </row>
        <row r="1344">
          <cell r="C1344" t="str">
            <v>TARLAC</v>
          </cell>
        </row>
        <row r="1345">
          <cell r="C1345" t="str">
            <v>TARLAC2</v>
          </cell>
        </row>
        <row r="1346">
          <cell r="C1346" t="str">
            <v>TARLAC2X</v>
          </cell>
        </row>
        <row r="1347">
          <cell r="C1347" t="str">
            <v>TARLAC3</v>
          </cell>
        </row>
        <row r="1348">
          <cell r="C1348" t="str">
            <v>TARLAC3X</v>
          </cell>
        </row>
        <row r="1349">
          <cell r="C1349" t="str">
            <v>TARLACX</v>
          </cell>
        </row>
        <row r="1350">
          <cell r="C1350" t="str">
            <v>TARTARIA</v>
          </cell>
        </row>
        <row r="1351">
          <cell r="C1351" t="str">
            <v>TAYABAS</v>
          </cell>
        </row>
        <row r="1352">
          <cell r="C1352" t="str">
            <v>TAYSAN</v>
          </cell>
        </row>
        <row r="1353">
          <cell r="C1353" t="str">
            <v>Tejeron</v>
          </cell>
          <cell r="D1353" t="str">
            <v>WEST</v>
          </cell>
        </row>
        <row r="1354">
          <cell r="C1354" t="str">
            <v>TejeronX</v>
          </cell>
          <cell r="D1354" t="str">
            <v>WEST</v>
          </cell>
        </row>
        <row r="1355">
          <cell r="C1355" t="str">
            <v>Tektite Tower1</v>
          </cell>
        </row>
        <row r="1356">
          <cell r="C1356" t="str">
            <v>Tektite Tower2</v>
          </cell>
        </row>
        <row r="1357">
          <cell r="C1357" t="str">
            <v>TERESA</v>
          </cell>
          <cell r="D1357" t="str">
            <v>EAST</v>
          </cell>
        </row>
        <row r="1358">
          <cell r="C1358" t="str">
            <v>TEXAS INSTRUMENT</v>
          </cell>
        </row>
        <row r="1359">
          <cell r="C1359" t="str">
            <v>The Heritage Hotel</v>
          </cell>
          <cell r="D1359" t="str">
            <v>WEST</v>
          </cell>
        </row>
        <row r="1360">
          <cell r="C1360" t="str">
            <v>TheaterDrl (P7 Tesoros)</v>
          </cell>
        </row>
        <row r="1361">
          <cell r="C1361" t="str">
            <v>TheaterDrlX (P7 TesorosX)</v>
          </cell>
        </row>
        <row r="1362">
          <cell r="C1362" t="str">
            <v>TIAONG</v>
          </cell>
        </row>
        <row r="1363">
          <cell r="C1363" t="str">
            <v>Tindalo</v>
          </cell>
        </row>
        <row r="1364">
          <cell r="C1364" t="str">
            <v>TOBANG</v>
          </cell>
        </row>
        <row r="1365">
          <cell r="C1365" t="str">
            <v>Tomas Morato</v>
          </cell>
        </row>
        <row r="1366">
          <cell r="C1366" t="str">
            <v>Tomas MoratoX</v>
          </cell>
        </row>
        <row r="1367">
          <cell r="C1367" t="str">
            <v>TomasSt (P7 Olympia)</v>
          </cell>
        </row>
        <row r="1368">
          <cell r="C1368" t="str">
            <v>Tordesillas</v>
          </cell>
        </row>
        <row r="1369">
          <cell r="C1369" t="str">
            <v>TordesillasX</v>
          </cell>
        </row>
        <row r="1370">
          <cell r="C1370" t="str">
            <v>TOWN&amp;COUNTRY</v>
          </cell>
          <cell r="D1370" t="str">
            <v>EAST</v>
          </cell>
        </row>
        <row r="1371">
          <cell r="C1371" t="str">
            <v>Tramo</v>
          </cell>
          <cell r="D1371" t="str">
            <v>SOUTH</v>
          </cell>
        </row>
        <row r="1372">
          <cell r="C1372" t="str">
            <v>TramoX</v>
          </cell>
          <cell r="D1372" t="str">
            <v>SOUTH</v>
          </cell>
        </row>
        <row r="1373">
          <cell r="C1373" t="str">
            <v>Trasierra</v>
          </cell>
        </row>
        <row r="1374">
          <cell r="C1374" t="str">
            <v>TrasierraX</v>
          </cell>
        </row>
        <row r="1375">
          <cell r="C1375" t="str">
            <v>TRECE MARTIRES</v>
          </cell>
        </row>
        <row r="1376">
          <cell r="C1376" t="str">
            <v>Trident</v>
          </cell>
        </row>
        <row r="1377">
          <cell r="C1377" t="str">
            <v>TUGUEGARAO</v>
          </cell>
        </row>
        <row r="1378">
          <cell r="C1378" t="str">
            <v>TUGUEGARAOX</v>
          </cell>
        </row>
        <row r="1379">
          <cell r="C1379" t="str">
            <v>TulyahanRd (P7 Reparo)</v>
          </cell>
          <cell r="D1379" t="str">
            <v>NORTH</v>
          </cell>
        </row>
        <row r="1380">
          <cell r="C1380" t="str">
            <v>TUMALIN</v>
          </cell>
        </row>
        <row r="1381">
          <cell r="C1381" t="str">
            <v>Tunasan</v>
          </cell>
          <cell r="D1381" t="str">
            <v>SOUTH</v>
          </cell>
        </row>
        <row r="1382">
          <cell r="C1382" t="str">
            <v>Tutuban Center</v>
          </cell>
        </row>
        <row r="1383">
          <cell r="C1383" t="str">
            <v>Tutuban Center (Indoor)</v>
          </cell>
        </row>
        <row r="1384">
          <cell r="C1384" t="str">
            <v>Tutuban CenterX</v>
          </cell>
        </row>
        <row r="1385">
          <cell r="C1385" t="str">
            <v>Twinville</v>
          </cell>
          <cell r="D1385" t="str">
            <v>EAST</v>
          </cell>
        </row>
        <row r="1386">
          <cell r="C1386" t="str">
            <v>UCPB Makati (Cocobank)</v>
          </cell>
        </row>
        <row r="1387">
          <cell r="C1387" t="str">
            <v>ULATSEGUN</v>
          </cell>
        </row>
        <row r="1388">
          <cell r="C1388" t="str">
            <v>Ultra</v>
          </cell>
          <cell r="D1388" t="str">
            <v>EAST</v>
          </cell>
        </row>
        <row r="1389">
          <cell r="C1389" t="str">
            <v>UltraX</v>
          </cell>
          <cell r="D1389" t="str">
            <v>EAST</v>
          </cell>
        </row>
        <row r="1390">
          <cell r="C1390" t="str">
            <v>Unilab</v>
          </cell>
        </row>
        <row r="1391">
          <cell r="C1391" t="str">
            <v>United (Edsa Central)</v>
          </cell>
        </row>
        <row r="1392">
          <cell r="C1392" t="str">
            <v>UnitedHill (P7 Bagsakan)</v>
          </cell>
          <cell r="D1392" t="str">
            <v>SOUTH</v>
          </cell>
        </row>
        <row r="1393">
          <cell r="C1393" t="str">
            <v>Uniwide Coastal Mall</v>
          </cell>
          <cell r="D1393" t="str">
            <v>WEST</v>
          </cell>
        </row>
        <row r="1394">
          <cell r="C1394" t="str">
            <v>UP Diliman</v>
          </cell>
          <cell r="D1394" t="str">
            <v>EAST</v>
          </cell>
        </row>
        <row r="1395">
          <cell r="C1395" t="str">
            <v>UP DilimanX</v>
          </cell>
          <cell r="D1395" t="str">
            <v>EAST</v>
          </cell>
        </row>
        <row r="1396">
          <cell r="C1396" t="str">
            <v>Urban Avenue</v>
          </cell>
        </row>
        <row r="1397">
          <cell r="C1397" t="str">
            <v>Urban AvenueX</v>
          </cell>
        </row>
        <row r="1398">
          <cell r="C1398" t="str">
            <v>UrbanAv2 (P7 Pasong Tamo 3)</v>
          </cell>
          <cell r="D1398" t="str">
            <v>WEST</v>
          </cell>
        </row>
        <row r="1399">
          <cell r="C1399" t="str">
            <v>UrbanAv2X (P7 Pasong Tamo 3X)</v>
          </cell>
          <cell r="D1399" t="str">
            <v>WEST</v>
          </cell>
        </row>
        <row r="1400">
          <cell r="C1400" t="str">
            <v>URDANETA</v>
          </cell>
        </row>
        <row r="1401">
          <cell r="C1401" t="str">
            <v>URDANETAX</v>
          </cell>
        </row>
        <row r="1402">
          <cell r="C1402" t="str">
            <v>Valenzuela</v>
          </cell>
          <cell r="D1402" t="str">
            <v>NORTH</v>
          </cell>
        </row>
        <row r="1403">
          <cell r="C1403" t="str">
            <v>ValenzuelaX</v>
          </cell>
          <cell r="D1403" t="str">
            <v>NORTH</v>
          </cell>
        </row>
        <row r="1404">
          <cell r="C1404" t="str">
            <v>Valero</v>
          </cell>
        </row>
        <row r="1405">
          <cell r="C1405" t="str">
            <v>Valero2Prk (P7 Agustin2)</v>
          </cell>
        </row>
        <row r="1406">
          <cell r="C1406" t="str">
            <v>ValeroX</v>
          </cell>
        </row>
        <row r="1407">
          <cell r="C1407" t="str">
            <v>Valle Verde</v>
          </cell>
          <cell r="D1407" t="str">
            <v>EAST</v>
          </cell>
        </row>
        <row r="1408">
          <cell r="C1408" t="str">
            <v>Valle VerdeX</v>
          </cell>
          <cell r="D1408" t="str">
            <v>EAST</v>
          </cell>
        </row>
        <row r="1409">
          <cell r="C1409" t="str">
            <v>Vergara</v>
          </cell>
          <cell r="D1409" t="str">
            <v>EAST</v>
          </cell>
        </row>
        <row r="1410">
          <cell r="C1410" t="str">
            <v>Veterans</v>
          </cell>
          <cell r="D1410" t="str">
            <v>SOUTH</v>
          </cell>
        </row>
        <row r="1411">
          <cell r="C1411" t="str">
            <v>Veterans X</v>
          </cell>
          <cell r="D1411" t="str">
            <v>SOUTH</v>
          </cell>
        </row>
        <row r="1412">
          <cell r="C1412" t="str">
            <v>VICTORIA</v>
          </cell>
        </row>
        <row r="1413">
          <cell r="C1413" t="str">
            <v>VictorSbd (P7 Victoria Subd.)</v>
          </cell>
          <cell r="D1413" t="str">
            <v>NORTH</v>
          </cell>
        </row>
        <row r="1414">
          <cell r="C1414" t="str">
            <v>VictorSbdX (P7 Victoria Subd.X)</v>
          </cell>
          <cell r="D1414" t="str">
            <v>NORTH</v>
          </cell>
        </row>
        <row r="1415">
          <cell r="C1415" t="str">
            <v>VictoryAve (P7 Dona Aurora)</v>
          </cell>
        </row>
        <row r="1416">
          <cell r="C1416" t="str">
            <v>VictoryAveX (P7 Dona AuroraX)</v>
          </cell>
        </row>
        <row r="1417">
          <cell r="C1417" t="str">
            <v>VIGAN</v>
          </cell>
        </row>
        <row r="1418">
          <cell r="C1418" t="str">
            <v>VIGANX</v>
          </cell>
        </row>
        <row r="1419">
          <cell r="C1419" t="str">
            <v>VILLAESCUDERO</v>
          </cell>
        </row>
        <row r="1420">
          <cell r="C1420" t="str">
            <v>Villamor</v>
          </cell>
          <cell r="D1420" t="str">
            <v>SOUTH</v>
          </cell>
        </row>
        <row r="1421">
          <cell r="C1421" t="str">
            <v>Villamor X</v>
          </cell>
          <cell r="D1421" t="str">
            <v>SOUTH</v>
          </cell>
        </row>
        <row r="1422">
          <cell r="C1422" t="str">
            <v>Villar</v>
          </cell>
        </row>
        <row r="1423">
          <cell r="C1423" t="str">
            <v>VillarX</v>
          </cell>
        </row>
        <row r="1424">
          <cell r="C1424" t="str">
            <v>VILLASIS</v>
          </cell>
        </row>
        <row r="1425">
          <cell r="C1425" t="str">
            <v>VILLASISX</v>
          </cell>
        </row>
        <row r="1426">
          <cell r="C1426" t="str">
            <v>Vito Cruz</v>
          </cell>
          <cell r="D1426" t="str">
            <v>WEST</v>
          </cell>
        </row>
        <row r="1427">
          <cell r="C1427" t="str">
            <v>Vito CruzX</v>
          </cell>
          <cell r="D1427" t="str">
            <v>WEST</v>
          </cell>
        </row>
        <row r="1428">
          <cell r="C1428" t="str">
            <v>VMapa (P7 P. Sanchez)</v>
          </cell>
          <cell r="D1428" t="str">
            <v>EAST</v>
          </cell>
        </row>
        <row r="1429">
          <cell r="C1429" t="str">
            <v>Wack-Wack</v>
          </cell>
        </row>
        <row r="1430">
          <cell r="C1430" t="str">
            <v>Wack-WackX</v>
          </cell>
        </row>
        <row r="1431">
          <cell r="C1431" t="str">
            <v>WALTERMART STA.ROSA</v>
          </cell>
        </row>
        <row r="1432">
          <cell r="C1432" t="str">
            <v>Washington</v>
          </cell>
          <cell r="D1432" t="str">
            <v>WEST</v>
          </cell>
        </row>
        <row r="1433">
          <cell r="C1433" t="str">
            <v>Westin Plaza Hotel</v>
          </cell>
          <cell r="D1433" t="str">
            <v>WEST</v>
          </cell>
        </row>
        <row r="1434">
          <cell r="C1434" t="str">
            <v>White Plains</v>
          </cell>
          <cell r="D1434" t="str">
            <v>EAST</v>
          </cell>
        </row>
        <row r="1435">
          <cell r="C1435" t="str">
            <v>White PlainsX</v>
          </cell>
          <cell r="D1435" t="str">
            <v>EAST</v>
          </cell>
        </row>
        <row r="1436">
          <cell r="C1436" t="str">
            <v>Zabarte (P7 Kaligayahan)</v>
          </cell>
          <cell r="D1436" t="str">
            <v>NORTH</v>
          </cell>
        </row>
        <row r="1437">
          <cell r="C1437" t="str">
            <v>Zalameda (P7 Amethyst)</v>
          </cell>
        </row>
        <row r="1438">
          <cell r="C1438" t="str">
            <v>ZalamedaX (P7 AmethystX)</v>
          </cell>
        </row>
        <row r="1439">
          <cell r="C1439" t="str">
            <v>Zapote</v>
          </cell>
          <cell r="D1439" t="str">
            <v>SOUTH</v>
          </cell>
        </row>
        <row r="1440">
          <cell r="C1440" t="str">
            <v>ZapoteX</v>
          </cell>
          <cell r="D1440" t="str">
            <v>SOUTH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封面"/>
      <sheetName val="组网图"/>
      <sheetName val="二层表"/>
      <sheetName val="硬件"/>
      <sheetName val="软件"/>
      <sheetName val="费用"/>
      <sheetName val="技术资料"/>
      <sheetName val="组网图2"/>
      <sheetName val="Sheet1"/>
      <sheetName val="Sheet2"/>
      <sheetName val="Sheet3"/>
      <sheetName val="UPDATE"/>
    </sheetNames>
    <sheetDataSet>
      <sheetData sheetId="0" refreshError="1"/>
      <sheetData sheetId="1" refreshError="1"/>
      <sheetData sheetId="2" refreshError="1"/>
      <sheetData sheetId="3" refreshError="1">
        <row r="86">
          <cell r="I86">
            <v>1183200</v>
          </cell>
        </row>
        <row r="96">
          <cell r="I96">
            <v>63020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2"/>
      <sheetName val="Sheet1"/>
      <sheetName val="Working_List"/>
    </sheetNames>
    <sheetDataSet>
      <sheetData sheetId="0" refreshError="1">
        <row r="1">
          <cell r="A1" t="str">
            <v>msc</v>
          </cell>
          <cell r="B1" t="str">
            <v>me/sub</v>
          </cell>
        </row>
        <row r="2">
          <cell r="A2" t="str">
            <v>Bacoor1</v>
          </cell>
          <cell r="B2">
            <v>8.3999999999999995E-3</v>
          </cell>
        </row>
        <row r="3">
          <cell r="A3" t="str">
            <v>Bacoor2</v>
          </cell>
          <cell r="B3">
            <v>8.9999999999999993E-3</v>
          </cell>
        </row>
        <row r="4">
          <cell r="A4" t="str">
            <v>Bacoor3</v>
          </cell>
          <cell r="B4">
            <v>0.01</v>
          </cell>
        </row>
        <row r="5">
          <cell r="A5" t="str">
            <v>Manila</v>
          </cell>
          <cell r="B5">
            <v>1.29E-2</v>
          </cell>
        </row>
        <row r="6">
          <cell r="A6" t="str">
            <v>Marikina1</v>
          </cell>
          <cell r="B6">
            <v>9.4999999999999998E-3</v>
          </cell>
        </row>
        <row r="7">
          <cell r="A7" t="str">
            <v>Marikina2</v>
          </cell>
          <cell r="B7">
            <v>7.7000000000000002E-3</v>
          </cell>
        </row>
        <row r="8">
          <cell r="A8" t="str">
            <v>Marikina4</v>
          </cell>
          <cell r="B8">
            <v>1.03E-2</v>
          </cell>
        </row>
        <row r="9">
          <cell r="A9" t="str">
            <v>Pioneer1</v>
          </cell>
          <cell r="B9">
            <v>1.2500000000000001E-2</v>
          </cell>
        </row>
        <row r="10">
          <cell r="A10" t="str">
            <v>Pioneer2</v>
          </cell>
          <cell r="B10">
            <v>7.9000000000000008E-3</v>
          </cell>
        </row>
        <row r="11">
          <cell r="A11" t="str">
            <v>Pioneer3</v>
          </cell>
          <cell r="B11">
            <v>1.1900000000000001E-2</v>
          </cell>
        </row>
        <row r="12">
          <cell r="A12" t="str">
            <v>Pioneer4</v>
          </cell>
          <cell r="B12">
            <v>1.17E-2</v>
          </cell>
        </row>
        <row r="13">
          <cell r="A13" t="str">
            <v>Vitocruz1</v>
          </cell>
          <cell r="B13">
            <v>1.34E-2</v>
          </cell>
        </row>
        <row r="14">
          <cell r="A14" t="str">
            <v>Vitocruz2</v>
          </cell>
          <cell r="B14">
            <v>1.11E-2</v>
          </cell>
        </row>
        <row r="15">
          <cell r="A15" t="str">
            <v>Vitocruz3</v>
          </cell>
          <cell r="B15">
            <v>8.6999999999999994E-3</v>
          </cell>
        </row>
        <row r="16">
          <cell r="A16" t="str">
            <v>Vitocruz4</v>
          </cell>
          <cell r="B16">
            <v>1.2200000000000001E-2</v>
          </cell>
        </row>
      </sheetData>
      <sheetData sheetId="1" refreshError="1"/>
      <sheetData sheetId="2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RTH_LUZON DB"/>
      <sheetName val="SUMMARY"/>
      <sheetName val="NORTH LUZON WEST-P8"/>
      <sheetName val="NLZW-CHANGE-OUT"/>
      <sheetName val="Behavior"/>
      <sheetName val="CAPEX"/>
      <sheetName val="CashFlow"/>
      <sheetName val="PwrBdgt"/>
      <sheetName val="OPEX"/>
      <sheetName val="Ratios"/>
      <sheetName val="RollOut"/>
      <sheetName val="PLStat"/>
      <sheetName val="NORTH_LUZON_WEST-P8"/>
      <sheetName val="NORTH_LUZON_DB"/>
      <sheetName val="Sheet2"/>
      <sheetName val="NORTH_LUZON_WEST-P81"/>
      <sheetName val="NORTH_LUZON_DB1"/>
      <sheetName val="ALL"/>
    </sheetNames>
    <sheetDataSet>
      <sheetData sheetId="0" refreshError="1">
        <row r="2">
          <cell r="A2" t="str">
            <v>APARRI</v>
          </cell>
          <cell r="B2" t="str">
            <v>NORTH LUZON</v>
          </cell>
          <cell r="C2" t="str">
            <v>NLZE</v>
          </cell>
          <cell r="D2" t="str">
            <v>GSM</v>
          </cell>
          <cell r="E2">
            <v>17801</v>
          </cell>
          <cell r="F2" t="str">
            <v>APARRI1</v>
          </cell>
          <cell r="G2" t="str">
            <v>D</v>
          </cell>
        </row>
        <row r="3">
          <cell r="A3" t="str">
            <v>APARRI</v>
          </cell>
          <cell r="B3" t="str">
            <v>NORTH LUZON</v>
          </cell>
          <cell r="C3" t="str">
            <v>NLZE</v>
          </cell>
          <cell r="D3" t="str">
            <v>GSM</v>
          </cell>
          <cell r="E3">
            <v>27801</v>
          </cell>
          <cell r="F3" t="str">
            <v>APARRI2</v>
          </cell>
          <cell r="G3" t="str">
            <v>D</v>
          </cell>
        </row>
        <row r="4">
          <cell r="A4" t="str">
            <v>BAYOMBONG</v>
          </cell>
          <cell r="B4" t="str">
            <v>NORTH LUZON</v>
          </cell>
          <cell r="C4" t="str">
            <v>NLZE</v>
          </cell>
          <cell r="D4" t="str">
            <v>GSM</v>
          </cell>
          <cell r="E4">
            <v>17808</v>
          </cell>
          <cell r="F4" t="str">
            <v>BAYOMBONG1</v>
          </cell>
          <cell r="G4" t="str">
            <v>D</v>
          </cell>
        </row>
        <row r="5">
          <cell r="A5" t="str">
            <v>BAYOMBONG</v>
          </cell>
          <cell r="B5" t="str">
            <v>NORTH LUZON</v>
          </cell>
          <cell r="C5" t="str">
            <v>NLZE</v>
          </cell>
          <cell r="D5" t="str">
            <v>GSM</v>
          </cell>
          <cell r="E5">
            <v>37808</v>
          </cell>
          <cell r="F5" t="str">
            <v>BAYOMBONG3</v>
          </cell>
          <cell r="G5" t="str">
            <v>D</v>
          </cell>
        </row>
        <row r="6">
          <cell r="A6" t="str">
            <v>CABANATUAN</v>
          </cell>
          <cell r="B6" t="str">
            <v>NORTH LUZON</v>
          </cell>
          <cell r="C6" t="str">
            <v>NLZE</v>
          </cell>
          <cell r="D6" t="str">
            <v>GSM</v>
          </cell>
          <cell r="E6">
            <v>14404</v>
          </cell>
          <cell r="F6" t="str">
            <v>CABANATU1</v>
          </cell>
          <cell r="G6" t="str">
            <v>D</v>
          </cell>
        </row>
        <row r="7">
          <cell r="A7" t="str">
            <v>CABANATUAN</v>
          </cell>
          <cell r="B7" t="str">
            <v>NORTH LUZON</v>
          </cell>
          <cell r="C7" t="str">
            <v>NLZE</v>
          </cell>
          <cell r="D7" t="str">
            <v>GSM</v>
          </cell>
          <cell r="E7">
            <v>24404</v>
          </cell>
          <cell r="F7" t="str">
            <v>CABANATU2</v>
          </cell>
          <cell r="G7" t="str">
            <v>D</v>
          </cell>
        </row>
        <row r="8">
          <cell r="A8" t="str">
            <v>CABANATUAN</v>
          </cell>
          <cell r="B8" t="str">
            <v>NORTH LUZON</v>
          </cell>
          <cell r="C8" t="str">
            <v>NLZE</v>
          </cell>
          <cell r="D8" t="str">
            <v>GSM</v>
          </cell>
          <cell r="E8">
            <v>34404</v>
          </cell>
          <cell r="F8" t="str">
            <v>CABANATU3</v>
          </cell>
          <cell r="G8" t="str">
            <v>D</v>
          </cell>
        </row>
        <row r="9">
          <cell r="A9" t="str">
            <v>CABBAROQUIS</v>
          </cell>
          <cell r="B9" t="str">
            <v>NORTH LUZON</v>
          </cell>
          <cell r="C9" t="str">
            <v>NLZE</v>
          </cell>
          <cell r="D9" t="str">
            <v>GSM</v>
          </cell>
          <cell r="F9" t="str">
            <v>CABBAROQUIS1</v>
          </cell>
          <cell r="G9" t="str">
            <v>D</v>
          </cell>
        </row>
        <row r="10">
          <cell r="A10" t="str">
            <v>CABBAROQUIS</v>
          </cell>
          <cell r="B10" t="str">
            <v>NORTH LUZON</v>
          </cell>
          <cell r="C10" t="str">
            <v>NLZE</v>
          </cell>
          <cell r="D10" t="str">
            <v>GSM</v>
          </cell>
          <cell r="F10" t="str">
            <v>CABBAROQUIS2</v>
          </cell>
          <cell r="G10" t="str">
            <v>D</v>
          </cell>
        </row>
        <row r="11">
          <cell r="A11" t="str">
            <v>CABBAROQUIS</v>
          </cell>
          <cell r="B11" t="str">
            <v>NORTH LUZON</v>
          </cell>
          <cell r="C11" t="str">
            <v>NLZE</v>
          </cell>
          <cell r="D11" t="str">
            <v>GSM</v>
          </cell>
          <cell r="F11" t="str">
            <v>CABBAROQUIS3</v>
          </cell>
          <cell r="G11" t="str">
            <v>D</v>
          </cell>
        </row>
        <row r="12">
          <cell r="A12" t="str">
            <v>CAUAYAN</v>
          </cell>
          <cell r="B12" t="str">
            <v>NORTH LUZON</v>
          </cell>
          <cell r="C12" t="str">
            <v>NLZE</v>
          </cell>
          <cell r="D12" t="str">
            <v>GSM</v>
          </cell>
          <cell r="E12">
            <v>17805</v>
          </cell>
          <cell r="F12" t="str">
            <v>CAUAYAN1</v>
          </cell>
          <cell r="G12" t="str">
            <v>D</v>
          </cell>
        </row>
        <row r="13">
          <cell r="A13" t="str">
            <v>CAUAYAN</v>
          </cell>
          <cell r="B13" t="str">
            <v>NORTH LUZON</v>
          </cell>
          <cell r="C13" t="str">
            <v>NLZE</v>
          </cell>
          <cell r="D13" t="str">
            <v>GSM</v>
          </cell>
          <cell r="E13">
            <v>27805</v>
          </cell>
          <cell r="F13" t="str">
            <v>CAUAYAN2</v>
          </cell>
          <cell r="G13" t="str">
            <v>D</v>
          </cell>
        </row>
        <row r="14">
          <cell r="A14" t="str">
            <v>CAUAYAN</v>
          </cell>
          <cell r="B14" t="str">
            <v>NORTH LUZON</v>
          </cell>
          <cell r="C14" t="str">
            <v>NLZE</v>
          </cell>
          <cell r="D14" t="str">
            <v>GSM</v>
          </cell>
          <cell r="E14">
            <v>37805</v>
          </cell>
          <cell r="F14" t="str">
            <v>CAUAYAN3</v>
          </cell>
          <cell r="G14" t="str">
            <v>D</v>
          </cell>
        </row>
        <row r="15">
          <cell r="A15" t="str">
            <v>DALTONPASS</v>
          </cell>
          <cell r="B15" t="str">
            <v>NORTH LUZON</v>
          </cell>
          <cell r="C15" t="str">
            <v>NLZE</v>
          </cell>
          <cell r="D15" t="str">
            <v>GSM</v>
          </cell>
          <cell r="E15">
            <v>17809</v>
          </cell>
          <cell r="F15" t="str">
            <v>DALTONPAS1</v>
          </cell>
          <cell r="G15" t="str">
            <v>D</v>
          </cell>
        </row>
        <row r="16">
          <cell r="A16" t="str">
            <v>DALTONPASS</v>
          </cell>
          <cell r="B16" t="str">
            <v>NORTH LUZON</v>
          </cell>
          <cell r="C16" t="str">
            <v>NLZE</v>
          </cell>
          <cell r="D16" t="str">
            <v>GSM</v>
          </cell>
          <cell r="E16">
            <v>27809</v>
          </cell>
          <cell r="F16" t="str">
            <v>DALTONPAS2</v>
          </cell>
          <cell r="G16" t="str">
            <v>D</v>
          </cell>
        </row>
        <row r="17">
          <cell r="A17" t="str">
            <v>GAPAN</v>
          </cell>
          <cell r="B17" t="str">
            <v>NORTH LUZON</v>
          </cell>
          <cell r="C17" t="str">
            <v>NLZE</v>
          </cell>
          <cell r="D17" t="str">
            <v>GSM</v>
          </cell>
          <cell r="E17">
            <v>14411</v>
          </cell>
          <cell r="F17" t="str">
            <v>GAPAN1</v>
          </cell>
          <cell r="G17" t="str">
            <v>D</v>
          </cell>
        </row>
        <row r="18">
          <cell r="A18" t="str">
            <v>GAPAN</v>
          </cell>
          <cell r="B18" t="str">
            <v>NORTH LUZON</v>
          </cell>
          <cell r="C18" t="str">
            <v>NLZE</v>
          </cell>
          <cell r="D18" t="str">
            <v>GSM</v>
          </cell>
          <cell r="E18">
            <v>24411</v>
          </cell>
          <cell r="F18" t="str">
            <v>GAPAN2</v>
          </cell>
          <cell r="G18" t="str">
            <v>D</v>
          </cell>
        </row>
        <row r="19">
          <cell r="A19" t="str">
            <v>GAPAN</v>
          </cell>
          <cell r="B19" t="str">
            <v>NORTH LUZON</v>
          </cell>
          <cell r="C19" t="str">
            <v>NLZE</v>
          </cell>
          <cell r="D19" t="str">
            <v>GSM</v>
          </cell>
          <cell r="E19">
            <v>34411</v>
          </cell>
          <cell r="F19" t="str">
            <v>GAPAN3</v>
          </cell>
          <cell r="G19" t="str">
            <v>D</v>
          </cell>
        </row>
        <row r="20">
          <cell r="A20" t="str">
            <v>GATTARAN</v>
          </cell>
          <cell r="B20" t="str">
            <v>NORTH LUZON</v>
          </cell>
          <cell r="C20" t="str">
            <v>NLZE</v>
          </cell>
          <cell r="D20" t="str">
            <v>GSM</v>
          </cell>
          <cell r="E20">
            <v>17810</v>
          </cell>
          <cell r="F20" t="str">
            <v>GATTARAN1</v>
          </cell>
          <cell r="G20" t="str">
            <v>B</v>
          </cell>
        </row>
        <row r="21">
          <cell r="A21" t="str">
            <v>GATTARAN</v>
          </cell>
          <cell r="B21" t="str">
            <v>NORTH LUZON</v>
          </cell>
          <cell r="C21" t="str">
            <v>NLZE</v>
          </cell>
          <cell r="D21" t="str">
            <v>GSM</v>
          </cell>
          <cell r="E21">
            <v>27810</v>
          </cell>
          <cell r="F21" t="str">
            <v>GATTARAN2</v>
          </cell>
          <cell r="G21" t="str">
            <v>B</v>
          </cell>
        </row>
        <row r="22">
          <cell r="A22" t="str">
            <v>GONZAGA</v>
          </cell>
          <cell r="B22" t="str">
            <v>NORTH LUZON</v>
          </cell>
          <cell r="C22" t="str">
            <v>NLZE</v>
          </cell>
          <cell r="D22" t="str">
            <v>GSM</v>
          </cell>
          <cell r="E22">
            <v>17802</v>
          </cell>
          <cell r="F22" t="str">
            <v>GONZAGA1</v>
          </cell>
          <cell r="G22" t="str">
            <v>D</v>
          </cell>
        </row>
        <row r="23">
          <cell r="A23" t="str">
            <v>GONZAGA</v>
          </cell>
          <cell r="B23" t="str">
            <v>NORTH LUZON</v>
          </cell>
          <cell r="C23" t="str">
            <v>NLZE</v>
          </cell>
          <cell r="D23" t="str">
            <v>GSM</v>
          </cell>
          <cell r="E23">
            <v>27802</v>
          </cell>
          <cell r="F23" t="str">
            <v>GONZAGA2</v>
          </cell>
          <cell r="G23" t="str">
            <v>D</v>
          </cell>
        </row>
        <row r="24">
          <cell r="A24" t="str">
            <v>ILAGAN</v>
          </cell>
          <cell r="B24" t="str">
            <v>NORTH LUZON</v>
          </cell>
          <cell r="C24" t="str">
            <v>NLZE</v>
          </cell>
          <cell r="D24" t="str">
            <v>GSM</v>
          </cell>
          <cell r="E24">
            <v>17806</v>
          </cell>
          <cell r="F24" t="str">
            <v>ILAGAN1</v>
          </cell>
          <cell r="G24" t="str">
            <v>D</v>
          </cell>
        </row>
        <row r="25">
          <cell r="A25" t="str">
            <v>ILAGAN</v>
          </cell>
          <cell r="B25" t="str">
            <v>NORTH LUZON</v>
          </cell>
          <cell r="C25" t="str">
            <v>NLZE</v>
          </cell>
          <cell r="D25" t="str">
            <v>GSM</v>
          </cell>
          <cell r="E25">
            <v>27806</v>
          </cell>
          <cell r="F25" t="str">
            <v>ILAGAN2</v>
          </cell>
          <cell r="G25" t="str">
            <v>D</v>
          </cell>
        </row>
        <row r="26">
          <cell r="A26" t="str">
            <v>ILAGAN</v>
          </cell>
          <cell r="B26" t="str">
            <v>NORTH LUZON</v>
          </cell>
          <cell r="C26" t="str">
            <v>NLZE</v>
          </cell>
          <cell r="D26" t="str">
            <v>GSM</v>
          </cell>
          <cell r="E26">
            <v>37806</v>
          </cell>
          <cell r="F26" t="str">
            <v>ILAGAN3</v>
          </cell>
          <cell r="G26" t="str">
            <v>D</v>
          </cell>
        </row>
        <row r="27">
          <cell r="A27" t="str">
            <v>LAGAWE</v>
          </cell>
          <cell r="B27" t="str">
            <v>NORTH LUZON</v>
          </cell>
          <cell r="C27" t="str">
            <v>NLZE</v>
          </cell>
          <cell r="D27" t="str">
            <v>GSM</v>
          </cell>
          <cell r="F27" t="str">
            <v>LAGAWE1</v>
          </cell>
          <cell r="G27" t="str">
            <v>D</v>
          </cell>
        </row>
        <row r="28">
          <cell r="A28" t="str">
            <v>LAGAWE</v>
          </cell>
          <cell r="B28" t="str">
            <v>NORTH LUZON</v>
          </cell>
          <cell r="C28" t="str">
            <v>NLZE</v>
          </cell>
          <cell r="D28" t="str">
            <v>GSM</v>
          </cell>
          <cell r="F28" t="str">
            <v>LAGAWE2</v>
          </cell>
          <cell r="G28" t="str">
            <v>D</v>
          </cell>
        </row>
        <row r="29">
          <cell r="A29" t="str">
            <v>LAGAWE</v>
          </cell>
          <cell r="B29" t="str">
            <v>NORTH LUZON</v>
          </cell>
          <cell r="C29" t="str">
            <v>NLZE</v>
          </cell>
          <cell r="D29" t="str">
            <v>GSM</v>
          </cell>
          <cell r="F29" t="str">
            <v>LAGAWE3</v>
          </cell>
          <cell r="G29" t="str">
            <v>D</v>
          </cell>
        </row>
        <row r="30">
          <cell r="A30" t="str">
            <v>MUNOZ</v>
          </cell>
          <cell r="B30" t="str">
            <v>NORTH LUZON</v>
          </cell>
          <cell r="C30" t="str">
            <v>NLZE</v>
          </cell>
          <cell r="D30" t="str">
            <v>GSM</v>
          </cell>
          <cell r="E30">
            <v>14419</v>
          </cell>
          <cell r="F30" t="str">
            <v>MUNOZ1</v>
          </cell>
          <cell r="G30" t="str">
            <v>D</v>
          </cell>
        </row>
        <row r="31">
          <cell r="A31" t="str">
            <v>MUNOZ</v>
          </cell>
          <cell r="B31" t="str">
            <v>NORTH LUZON</v>
          </cell>
          <cell r="C31" t="str">
            <v>NLZE</v>
          </cell>
          <cell r="D31" t="str">
            <v>GSM</v>
          </cell>
          <cell r="E31">
            <v>24419</v>
          </cell>
          <cell r="F31" t="str">
            <v>MUNOZ2</v>
          </cell>
          <cell r="G31" t="str">
            <v>D</v>
          </cell>
        </row>
        <row r="32">
          <cell r="A32" t="str">
            <v>MUNOZ</v>
          </cell>
          <cell r="B32" t="str">
            <v>NORTH LUZON</v>
          </cell>
          <cell r="C32" t="str">
            <v>NLZE</v>
          </cell>
          <cell r="D32" t="str">
            <v>GSM</v>
          </cell>
          <cell r="E32">
            <v>34419</v>
          </cell>
          <cell r="F32" t="str">
            <v>MUNOZ3</v>
          </cell>
          <cell r="G32" t="str">
            <v>D</v>
          </cell>
        </row>
        <row r="33">
          <cell r="A33" t="str">
            <v>SANISIDRONE</v>
          </cell>
          <cell r="B33" t="str">
            <v>NORTH LUZON</v>
          </cell>
          <cell r="C33" t="str">
            <v>NLZE</v>
          </cell>
          <cell r="D33" t="str">
            <v>GSM</v>
          </cell>
          <cell r="E33">
            <v>14420</v>
          </cell>
          <cell r="F33" t="str">
            <v>ISIDRONE1</v>
          </cell>
          <cell r="G33" t="str">
            <v>D</v>
          </cell>
        </row>
        <row r="34">
          <cell r="A34" t="str">
            <v>SANISIDRONE</v>
          </cell>
          <cell r="B34" t="str">
            <v>NORTH LUZON</v>
          </cell>
          <cell r="C34" t="str">
            <v>NLZE</v>
          </cell>
          <cell r="D34" t="str">
            <v>GSM</v>
          </cell>
          <cell r="E34">
            <v>24420</v>
          </cell>
          <cell r="F34" t="str">
            <v>ISIDRONE2</v>
          </cell>
          <cell r="G34" t="str">
            <v>D</v>
          </cell>
        </row>
        <row r="35">
          <cell r="A35" t="str">
            <v>SANISIDRONE</v>
          </cell>
          <cell r="B35" t="str">
            <v>NORTH LUZON</v>
          </cell>
          <cell r="C35" t="str">
            <v>NLZE</v>
          </cell>
          <cell r="D35" t="str">
            <v>GSM</v>
          </cell>
          <cell r="E35">
            <v>34420</v>
          </cell>
          <cell r="F35" t="str">
            <v>ISIDRONE3</v>
          </cell>
          <cell r="G35" t="str">
            <v>D</v>
          </cell>
        </row>
        <row r="36">
          <cell r="A36" t="str">
            <v>SANTIAGO</v>
          </cell>
          <cell r="B36" t="str">
            <v>NORTH LUZON</v>
          </cell>
          <cell r="C36" t="str">
            <v>NLZE</v>
          </cell>
          <cell r="D36" t="str">
            <v>GSM</v>
          </cell>
          <cell r="E36">
            <v>17807</v>
          </cell>
          <cell r="F36" t="str">
            <v>SANTIAGO1</v>
          </cell>
          <cell r="G36" t="str">
            <v>D</v>
          </cell>
        </row>
        <row r="37">
          <cell r="A37" t="str">
            <v>SANTIAGO</v>
          </cell>
          <cell r="B37" t="str">
            <v>NORTH LUZON</v>
          </cell>
          <cell r="C37" t="str">
            <v>NLZE</v>
          </cell>
          <cell r="D37" t="str">
            <v>GSM</v>
          </cell>
          <cell r="E37">
            <v>27807</v>
          </cell>
          <cell r="F37" t="str">
            <v>SANTIAGO2</v>
          </cell>
          <cell r="G37" t="str">
            <v>D</v>
          </cell>
        </row>
        <row r="38">
          <cell r="A38" t="str">
            <v>SANTIAGO</v>
          </cell>
          <cell r="B38" t="str">
            <v>NORTH LUZON</v>
          </cell>
          <cell r="C38" t="str">
            <v>NLZE</v>
          </cell>
          <cell r="D38" t="str">
            <v>GSM</v>
          </cell>
          <cell r="E38">
            <v>37807</v>
          </cell>
          <cell r="F38" t="str">
            <v>SANTIAGO3</v>
          </cell>
          <cell r="G38" t="str">
            <v>D</v>
          </cell>
        </row>
        <row r="39">
          <cell r="A39" t="str">
            <v>SNJOSENE</v>
          </cell>
          <cell r="B39" t="str">
            <v>NORTH LUZON</v>
          </cell>
          <cell r="C39" t="str">
            <v>NLZE</v>
          </cell>
          <cell r="D39" t="str">
            <v>GSM</v>
          </cell>
          <cell r="E39">
            <v>14412</v>
          </cell>
          <cell r="F39" t="str">
            <v>SNJOSENE1</v>
          </cell>
          <cell r="G39" t="str">
            <v>D</v>
          </cell>
        </row>
        <row r="40">
          <cell r="A40" t="str">
            <v>SNJOSENE</v>
          </cell>
          <cell r="B40" t="str">
            <v>NORTH LUZON</v>
          </cell>
          <cell r="C40" t="str">
            <v>NLZE</v>
          </cell>
          <cell r="D40" t="str">
            <v>GSM</v>
          </cell>
          <cell r="E40">
            <v>34412</v>
          </cell>
          <cell r="F40" t="str">
            <v>SNJOSENE3</v>
          </cell>
          <cell r="G40" t="str">
            <v>D</v>
          </cell>
        </row>
        <row r="41">
          <cell r="A41" t="str">
            <v>STA ANA</v>
          </cell>
          <cell r="B41" t="str">
            <v>NORTH LUZON</v>
          </cell>
          <cell r="C41" t="str">
            <v>NLZE</v>
          </cell>
          <cell r="D41" t="str">
            <v>GSM</v>
          </cell>
          <cell r="E41">
            <v>17803</v>
          </cell>
          <cell r="F41" t="str">
            <v>STAANA1</v>
          </cell>
          <cell r="G41" t="str">
            <v>D</v>
          </cell>
        </row>
        <row r="42">
          <cell r="A42" t="str">
            <v>STA ANA</v>
          </cell>
          <cell r="B42" t="str">
            <v>NORTH LUZON</v>
          </cell>
          <cell r="C42" t="str">
            <v>NLZE</v>
          </cell>
          <cell r="D42" t="str">
            <v>GSM</v>
          </cell>
          <cell r="E42">
            <v>37803</v>
          </cell>
          <cell r="F42" t="str">
            <v>STAANA3</v>
          </cell>
          <cell r="G42" t="str">
            <v>D</v>
          </cell>
        </row>
        <row r="43">
          <cell r="A43" t="str">
            <v>STAROSANE</v>
          </cell>
          <cell r="B43" t="str">
            <v>NORTH LUZON</v>
          </cell>
          <cell r="C43" t="str">
            <v>NLZE</v>
          </cell>
          <cell r="D43" t="str">
            <v>GSM</v>
          </cell>
          <cell r="E43">
            <v>14421</v>
          </cell>
          <cell r="F43" t="str">
            <v>STAROSANE1</v>
          </cell>
          <cell r="G43" t="str">
            <v>D</v>
          </cell>
        </row>
        <row r="44">
          <cell r="A44" t="str">
            <v>STAROSANE</v>
          </cell>
          <cell r="B44" t="str">
            <v>NORTH LUZON</v>
          </cell>
          <cell r="C44" t="str">
            <v>NLZE</v>
          </cell>
          <cell r="D44" t="str">
            <v>GSM</v>
          </cell>
          <cell r="E44">
            <v>24421</v>
          </cell>
          <cell r="F44" t="str">
            <v>STAROSANE2</v>
          </cell>
          <cell r="G44" t="str">
            <v>D</v>
          </cell>
        </row>
        <row r="45">
          <cell r="A45" t="str">
            <v>STAROSANE</v>
          </cell>
          <cell r="B45" t="str">
            <v>NORTH LUZON</v>
          </cell>
          <cell r="C45" t="str">
            <v>NLZE</v>
          </cell>
          <cell r="D45" t="str">
            <v>GSM</v>
          </cell>
          <cell r="E45">
            <v>34421</v>
          </cell>
          <cell r="F45" t="str">
            <v>STAROSANE3</v>
          </cell>
          <cell r="G45" t="str">
            <v>D</v>
          </cell>
        </row>
        <row r="46">
          <cell r="A46" t="str">
            <v>TABUK</v>
          </cell>
          <cell r="B46" t="str">
            <v>NORTH LUZON</v>
          </cell>
          <cell r="C46" t="str">
            <v>NLZE</v>
          </cell>
          <cell r="D46" t="str">
            <v>GSM</v>
          </cell>
          <cell r="F46" t="str">
            <v>TABUK1</v>
          </cell>
          <cell r="G46" t="str">
            <v>D</v>
          </cell>
        </row>
        <row r="47">
          <cell r="A47" t="str">
            <v>TABUK</v>
          </cell>
          <cell r="B47" t="str">
            <v>NORTH LUZON</v>
          </cell>
          <cell r="C47" t="str">
            <v>NLZE</v>
          </cell>
          <cell r="D47" t="str">
            <v>GSM</v>
          </cell>
          <cell r="F47" t="str">
            <v>TABUK2</v>
          </cell>
          <cell r="G47" t="str">
            <v>D</v>
          </cell>
        </row>
        <row r="48">
          <cell r="A48" t="str">
            <v>TABUK</v>
          </cell>
          <cell r="B48" t="str">
            <v>NORTH LUZON</v>
          </cell>
          <cell r="C48" t="str">
            <v>NLZE</v>
          </cell>
          <cell r="D48" t="str">
            <v>GSM</v>
          </cell>
          <cell r="F48" t="str">
            <v>TABUK3</v>
          </cell>
          <cell r="G48" t="str">
            <v>D</v>
          </cell>
        </row>
        <row r="49">
          <cell r="A49" t="str">
            <v>TALAVERA</v>
          </cell>
          <cell r="B49" t="str">
            <v>NORTH LUZON</v>
          </cell>
          <cell r="C49" t="str">
            <v>NLZE</v>
          </cell>
          <cell r="D49" t="str">
            <v>GSM</v>
          </cell>
          <cell r="E49">
            <v>14422</v>
          </cell>
          <cell r="F49" t="str">
            <v>TALAVERA1</v>
          </cell>
          <cell r="G49" t="str">
            <v>B</v>
          </cell>
        </row>
        <row r="50">
          <cell r="A50" t="str">
            <v>TALAVERA</v>
          </cell>
          <cell r="B50" t="str">
            <v>NORTH LUZON</v>
          </cell>
          <cell r="C50" t="str">
            <v>NLZE</v>
          </cell>
          <cell r="D50" t="str">
            <v>GSM</v>
          </cell>
          <cell r="E50">
            <v>24422</v>
          </cell>
          <cell r="F50" t="str">
            <v>TALAVERA2</v>
          </cell>
          <cell r="G50" t="str">
            <v>B</v>
          </cell>
        </row>
        <row r="51">
          <cell r="A51" t="str">
            <v>TALAVERA</v>
          </cell>
          <cell r="B51" t="str">
            <v>NORTH LUZON</v>
          </cell>
          <cell r="C51" t="str">
            <v>NLZE</v>
          </cell>
          <cell r="D51" t="str">
            <v>GSM</v>
          </cell>
          <cell r="E51">
            <v>34422</v>
          </cell>
          <cell r="F51" t="str">
            <v>TALAVERA3</v>
          </cell>
          <cell r="G51" t="str">
            <v>B</v>
          </cell>
        </row>
        <row r="52">
          <cell r="A52" t="str">
            <v>TUGUEGARAO</v>
          </cell>
          <cell r="B52" t="str">
            <v>NORTH LUZON</v>
          </cell>
          <cell r="C52" t="str">
            <v>NLZE</v>
          </cell>
          <cell r="D52" t="str">
            <v>GSM</v>
          </cell>
          <cell r="E52">
            <v>17804</v>
          </cell>
          <cell r="F52" t="str">
            <v>TUGUEGARA1</v>
          </cell>
          <cell r="G52" t="str">
            <v>D</v>
          </cell>
        </row>
        <row r="53">
          <cell r="A53" t="str">
            <v>TUGUEGARAO</v>
          </cell>
          <cell r="B53" t="str">
            <v>NORTH LUZON</v>
          </cell>
          <cell r="C53" t="str">
            <v>NLZE</v>
          </cell>
          <cell r="D53" t="str">
            <v>GSM</v>
          </cell>
          <cell r="E53">
            <v>27804</v>
          </cell>
          <cell r="F53" t="str">
            <v>TUGUEGARA2</v>
          </cell>
          <cell r="G53" t="str">
            <v>D</v>
          </cell>
        </row>
        <row r="54">
          <cell r="A54" t="str">
            <v>TUGUEGARAO</v>
          </cell>
          <cell r="B54" t="str">
            <v>NORTH LUZON</v>
          </cell>
          <cell r="C54" t="str">
            <v>NLZE</v>
          </cell>
          <cell r="D54" t="str">
            <v>GSM</v>
          </cell>
          <cell r="E54">
            <v>37804</v>
          </cell>
          <cell r="F54" t="str">
            <v>TUGUEGARA3</v>
          </cell>
          <cell r="G54" t="str">
            <v>D</v>
          </cell>
        </row>
        <row r="55">
          <cell r="A55" t="str">
            <v>AGOO</v>
          </cell>
          <cell r="B55" t="str">
            <v>NORTH LUZON</v>
          </cell>
          <cell r="C55" t="str">
            <v>NLZW</v>
          </cell>
          <cell r="D55" t="str">
            <v>GSM</v>
          </cell>
          <cell r="E55">
            <v>17201</v>
          </cell>
          <cell r="F55" t="str">
            <v>AGOO1</v>
          </cell>
          <cell r="G55" t="str">
            <v>D</v>
          </cell>
        </row>
        <row r="56">
          <cell r="A56" t="str">
            <v>AGOO</v>
          </cell>
          <cell r="B56" t="str">
            <v>NORTH LUZON</v>
          </cell>
          <cell r="C56" t="str">
            <v>NLZW</v>
          </cell>
          <cell r="D56" t="str">
            <v>GSM</v>
          </cell>
          <cell r="E56">
            <v>27201</v>
          </cell>
          <cell r="F56" t="str">
            <v>AGOO2</v>
          </cell>
          <cell r="G56" t="str">
            <v>D</v>
          </cell>
        </row>
        <row r="57">
          <cell r="A57" t="str">
            <v>ALAMINOS</v>
          </cell>
          <cell r="B57" t="str">
            <v>NORTH LUZON</v>
          </cell>
          <cell r="C57" t="str">
            <v>NLZW</v>
          </cell>
          <cell r="D57" t="str">
            <v>GSM</v>
          </cell>
          <cell r="E57">
            <v>17503</v>
          </cell>
          <cell r="F57" t="str">
            <v>ALAMINOS1</v>
          </cell>
          <cell r="G57" t="str">
            <v>D</v>
          </cell>
        </row>
        <row r="58">
          <cell r="A58" t="str">
            <v>ALAMINOS</v>
          </cell>
          <cell r="B58" t="str">
            <v>NORTH LUZON</v>
          </cell>
          <cell r="C58" t="str">
            <v>NLZW</v>
          </cell>
          <cell r="D58" t="str">
            <v>GSM</v>
          </cell>
          <cell r="E58">
            <v>27503</v>
          </cell>
          <cell r="F58" t="str">
            <v>ALAMINOS2</v>
          </cell>
          <cell r="G58" t="str">
            <v>D</v>
          </cell>
        </row>
        <row r="59">
          <cell r="A59" t="str">
            <v>ALAMINOS</v>
          </cell>
          <cell r="B59" t="str">
            <v>NORTH LUZON</v>
          </cell>
          <cell r="C59" t="str">
            <v>NLZW</v>
          </cell>
          <cell r="D59" t="str">
            <v>GSM</v>
          </cell>
          <cell r="E59">
            <v>37503</v>
          </cell>
          <cell r="F59" t="str">
            <v>ALAMINOS3</v>
          </cell>
          <cell r="G59" t="str">
            <v>D</v>
          </cell>
        </row>
        <row r="60">
          <cell r="A60" t="str">
            <v>AMUNGAN</v>
          </cell>
          <cell r="B60" t="str">
            <v>NORTH LUZON</v>
          </cell>
          <cell r="C60" t="str">
            <v>NLZW</v>
          </cell>
          <cell r="D60" t="str">
            <v>GSM</v>
          </cell>
          <cell r="E60">
            <v>14712</v>
          </cell>
          <cell r="F60" t="str">
            <v>AMUNGAN1</v>
          </cell>
          <cell r="G60" t="str">
            <v>B</v>
          </cell>
        </row>
        <row r="61">
          <cell r="A61" t="str">
            <v>AMUNGAN</v>
          </cell>
          <cell r="B61" t="str">
            <v>NORTH LUZON</v>
          </cell>
          <cell r="C61" t="str">
            <v>NLZW</v>
          </cell>
          <cell r="D61" t="str">
            <v>GSM</v>
          </cell>
          <cell r="E61">
            <v>24712</v>
          </cell>
          <cell r="F61" t="str">
            <v>AMUNGAN2</v>
          </cell>
          <cell r="G61" t="str">
            <v>B</v>
          </cell>
        </row>
        <row r="62">
          <cell r="A62" t="str">
            <v>AMUNGAN</v>
          </cell>
          <cell r="B62" t="str">
            <v>NORTH LUZON</v>
          </cell>
          <cell r="C62" t="str">
            <v>NLZW</v>
          </cell>
          <cell r="D62" t="str">
            <v>GSM</v>
          </cell>
          <cell r="E62">
            <v>34712</v>
          </cell>
          <cell r="F62" t="str">
            <v>AMUNGAN3</v>
          </cell>
          <cell r="G62" t="str">
            <v>B</v>
          </cell>
        </row>
        <row r="63">
          <cell r="A63" t="str">
            <v>ANGELES</v>
          </cell>
          <cell r="B63" t="str">
            <v>NORTH LUZON</v>
          </cell>
          <cell r="C63" t="str">
            <v>NLZW</v>
          </cell>
          <cell r="D63" t="str">
            <v>GSM</v>
          </cell>
          <cell r="E63">
            <v>14515</v>
          </cell>
          <cell r="F63" t="str">
            <v>ANGELES1</v>
          </cell>
          <cell r="G63" t="str">
            <v>D</v>
          </cell>
        </row>
        <row r="64">
          <cell r="A64" t="str">
            <v>ANGELES</v>
          </cell>
          <cell r="B64" t="str">
            <v>NORTH LUZON</v>
          </cell>
          <cell r="C64" t="str">
            <v>NLZW</v>
          </cell>
          <cell r="D64" t="str">
            <v>GSM</v>
          </cell>
          <cell r="E64">
            <v>24515</v>
          </cell>
          <cell r="F64" t="str">
            <v>ANGELES2</v>
          </cell>
          <cell r="G64" t="str">
            <v>D</v>
          </cell>
        </row>
        <row r="65">
          <cell r="A65" t="str">
            <v>ANGELES</v>
          </cell>
          <cell r="B65" t="str">
            <v>NORTH LUZON</v>
          </cell>
          <cell r="C65" t="str">
            <v>NLZW</v>
          </cell>
          <cell r="D65" t="str">
            <v>GSM</v>
          </cell>
          <cell r="E65">
            <v>34515</v>
          </cell>
          <cell r="F65" t="str">
            <v>ANGELES3</v>
          </cell>
          <cell r="G65" t="str">
            <v>D</v>
          </cell>
        </row>
        <row r="66">
          <cell r="A66" t="str">
            <v>ARAYAT</v>
          </cell>
          <cell r="B66" t="str">
            <v>NORTH LUZON</v>
          </cell>
          <cell r="C66" t="str">
            <v>NLZW</v>
          </cell>
          <cell r="D66" t="str">
            <v>GSM</v>
          </cell>
          <cell r="E66">
            <v>14513</v>
          </cell>
          <cell r="F66" t="str">
            <v>ARAYAT1</v>
          </cell>
          <cell r="G66" t="str">
            <v>B</v>
          </cell>
        </row>
        <row r="67">
          <cell r="A67" t="str">
            <v>ARAYAT</v>
          </cell>
          <cell r="B67" t="str">
            <v>NORTH LUZON</v>
          </cell>
          <cell r="C67" t="str">
            <v>NLZW</v>
          </cell>
          <cell r="D67" t="str">
            <v>GSM</v>
          </cell>
          <cell r="E67">
            <v>24513</v>
          </cell>
          <cell r="F67" t="str">
            <v>ARAYAT2</v>
          </cell>
          <cell r="G67" t="str">
            <v>B</v>
          </cell>
        </row>
        <row r="68">
          <cell r="A68" t="str">
            <v>ARAYAT</v>
          </cell>
          <cell r="B68" t="str">
            <v>NORTH LUZON</v>
          </cell>
          <cell r="C68" t="str">
            <v>NLZW</v>
          </cell>
          <cell r="D68" t="str">
            <v>GSM</v>
          </cell>
          <cell r="E68">
            <v>34513</v>
          </cell>
          <cell r="F68" t="str">
            <v>ARAYAT3</v>
          </cell>
          <cell r="G68" t="str">
            <v>B</v>
          </cell>
        </row>
        <row r="69">
          <cell r="A69" t="str">
            <v>BAGUIO</v>
          </cell>
          <cell r="B69" t="str">
            <v>NORTH LUZON</v>
          </cell>
          <cell r="C69" t="str">
            <v>NLZW</v>
          </cell>
          <cell r="D69" t="str">
            <v>GSM</v>
          </cell>
          <cell r="E69">
            <v>17402</v>
          </cell>
          <cell r="F69" t="str">
            <v>BAGUIO1</v>
          </cell>
          <cell r="G69" t="str">
            <v>D</v>
          </cell>
        </row>
        <row r="70">
          <cell r="A70" t="str">
            <v>BAGUIO</v>
          </cell>
          <cell r="B70" t="str">
            <v>NORTH LUZON</v>
          </cell>
          <cell r="C70" t="str">
            <v>NLZW</v>
          </cell>
          <cell r="D70" t="str">
            <v>GSM</v>
          </cell>
          <cell r="E70">
            <v>27402</v>
          </cell>
          <cell r="F70" t="str">
            <v>BAGUIO2</v>
          </cell>
          <cell r="G70" t="str">
            <v>D</v>
          </cell>
        </row>
        <row r="71">
          <cell r="A71" t="str">
            <v>BAGUIO</v>
          </cell>
          <cell r="B71" t="str">
            <v>NORTH LUZON</v>
          </cell>
          <cell r="C71" t="str">
            <v>NLZW</v>
          </cell>
          <cell r="D71" t="str">
            <v>GSM</v>
          </cell>
          <cell r="E71">
            <v>37402</v>
          </cell>
          <cell r="F71" t="str">
            <v>BAGUIO3</v>
          </cell>
          <cell r="G71" t="str">
            <v>D</v>
          </cell>
        </row>
        <row r="72">
          <cell r="A72" t="str">
            <v>BAGUIO2</v>
          </cell>
          <cell r="B72" t="str">
            <v>NORTH LUZON</v>
          </cell>
          <cell r="C72" t="str">
            <v>NLZW</v>
          </cell>
          <cell r="D72" t="str">
            <v>GSM</v>
          </cell>
          <cell r="F72" t="str">
            <v>BAGUIO21</v>
          </cell>
          <cell r="G72" t="str">
            <v>B</v>
          </cell>
        </row>
        <row r="73">
          <cell r="A73" t="str">
            <v>BAGUIO2</v>
          </cell>
          <cell r="B73" t="str">
            <v>NORTH LUZON</v>
          </cell>
          <cell r="C73" t="str">
            <v>NLZW</v>
          </cell>
          <cell r="D73" t="str">
            <v>GSM</v>
          </cell>
          <cell r="F73" t="str">
            <v>BAGUIO22</v>
          </cell>
          <cell r="G73" t="str">
            <v>B</v>
          </cell>
        </row>
        <row r="74">
          <cell r="A74" t="str">
            <v>BAGUIO2</v>
          </cell>
          <cell r="B74" t="str">
            <v>NORTH LUZON</v>
          </cell>
          <cell r="C74" t="str">
            <v>NLZW</v>
          </cell>
          <cell r="D74" t="str">
            <v>GSM</v>
          </cell>
          <cell r="F74" t="str">
            <v>BAGUIO23</v>
          </cell>
          <cell r="G74" t="str">
            <v>B</v>
          </cell>
        </row>
        <row r="75">
          <cell r="A75" t="str">
            <v>BAGUIOCC</v>
          </cell>
          <cell r="B75" t="str">
            <v>NORTH LUZON</v>
          </cell>
          <cell r="C75" t="str">
            <v>NLZW</v>
          </cell>
          <cell r="D75" t="str">
            <v>GSM</v>
          </cell>
          <cell r="E75">
            <v>17409</v>
          </cell>
          <cell r="F75" t="str">
            <v>BAGUIOCC1</v>
          </cell>
          <cell r="G75" t="str">
            <v>D</v>
          </cell>
        </row>
        <row r="76">
          <cell r="A76" t="str">
            <v>BAGUIOCC</v>
          </cell>
          <cell r="B76" t="str">
            <v>NORTH LUZON</v>
          </cell>
          <cell r="C76" t="str">
            <v>NLZW</v>
          </cell>
          <cell r="D76" t="str">
            <v>GSM</v>
          </cell>
          <cell r="E76">
            <v>27409</v>
          </cell>
          <cell r="F76" t="str">
            <v>BAGUIOCC2</v>
          </cell>
          <cell r="G76" t="str">
            <v>D</v>
          </cell>
        </row>
        <row r="77">
          <cell r="A77" t="str">
            <v>BAGUIOX</v>
          </cell>
          <cell r="B77" t="str">
            <v>NORTH LUZON</v>
          </cell>
          <cell r="C77" t="str">
            <v>NLZW</v>
          </cell>
          <cell r="D77" t="str">
            <v>GSM</v>
          </cell>
          <cell r="E77">
            <v>17402</v>
          </cell>
          <cell r="F77" t="str">
            <v>BAGUIOX1</v>
          </cell>
          <cell r="G77" t="str">
            <v>D</v>
          </cell>
        </row>
        <row r="78">
          <cell r="A78" t="str">
            <v>BAGUIOX</v>
          </cell>
          <cell r="B78" t="str">
            <v>NORTH LUZON</v>
          </cell>
          <cell r="C78" t="str">
            <v>NLZW</v>
          </cell>
          <cell r="D78" t="str">
            <v>GSM</v>
          </cell>
          <cell r="E78">
            <v>27402</v>
          </cell>
          <cell r="F78" t="str">
            <v>BAGUIOX2</v>
          </cell>
          <cell r="G78" t="str">
            <v>D</v>
          </cell>
        </row>
        <row r="79">
          <cell r="A79" t="str">
            <v>BAGUIOX</v>
          </cell>
          <cell r="B79" t="str">
            <v>NORTH LUZON</v>
          </cell>
          <cell r="C79" t="str">
            <v>NLZW</v>
          </cell>
          <cell r="D79" t="str">
            <v>GSM</v>
          </cell>
          <cell r="E79">
            <v>37402</v>
          </cell>
          <cell r="F79" t="str">
            <v>BAGUIOX3</v>
          </cell>
          <cell r="G79" t="str">
            <v>D</v>
          </cell>
        </row>
        <row r="80">
          <cell r="A80" t="str">
            <v>BALANGA</v>
          </cell>
          <cell r="B80" t="str">
            <v>NORTH LUZON</v>
          </cell>
          <cell r="C80" t="str">
            <v>NLZW</v>
          </cell>
          <cell r="D80" t="str">
            <v>GSM</v>
          </cell>
          <cell r="E80">
            <v>14703</v>
          </cell>
          <cell r="F80" t="str">
            <v>BALANGA1</v>
          </cell>
          <cell r="G80" t="str">
            <v>D</v>
          </cell>
        </row>
        <row r="81">
          <cell r="A81" t="str">
            <v>BALANGA</v>
          </cell>
          <cell r="B81" t="str">
            <v>NORTH LUZON</v>
          </cell>
          <cell r="C81" t="str">
            <v>NLZW</v>
          </cell>
          <cell r="D81" t="str">
            <v>GSM</v>
          </cell>
          <cell r="E81">
            <v>24703</v>
          </cell>
          <cell r="F81" t="str">
            <v>BALANGA2</v>
          </cell>
          <cell r="G81" t="str">
            <v>D</v>
          </cell>
        </row>
        <row r="82">
          <cell r="A82" t="str">
            <v>BALANGA</v>
          </cell>
          <cell r="B82" t="str">
            <v>NORTH LUZON</v>
          </cell>
          <cell r="C82" t="str">
            <v>NLZW</v>
          </cell>
          <cell r="D82" t="str">
            <v>GSM</v>
          </cell>
          <cell r="E82">
            <v>34703</v>
          </cell>
          <cell r="F82" t="str">
            <v>BALANGA3</v>
          </cell>
          <cell r="G82" t="str">
            <v>D</v>
          </cell>
        </row>
        <row r="83">
          <cell r="A83" t="str">
            <v>BAMBAN</v>
          </cell>
          <cell r="B83" t="str">
            <v>NORTH LUZON</v>
          </cell>
          <cell r="C83" t="str">
            <v>NLZW</v>
          </cell>
          <cell r="D83" t="str">
            <v>GSM</v>
          </cell>
          <cell r="E83">
            <v>14511</v>
          </cell>
          <cell r="F83" t="str">
            <v>BAMBAN1</v>
          </cell>
          <cell r="G83" t="str">
            <v>D</v>
          </cell>
        </row>
        <row r="84">
          <cell r="A84" t="str">
            <v>BAMBAN</v>
          </cell>
          <cell r="B84" t="str">
            <v>NORTH LUZON</v>
          </cell>
          <cell r="C84" t="str">
            <v>NLZW</v>
          </cell>
          <cell r="D84" t="str">
            <v>GSM</v>
          </cell>
          <cell r="E84">
            <v>24511</v>
          </cell>
          <cell r="F84" t="str">
            <v>BAMBAN2</v>
          </cell>
          <cell r="G84" t="str">
            <v>D</v>
          </cell>
        </row>
        <row r="85">
          <cell r="A85" t="str">
            <v>BAMBAN</v>
          </cell>
          <cell r="B85" t="str">
            <v>NORTH LUZON</v>
          </cell>
          <cell r="C85" t="str">
            <v>NLZW</v>
          </cell>
          <cell r="D85" t="str">
            <v>GSM</v>
          </cell>
          <cell r="E85">
            <v>34511</v>
          </cell>
          <cell r="F85" t="str">
            <v>BAMBAN3</v>
          </cell>
          <cell r="G85" t="str">
            <v>D</v>
          </cell>
        </row>
        <row r="86">
          <cell r="A86" t="str">
            <v>BAUANG</v>
          </cell>
          <cell r="B86" t="str">
            <v>NORTH LUZON</v>
          </cell>
          <cell r="C86" t="str">
            <v>NLZW</v>
          </cell>
          <cell r="D86" t="str">
            <v>GSM</v>
          </cell>
          <cell r="E86">
            <v>17202</v>
          </cell>
          <cell r="F86" t="str">
            <v>BAUANG1</v>
          </cell>
          <cell r="G86" t="str">
            <v>D</v>
          </cell>
        </row>
        <row r="87">
          <cell r="A87" t="str">
            <v>BAUANG</v>
          </cell>
          <cell r="B87" t="str">
            <v>NORTH LUZON</v>
          </cell>
          <cell r="C87" t="str">
            <v>NLZW</v>
          </cell>
          <cell r="D87" t="str">
            <v>GSM</v>
          </cell>
          <cell r="E87">
            <v>27202</v>
          </cell>
          <cell r="F87" t="str">
            <v>BAUANG2</v>
          </cell>
          <cell r="G87" t="str">
            <v>D</v>
          </cell>
        </row>
        <row r="88">
          <cell r="A88" t="str">
            <v>BINALONAN</v>
          </cell>
          <cell r="B88" t="str">
            <v>NORTH LUZON</v>
          </cell>
          <cell r="C88" t="str">
            <v>NLZW</v>
          </cell>
          <cell r="D88" t="str">
            <v>GSM</v>
          </cell>
          <cell r="E88">
            <v>17508</v>
          </cell>
          <cell r="F88" t="str">
            <v>BINALONAN1</v>
          </cell>
          <cell r="G88" t="str">
            <v>B</v>
          </cell>
        </row>
        <row r="89">
          <cell r="A89" t="str">
            <v>BINALONAN</v>
          </cell>
          <cell r="B89" t="str">
            <v>NORTH LUZON</v>
          </cell>
          <cell r="C89" t="str">
            <v>NLZW</v>
          </cell>
          <cell r="D89" t="str">
            <v>GSM</v>
          </cell>
          <cell r="E89">
            <v>27508</v>
          </cell>
          <cell r="F89" t="str">
            <v>BINALONAN2</v>
          </cell>
          <cell r="G89" t="str">
            <v>B</v>
          </cell>
        </row>
        <row r="90">
          <cell r="A90" t="str">
            <v>BINALONAN</v>
          </cell>
          <cell r="B90" t="str">
            <v>NORTH LUZON</v>
          </cell>
          <cell r="C90" t="str">
            <v>NLZW</v>
          </cell>
          <cell r="D90" t="str">
            <v>GSM</v>
          </cell>
          <cell r="E90">
            <v>37508</v>
          </cell>
          <cell r="F90" t="str">
            <v>BINALONAN3</v>
          </cell>
          <cell r="G90" t="str">
            <v>B</v>
          </cell>
        </row>
        <row r="91">
          <cell r="A91" t="str">
            <v>BOTOLAN</v>
          </cell>
          <cell r="B91" t="str">
            <v>NORTH LUZON</v>
          </cell>
          <cell r="C91" t="str">
            <v>NLZW</v>
          </cell>
          <cell r="D91" t="str">
            <v>GSM</v>
          </cell>
          <cell r="E91">
            <v>14709</v>
          </cell>
          <cell r="F91" t="str">
            <v>BOTOLAN1</v>
          </cell>
          <cell r="G91" t="str">
            <v>B</v>
          </cell>
        </row>
        <row r="92">
          <cell r="A92" t="str">
            <v>BOTOLAN</v>
          </cell>
          <cell r="B92" t="str">
            <v>NORTH LUZON</v>
          </cell>
          <cell r="C92" t="str">
            <v>NLZW</v>
          </cell>
          <cell r="D92" t="str">
            <v>GSM</v>
          </cell>
          <cell r="E92">
            <v>24709</v>
          </cell>
          <cell r="F92" t="str">
            <v>BOTOLAN2</v>
          </cell>
          <cell r="G92" t="str">
            <v>B</v>
          </cell>
        </row>
        <row r="93">
          <cell r="A93" t="str">
            <v>BOTOLAN</v>
          </cell>
          <cell r="B93" t="str">
            <v>NORTH LUZON</v>
          </cell>
          <cell r="C93" t="str">
            <v>NLZW</v>
          </cell>
          <cell r="D93" t="str">
            <v>GSM</v>
          </cell>
          <cell r="E93">
            <v>34709</v>
          </cell>
          <cell r="F93" t="str">
            <v>BOTOLAN3</v>
          </cell>
          <cell r="G93" t="str">
            <v>B</v>
          </cell>
        </row>
        <row r="94">
          <cell r="A94" t="str">
            <v>BPI_SESSION</v>
          </cell>
          <cell r="B94" t="str">
            <v>NORTH LUZON</v>
          </cell>
          <cell r="C94" t="str">
            <v>NLZW</v>
          </cell>
          <cell r="D94" t="str">
            <v>GSM</v>
          </cell>
          <cell r="F94" t="str">
            <v>BPISESS1</v>
          </cell>
          <cell r="G94" t="str">
            <v>D</v>
          </cell>
        </row>
        <row r="95">
          <cell r="A95" t="str">
            <v>BPI_SESSION</v>
          </cell>
          <cell r="B95" t="str">
            <v>NORTH LUZON</v>
          </cell>
          <cell r="C95" t="str">
            <v>NLZW</v>
          </cell>
          <cell r="D95" t="str">
            <v>GSM</v>
          </cell>
          <cell r="F95" t="str">
            <v>BPISESS2</v>
          </cell>
          <cell r="G95" t="str">
            <v>D</v>
          </cell>
        </row>
        <row r="96">
          <cell r="A96" t="str">
            <v>BPI_SESSION</v>
          </cell>
          <cell r="B96" t="str">
            <v>NORTH LUZON</v>
          </cell>
          <cell r="C96" t="str">
            <v>NLZW</v>
          </cell>
          <cell r="D96" t="str">
            <v>GSM</v>
          </cell>
          <cell r="F96" t="str">
            <v>BPISESS3</v>
          </cell>
          <cell r="G96" t="str">
            <v>D</v>
          </cell>
        </row>
        <row r="97">
          <cell r="A97" t="str">
            <v>BUGALLON</v>
          </cell>
          <cell r="B97" t="str">
            <v>NORTH LUZON</v>
          </cell>
          <cell r="C97" t="str">
            <v>NLZW</v>
          </cell>
          <cell r="D97" t="str">
            <v>GSM</v>
          </cell>
          <cell r="E97">
            <v>17509</v>
          </cell>
          <cell r="F97" t="str">
            <v>BUGALLON1</v>
          </cell>
          <cell r="G97" t="str">
            <v>B</v>
          </cell>
        </row>
        <row r="98">
          <cell r="A98" t="str">
            <v>BUGALLON</v>
          </cell>
          <cell r="B98" t="str">
            <v>NORTH LUZON</v>
          </cell>
          <cell r="C98" t="str">
            <v>NLZW</v>
          </cell>
          <cell r="D98" t="str">
            <v>GSM</v>
          </cell>
          <cell r="E98">
            <v>27509</v>
          </cell>
          <cell r="F98" t="str">
            <v>BUGALLON2</v>
          </cell>
          <cell r="G98" t="str">
            <v>B</v>
          </cell>
        </row>
        <row r="99">
          <cell r="A99" t="str">
            <v>BUGALLON</v>
          </cell>
          <cell r="B99" t="str">
            <v>NORTH LUZON</v>
          </cell>
          <cell r="C99" t="str">
            <v>NLZW</v>
          </cell>
          <cell r="D99" t="str">
            <v>GSM</v>
          </cell>
          <cell r="E99">
            <v>37509</v>
          </cell>
          <cell r="F99" t="str">
            <v>BUGALLON3</v>
          </cell>
          <cell r="G99" t="str">
            <v>B</v>
          </cell>
        </row>
        <row r="100">
          <cell r="A100" t="str">
            <v>CABA</v>
          </cell>
          <cell r="B100" t="str">
            <v>NORTH LUZON</v>
          </cell>
          <cell r="C100" t="str">
            <v>NLZW</v>
          </cell>
          <cell r="D100" t="str">
            <v>GSM</v>
          </cell>
          <cell r="E100">
            <v>17206</v>
          </cell>
          <cell r="F100" t="str">
            <v>CABA1</v>
          </cell>
          <cell r="G100" t="str">
            <v>B</v>
          </cell>
        </row>
        <row r="101">
          <cell r="A101" t="str">
            <v>CABA</v>
          </cell>
          <cell r="B101" t="str">
            <v>NORTH LUZON</v>
          </cell>
          <cell r="C101" t="str">
            <v>NLZW</v>
          </cell>
          <cell r="D101" t="str">
            <v>GSM</v>
          </cell>
          <cell r="E101">
            <v>27206</v>
          </cell>
          <cell r="F101" t="str">
            <v>CABA2</v>
          </cell>
          <cell r="G101" t="str">
            <v>B</v>
          </cell>
        </row>
        <row r="102">
          <cell r="A102" t="str">
            <v>CABA</v>
          </cell>
          <cell r="B102" t="str">
            <v>NORTH LUZON</v>
          </cell>
          <cell r="C102" t="str">
            <v>NLZW</v>
          </cell>
          <cell r="D102" t="str">
            <v>GSM</v>
          </cell>
          <cell r="E102">
            <v>37206</v>
          </cell>
          <cell r="F102" t="str">
            <v>CABA3</v>
          </cell>
          <cell r="G102" t="str">
            <v>B</v>
          </cell>
        </row>
        <row r="103">
          <cell r="A103" t="str">
            <v>CAMILING</v>
          </cell>
          <cell r="B103" t="str">
            <v>NORTH LUZON</v>
          </cell>
          <cell r="C103" t="str">
            <v>NLZW</v>
          </cell>
          <cell r="D103" t="str">
            <v>GSM</v>
          </cell>
          <cell r="E103">
            <v>14504</v>
          </cell>
          <cell r="F103" t="str">
            <v>CAMILING1</v>
          </cell>
          <cell r="G103" t="str">
            <v>D</v>
          </cell>
        </row>
        <row r="104">
          <cell r="A104" t="str">
            <v>CAMILING</v>
          </cell>
          <cell r="B104" t="str">
            <v>NORTH LUZON</v>
          </cell>
          <cell r="C104" t="str">
            <v>NLZW</v>
          </cell>
          <cell r="D104" t="str">
            <v>GSM</v>
          </cell>
          <cell r="E104">
            <v>24504</v>
          </cell>
          <cell r="F104" t="str">
            <v>CAMILING2</v>
          </cell>
          <cell r="G104" t="str">
            <v>D</v>
          </cell>
        </row>
        <row r="105">
          <cell r="A105" t="str">
            <v>CAMILING</v>
          </cell>
          <cell r="B105" t="str">
            <v>NORTH LUZON</v>
          </cell>
          <cell r="C105" t="str">
            <v>NLZW</v>
          </cell>
          <cell r="D105" t="str">
            <v>GSM</v>
          </cell>
          <cell r="E105">
            <v>34504</v>
          </cell>
          <cell r="F105" t="str">
            <v>CAMILING3</v>
          </cell>
          <cell r="G105" t="str">
            <v>D</v>
          </cell>
        </row>
        <row r="106">
          <cell r="A106" t="str">
            <v>CANDON</v>
          </cell>
          <cell r="B106" t="str">
            <v>NORTH LUZON</v>
          </cell>
          <cell r="C106" t="str">
            <v>NLZW</v>
          </cell>
          <cell r="D106" t="str">
            <v>GSM</v>
          </cell>
          <cell r="E106">
            <v>17704</v>
          </cell>
          <cell r="F106" t="str">
            <v>CANDON1</v>
          </cell>
          <cell r="G106" t="str">
            <v>D</v>
          </cell>
        </row>
        <row r="107">
          <cell r="A107" t="str">
            <v>CANDON</v>
          </cell>
          <cell r="B107" t="str">
            <v>NORTH LUZON</v>
          </cell>
          <cell r="C107" t="str">
            <v>NLZW</v>
          </cell>
          <cell r="D107" t="str">
            <v>GSM</v>
          </cell>
          <cell r="E107">
            <v>27704</v>
          </cell>
          <cell r="F107" t="str">
            <v>CANDON2</v>
          </cell>
          <cell r="G107" t="str">
            <v>D</v>
          </cell>
        </row>
        <row r="108">
          <cell r="A108" t="str">
            <v>CANDON</v>
          </cell>
          <cell r="B108" t="str">
            <v>NORTH LUZON</v>
          </cell>
          <cell r="C108" t="str">
            <v>NLZW</v>
          </cell>
          <cell r="D108" t="str">
            <v>GSM</v>
          </cell>
          <cell r="E108">
            <v>37704</v>
          </cell>
          <cell r="F108" t="str">
            <v>CANDON3</v>
          </cell>
          <cell r="G108" t="str">
            <v>D</v>
          </cell>
        </row>
        <row r="109">
          <cell r="A109" t="str">
            <v>CARMENHILL</v>
          </cell>
          <cell r="B109" t="str">
            <v>NORTH LUZON</v>
          </cell>
          <cell r="C109" t="str">
            <v>NLZW</v>
          </cell>
          <cell r="D109" t="str">
            <v>GSM</v>
          </cell>
          <cell r="F109" t="str">
            <v>CARMENHILL1</v>
          </cell>
          <cell r="G109" t="str">
            <v>D</v>
          </cell>
        </row>
        <row r="110">
          <cell r="A110" t="str">
            <v>CARMENHILL</v>
          </cell>
          <cell r="B110" t="str">
            <v>NORTH LUZON</v>
          </cell>
          <cell r="C110" t="str">
            <v>NLZW</v>
          </cell>
          <cell r="D110" t="str">
            <v>GSM</v>
          </cell>
          <cell r="F110" t="str">
            <v>CARMENHILL2</v>
          </cell>
          <cell r="G110" t="str">
            <v>D</v>
          </cell>
        </row>
        <row r="111">
          <cell r="A111" t="str">
            <v>CARMENHILL</v>
          </cell>
          <cell r="B111" t="str">
            <v>NORTH LUZON</v>
          </cell>
          <cell r="C111" t="str">
            <v>NLZW</v>
          </cell>
          <cell r="D111" t="str">
            <v>GSM</v>
          </cell>
          <cell r="F111" t="str">
            <v>CARMENHILL3</v>
          </cell>
          <cell r="G111" t="str">
            <v>D</v>
          </cell>
        </row>
        <row r="112">
          <cell r="A112" t="str">
            <v>CLARK</v>
          </cell>
          <cell r="B112" t="str">
            <v>NORTH LUZON</v>
          </cell>
          <cell r="C112" t="str">
            <v>NLZW</v>
          </cell>
          <cell r="D112" t="str">
            <v>GSM</v>
          </cell>
          <cell r="E112">
            <v>14510</v>
          </cell>
          <cell r="F112" t="str">
            <v>CLARK1</v>
          </cell>
          <cell r="G112" t="str">
            <v>D</v>
          </cell>
        </row>
        <row r="113">
          <cell r="A113" t="str">
            <v>CLARK</v>
          </cell>
          <cell r="B113" t="str">
            <v>NORTH LUZON</v>
          </cell>
          <cell r="C113" t="str">
            <v>NLZW</v>
          </cell>
          <cell r="D113" t="str">
            <v>GSM</v>
          </cell>
          <cell r="E113">
            <v>24510</v>
          </cell>
          <cell r="F113" t="str">
            <v>CLARK2</v>
          </cell>
          <cell r="G113" t="str">
            <v>D</v>
          </cell>
        </row>
        <row r="114">
          <cell r="A114" t="str">
            <v>CLARK</v>
          </cell>
          <cell r="B114" t="str">
            <v>NORTH LUZON</v>
          </cell>
          <cell r="C114" t="str">
            <v>NLZW</v>
          </cell>
          <cell r="D114" t="str">
            <v>GSM</v>
          </cell>
          <cell r="E114">
            <v>34510</v>
          </cell>
          <cell r="F114" t="str">
            <v>CLARK3</v>
          </cell>
          <cell r="G114" t="str">
            <v>D</v>
          </cell>
        </row>
        <row r="115">
          <cell r="A115" t="str">
            <v>CONCEPCION</v>
          </cell>
          <cell r="B115" t="str">
            <v>NORTH LUZON</v>
          </cell>
          <cell r="C115" t="str">
            <v>NLZW</v>
          </cell>
          <cell r="D115" t="str">
            <v>GSM</v>
          </cell>
          <cell r="E115">
            <v>14516</v>
          </cell>
          <cell r="F115" t="str">
            <v>CONCEPCIO1</v>
          </cell>
          <cell r="G115" t="str">
            <v>D</v>
          </cell>
        </row>
        <row r="116">
          <cell r="A116" t="str">
            <v>CONCEPCION</v>
          </cell>
          <cell r="B116" t="str">
            <v>NORTH LUZON</v>
          </cell>
          <cell r="C116" t="str">
            <v>NLZW</v>
          </cell>
          <cell r="D116" t="str">
            <v>GSM</v>
          </cell>
          <cell r="E116">
            <v>24516</v>
          </cell>
          <cell r="F116" t="str">
            <v>CONCEPCIO2</v>
          </cell>
          <cell r="G116" t="str">
            <v>D</v>
          </cell>
        </row>
        <row r="117">
          <cell r="A117" t="str">
            <v>CONCEPCION</v>
          </cell>
          <cell r="B117" t="str">
            <v>NORTH LUZON</v>
          </cell>
          <cell r="C117" t="str">
            <v>NLZW</v>
          </cell>
          <cell r="D117" t="str">
            <v>GSM</v>
          </cell>
          <cell r="E117">
            <v>34516</v>
          </cell>
          <cell r="F117" t="str">
            <v>CONCEPCIO3</v>
          </cell>
          <cell r="G117" t="str">
            <v>D</v>
          </cell>
        </row>
        <row r="118">
          <cell r="A118" t="str">
            <v>CUBI</v>
          </cell>
          <cell r="B118" t="str">
            <v>NORTH LUZON</v>
          </cell>
          <cell r="C118" t="str">
            <v>NLZW</v>
          </cell>
          <cell r="D118" t="str">
            <v>GSM</v>
          </cell>
          <cell r="E118">
            <v>14705</v>
          </cell>
          <cell r="F118" t="str">
            <v>CUBI1</v>
          </cell>
          <cell r="G118" t="str">
            <v>D</v>
          </cell>
        </row>
        <row r="119">
          <cell r="A119" t="str">
            <v>CUBI</v>
          </cell>
          <cell r="B119" t="str">
            <v>NORTH LUZON</v>
          </cell>
          <cell r="C119" t="str">
            <v>NLZW</v>
          </cell>
          <cell r="D119" t="str">
            <v>GSM</v>
          </cell>
          <cell r="E119">
            <v>34705</v>
          </cell>
          <cell r="F119" t="str">
            <v>CUBI3</v>
          </cell>
          <cell r="G119" t="str">
            <v>D</v>
          </cell>
        </row>
        <row r="120">
          <cell r="A120" t="str">
            <v>CUYAPO</v>
          </cell>
          <cell r="B120" t="str">
            <v>NORTH LUZON</v>
          </cell>
          <cell r="C120" t="str">
            <v>NLZW</v>
          </cell>
          <cell r="D120" t="str">
            <v>GSM</v>
          </cell>
          <cell r="E120">
            <v>14418</v>
          </cell>
          <cell r="F120" t="str">
            <v>CUYAPO1</v>
          </cell>
          <cell r="G120" t="str">
            <v>B</v>
          </cell>
        </row>
        <row r="121">
          <cell r="A121" t="str">
            <v>CUYAPO</v>
          </cell>
          <cell r="B121" t="str">
            <v>NORTH LUZON</v>
          </cell>
          <cell r="C121" t="str">
            <v>NLZW</v>
          </cell>
          <cell r="D121" t="str">
            <v>GSM</v>
          </cell>
          <cell r="E121">
            <v>24418</v>
          </cell>
          <cell r="F121" t="str">
            <v>CUYAPO2</v>
          </cell>
          <cell r="G121" t="str">
            <v>B</v>
          </cell>
        </row>
        <row r="122">
          <cell r="A122" t="str">
            <v>CUYAPO</v>
          </cell>
          <cell r="B122" t="str">
            <v>NORTH LUZON</v>
          </cell>
          <cell r="C122" t="str">
            <v>NLZW</v>
          </cell>
          <cell r="D122" t="str">
            <v>GSM</v>
          </cell>
          <cell r="E122">
            <v>34418</v>
          </cell>
          <cell r="F122" t="str">
            <v>CUYAPO3</v>
          </cell>
          <cell r="G122" t="str">
            <v>B</v>
          </cell>
        </row>
        <row r="123">
          <cell r="A123" t="str">
            <v>DAGUPAN</v>
          </cell>
          <cell r="B123" t="str">
            <v>NORTH LUZON</v>
          </cell>
          <cell r="C123" t="str">
            <v>NLZW</v>
          </cell>
          <cell r="D123" t="str">
            <v>GSM</v>
          </cell>
          <cell r="E123">
            <v>17501</v>
          </cell>
          <cell r="F123" t="str">
            <v>DAGUPAN1</v>
          </cell>
          <cell r="G123" t="str">
            <v>D</v>
          </cell>
        </row>
        <row r="124">
          <cell r="A124" t="str">
            <v>DAGUPAN</v>
          </cell>
          <cell r="B124" t="str">
            <v>NORTH LUZON</v>
          </cell>
          <cell r="C124" t="str">
            <v>NLZW</v>
          </cell>
          <cell r="D124" t="str">
            <v>GSM</v>
          </cell>
          <cell r="E124">
            <v>27501</v>
          </cell>
          <cell r="F124" t="str">
            <v>DAGUPAN2</v>
          </cell>
          <cell r="G124" t="str">
            <v>D</v>
          </cell>
        </row>
        <row r="125">
          <cell r="A125" t="str">
            <v>DAGUPAN</v>
          </cell>
          <cell r="B125" t="str">
            <v>NORTH LUZON</v>
          </cell>
          <cell r="C125" t="str">
            <v>NLZW</v>
          </cell>
          <cell r="D125" t="str">
            <v>GSM</v>
          </cell>
          <cell r="E125">
            <v>37501</v>
          </cell>
          <cell r="F125" t="str">
            <v>DAGUPAN3</v>
          </cell>
          <cell r="G125" t="str">
            <v>D</v>
          </cell>
        </row>
        <row r="126">
          <cell r="A126" t="str">
            <v>DAU1</v>
          </cell>
          <cell r="B126" t="str">
            <v>NORTH LUZON</v>
          </cell>
          <cell r="C126" t="str">
            <v>NLZW</v>
          </cell>
          <cell r="D126" t="str">
            <v>GSM</v>
          </cell>
          <cell r="E126">
            <v>14501</v>
          </cell>
          <cell r="F126" t="str">
            <v>DAU11</v>
          </cell>
          <cell r="G126" t="str">
            <v>D</v>
          </cell>
        </row>
        <row r="127">
          <cell r="A127" t="str">
            <v>DAU1</v>
          </cell>
          <cell r="B127" t="str">
            <v>NORTH LUZON</v>
          </cell>
          <cell r="C127" t="str">
            <v>NLZW</v>
          </cell>
          <cell r="D127" t="str">
            <v>GSM</v>
          </cell>
          <cell r="E127">
            <v>24501</v>
          </cell>
          <cell r="F127" t="str">
            <v>DAU12</v>
          </cell>
          <cell r="G127" t="str">
            <v>D</v>
          </cell>
        </row>
        <row r="128">
          <cell r="A128" t="str">
            <v>DAU1</v>
          </cell>
          <cell r="B128" t="str">
            <v>NORTH LUZON</v>
          </cell>
          <cell r="C128" t="str">
            <v>NLZW</v>
          </cell>
          <cell r="D128" t="str">
            <v>GSM</v>
          </cell>
          <cell r="E128">
            <v>34501</v>
          </cell>
          <cell r="F128" t="str">
            <v>DAU13</v>
          </cell>
          <cell r="G128" t="str">
            <v>D</v>
          </cell>
        </row>
        <row r="129">
          <cell r="A129" t="str">
            <v>DAU2</v>
          </cell>
          <cell r="B129" t="str">
            <v>NORTH LUZON</v>
          </cell>
          <cell r="C129" t="str">
            <v>NLZW</v>
          </cell>
          <cell r="D129" t="str">
            <v>GSM</v>
          </cell>
          <cell r="E129">
            <v>14507</v>
          </cell>
          <cell r="F129" t="str">
            <v>DAU21</v>
          </cell>
          <cell r="G129" t="str">
            <v>D</v>
          </cell>
        </row>
        <row r="130">
          <cell r="A130" t="str">
            <v>DAU2</v>
          </cell>
          <cell r="B130" t="str">
            <v>NORTH LUZON</v>
          </cell>
          <cell r="C130" t="str">
            <v>NLZW</v>
          </cell>
          <cell r="D130" t="str">
            <v>GSM</v>
          </cell>
          <cell r="E130">
            <v>24507</v>
          </cell>
          <cell r="F130" t="str">
            <v>DAU22</v>
          </cell>
          <cell r="G130" t="str">
            <v>D</v>
          </cell>
        </row>
        <row r="131">
          <cell r="A131" t="str">
            <v>DAU2</v>
          </cell>
          <cell r="B131" t="str">
            <v>NORTH LUZON</v>
          </cell>
          <cell r="C131" t="str">
            <v>NLZW</v>
          </cell>
          <cell r="D131" t="str">
            <v>GSM</v>
          </cell>
          <cell r="E131">
            <v>34507</v>
          </cell>
          <cell r="F131" t="str">
            <v>DAU23</v>
          </cell>
          <cell r="G131" t="str">
            <v>D</v>
          </cell>
        </row>
        <row r="132">
          <cell r="A132" t="str">
            <v>DINALUPIHAN</v>
          </cell>
          <cell r="B132" t="str">
            <v>NORTH LUZON</v>
          </cell>
          <cell r="C132" t="str">
            <v>NLZW</v>
          </cell>
          <cell r="D132" t="str">
            <v>GSM</v>
          </cell>
          <cell r="E132">
            <v>14707</v>
          </cell>
          <cell r="F132" t="str">
            <v>DINALUPIH1</v>
          </cell>
          <cell r="G132" t="str">
            <v>B</v>
          </cell>
        </row>
        <row r="133">
          <cell r="A133" t="str">
            <v>DINALUPIHAN</v>
          </cell>
          <cell r="B133" t="str">
            <v>NORTH LUZON</v>
          </cell>
          <cell r="C133" t="str">
            <v>NLZW</v>
          </cell>
          <cell r="D133" t="str">
            <v>GSM</v>
          </cell>
          <cell r="E133">
            <v>24707</v>
          </cell>
          <cell r="F133" t="str">
            <v>DINALUPIH2</v>
          </cell>
          <cell r="G133" t="str">
            <v>B</v>
          </cell>
        </row>
        <row r="134">
          <cell r="A134" t="str">
            <v>DINALUPIHAN</v>
          </cell>
          <cell r="B134" t="str">
            <v>NORTH LUZON</v>
          </cell>
          <cell r="C134" t="str">
            <v>NLZW</v>
          </cell>
          <cell r="D134" t="str">
            <v>GSM</v>
          </cell>
          <cell r="E134">
            <v>34707</v>
          </cell>
          <cell r="F134" t="str">
            <v>DINALUPIH3</v>
          </cell>
          <cell r="G134" t="str">
            <v>B</v>
          </cell>
        </row>
        <row r="135">
          <cell r="A135" t="str">
            <v>DOMINICAN_HILL</v>
          </cell>
          <cell r="B135" t="str">
            <v>NORTH LUZON</v>
          </cell>
          <cell r="C135" t="str">
            <v>NLZW</v>
          </cell>
          <cell r="D135" t="str">
            <v>GSM</v>
          </cell>
          <cell r="E135">
            <v>17406</v>
          </cell>
          <cell r="F135" t="str">
            <v>DOMINHILL1</v>
          </cell>
          <cell r="G135" t="str">
            <v>D</v>
          </cell>
        </row>
        <row r="136">
          <cell r="A136" t="str">
            <v>DOMINICAN_HILL</v>
          </cell>
          <cell r="B136" t="str">
            <v>NORTH LUZON</v>
          </cell>
          <cell r="C136" t="str">
            <v>NLZW</v>
          </cell>
          <cell r="D136" t="str">
            <v>GSM</v>
          </cell>
          <cell r="E136">
            <v>27406</v>
          </cell>
          <cell r="F136" t="str">
            <v>DOMINHILL2</v>
          </cell>
          <cell r="G136" t="str">
            <v>D</v>
          </cell>
        </row>
        <row r="137">
          <cell r="A137" t="str">
            <v>DOMINICAN_HILL</v>
          </cell>
          <cell r="B137" t="str">
            <v>NORTH LUZON</v>
          </cell>
          <cell r="C137" t="str">
            <v>NLZW</v>
          </cell>
          <cell r="D137" t="str">
            <v>GSM</v>
          </cell>
          <cell r="E137">
            <v>37406</v>
          </cell>
          <cell r="F137" t="str">
            <v>DOMINHILL3</v>
          </cell>
          <cell r="G137" t="str">
            <v>D</v>
          </cell>
        </row>
        <row r="138">
          <cell r="A138" t="str">
            <v>FLORIDABLANCA</v>
          </cell>
          <cell r="B138" t="str">
            <v>NORTH LUZON</v>
          </cell>
          <cell r="C138" t="str">
            <v>NLZW</v>
          </cell>
          <cell r="D138" t="str">
            <v>GSM</v>
          </cell>
          <cell r="E138">
            <v>14514</v>
          </cell>
          <cell r="F138" t="str">
            <v>FLORIDABL1</v>
          </cell>
          <cell r="G138" t="str">
            <v>B</v>
          </cell>
        </row>
        <row r="139">
          <cell r="A139" t="str">
            <v>FLORIDABLANCA</v>
          </cell>
          <cell r="B139" t="str">
            <v>NORTH LUZON</v>
          </cell>
          <cell r="C139" t="str">
            <v>NLZW</v>
          </cell>
          <cell r="D139" t="str">
            <v>GSM</v>
          </cell>
          <cell r="E139">
            <v>24514</v>
          </cell>
          <cell r="F139" t="str">
            <v>FLORIDABL2</v>
          </cell>
          <cell r="G139" t="str">
            <v>B</v>
          </cell>
        </row>
        <row r="140">
          <cell r="A140" t="str">
            <v>FLORIDABLANCA</v>
          </cell>
          <cell r="B140" t="str">
            <v>NORTH LUZON</v>
          </cell>
          <cell r="C140" t="str">
            <v>NLZW</v>
          </cell>
          <cell r="D140" t="str">
            <v>GSM</v>
          </cell>
          <cell r="E140">
            <v>34514</v>
          </cell>
          <cell r="F140" t="str">
            <v>FLORIDABL3</v>
          </cell>
          <cell r="G140" t="str">
            <v>B</v>
          </cell>
        </row>
        <row r="141">
          <cell r="A141" t="str">
            <v>FONTANA</v>
          </cell>
          <cell r="B141" t="str">
            <v>NORTH LUZON</v>
          </cell>
          <cell r="C141" t="str">
            <v>NLZW</v>
          </cell>
          <cell r="D141" t="str">
            <v>GSM</v>
          </cell>
          <cell r="F141" t="str">
            <v>FONTANA1</v>
          </cell>
          <cell r="G141" t="str">
            <v>D</v>
          </cell>
        </row>
        <row r="142">
          <cell r="A142" t="str">
            <v>FONTANA</v>
          </cell>
          <cell r="B142" t="str">
            <v>NORTH LUZON</v>
          </cell>
          <cell r="C142" t="str">
            <v>NLZW</v>
          </cell>
          <cell r="D142" t="str">
            <v>GSM</v>
          </cell>
          <cell r="F142" t="str">
            <v>FONTANA2</v>
          </cell>
          <cell r="G142" t="str">
            <v>D</v>
          </cell>
        </row>
        <row r="143">
          <cell r="A143" t="str">
            <v>FONTANA</v>
          </cell>
          <cell r="B143" t="str">
            <v>NORTH LUZON</v>
          </cell>
          <cell r="C143" t="str">
            <v>NLZW</v>
          </cell>
          <cell r="D143" t="str">
            <v>GSM</v>
          </cell>
          <cell r="F143" t="str">
            <v>FONTANA3</v>
          </cell>
          <cell r="G143" t="str">
            <v>D</v>
          </cell>
        </row>
        <row r="144">
          <cell r="A144" t="str">
            <v>HLUISITA</v>
          </cell>
          <cell r="B144" t="str">
            <v>NORTH LUZON</v>
          </cell>
          <cell r="C144" t="str">
            <v>NLZW</v>
          </cell>
          <cell r="D144" t="str">
            <v>GSM</v>
          </cell>
          <cell r="E144">
            <v>14505</v>
          </cell>
          <cell r="F144" t="str">
            <v>HLUISITA1</v>
          </cell>
          <cell r="G144" t="str">
            <v>D</v>
          </cell>
        </row>
        <row r="145">
          <cell r="A145" t="str">
            <v>HLUISITA</v>
          </cell>
          <cell r="B145" t="str">
            <v>NORTH LUZON</v>
          </cell>
          <cell r="C145" t="str">
            <v>NLZW</v>
          </cell>
          <cell r="D145" t="str">
            <v>GSM</v>
          </cell>
          <cell r="E145">
            <v>24505</v>
          </cell>
          <cell r="F145" t="str">
            <v>HLUISITA2</v>
          </cell>
          <cell r="G145" t="str">
            <v>D</v>
          </cell>
        </row>
        <row r="146">
          <cell r="A146" t="str">
            <v>HLUISITA</v>
          </cell>
          <cell r="B146" t="str">
            <v>NORTH LUZON</v>
          </cell>
          <cell r="C146" t="str">
            <v>NLZW</v>
          </cell>
          <cell r="D146" t="str">
            <v>GSM</v>
          </cell>
          <cell r="E146">
            <v>34505</v>
          </cell>
          <cell r="F146" t="str">
            <v>HLUISITA3</v>
          </cell>
          <cell r="G146" t="str">
            <v>D</v>
          </cell>
        </row>
        <row r="147">
          <cell r="A147" t="str">
            <v>KALAYAANH1</v>
          </cell>
          <cell r="B147" t="str">
            <v>NORTH LUZON</v>
          </cell>
          <cell r="C147" t="str">
            <v>NLZW</v>
          </cell>
          <cell r="D147" t="str">
            <v>GSM</v>
          </cell>
          <cell r="E147">
            <v>14710</v>
          </cell>
          <cell r="F147" t="str">
            <v>KALAYAAN1</v>
          </cell>
          <cell r="G147" t="str">
            <v>B</v>
          </cell>
        </row>
        <row r="148">
          <cell r="A148" t="str">
            <v>KALAYAANH1</v>
          </cell>
          <cell r="B148" t="str">
            <v>NORTH LUZON</v>
          </cell>
          <cell r="C148" t="str">
            <v>NLZW</v>
          </cell>
          <cell r="D148" t="str">
            <v>GSM</v>
          </cell>
          <cell r="E148">
            <v>24710</v>
          </cell>
          <cell r="F148" t="str">
            <v>KALAYAAN2</v>
          </cell>
          <cell r="G148" t="str">
            <v>B</v>
          </cell>
        </row>
        <row r="149">
          <cell r="A149" t="str">
            <v>KALAYAANH1</v>
          </cell>
          <cell r="B149" t="str">
            <v>NORTH LUZON</v>
          </cell>
          <cell r="C149" t="str">
            <v>NLZW</v>
          </cell>
          <cell r="D149" t="str">
            <v>GSM</v>
          </cell>
          <cell r="E149">
            <v>34710</v>
          </cell>
          <cell r="F149" t="str">
            <v>KALAYAAN3</v>
          </cell>
          <cell r="G149" t="str">
            <v>B</v>
          </cell>
        </row>
        <row r="150">
          <cell r="A150" t="str">
            <v>LAOAG</v>
          </cell>
          <cell r="B150" t="str">
            <v>NORTH LUZON</v>
          </cell>
          <cell r="C150" t="str">
            <v>NLZW</v>
          </cell>
          <cell r="D150" t="str">
            <v>GSM</v>
          </cell>
          <cell r="E150">
            <v>17701</v>
          </cell>
          <cell r="F150" t="str">
            <v>LAOAG1</v>
          </cell>
          <cell r="G150" t="str">
            <v>D</v>
          </cell>
        </row>
        <row r="151">
          <cell r="A151" t="str">
            <v>LAOAG</v>
          </cell>
          <cell r="B151" t="str">
            <v>NORTH LUZON</v>
          </cell>
          <cell r="C151" t="str">
            <v>NLZW</v>
          </cell>
          <cell r="D151" t="str">
            <v>GSM</v>
          </cell>
          <cell r="E151">
            <v>27701</v>
          </cell>
          <cell r="F151" t="str">
            <v>LAOAG2</v>
          </cell>
          <cell r="G151" t="str">
            <v>D</v>
          </cell>
        </row>
        <row r="152">
          <cell r="A152" t="str">
            <v>LAOAG</v>
          </cell>
          <cell r="B152" t="str">
            <v>NORTH LUZON</v>
          </cell>
          <cell r="C152" t="str">
            <v>NLZW</v>
          </cell>
          <cell r="D152" t="str">
            <v>GSM</v>
          </cell>
          <cell r="E152">
            <v>37701</v>
          </cell>
          <cell r="F152" t="str">
            <v>LAOAG3</v>
          </cell>
          <cell r="G152" t="str">
            <v>D</v>
          </cell>
        </row>
        <row r="153">
          <cell r="A153" t="str">
            <v>LATRINIDAD</v>
          </cell>
          <cell r="B153" t="str">
            <v>NORTH LUZON</v>
          </cell>
          <cell r="C153" t="str">
            <v>NLZW</v>
          </cell>
          <cell r="D153" t="str">
            <v>GSM</v>
          </cell>
          <cell r="F153" t="str">
            <v>LATRINIDA1</v>
          </cell>
          <cell r="G153" t="str">
            <v>D</v>
          </cell>
        </row>
        <row r="154">
          <cell r="A154" t="str">
            <v>LATRINIDAD</v>
          </cell>
          <cell r="B154" t="str">
            <v>NORTH LUZON</v>
          </cell>
          <cell r="C154" t="str">
            <v>NLZW</v>
          </cell>
          <cell r="D154" t="str">
            <v>GSM</v>
          </cell>
          <cell r="F154" t="str">
            <v>LATRINIDA2</v>
          </cell>
          <cell r="G154" t="str">
            <v>D</v>
          </cell>
        </row>
        <row r="155">
          <cell r="A155" t="str">
            <v>LINGAYEN</v>
          </cell>
          <cell r="B155" t="str">
            <v>NORTH LUZON</v>
          </cell>
          <cell r="C155" t="str">
            <v>NLZW</v>
          </cell>
          <cell r="D155" t="str">
            <v>GSM</v>
          </cell>
          <cell r="E155">
            <v>17504</v>
          </cell>
          <cell r="F155" t="str">
            <v>LINGAYEN1</v>
          </cell>
          <cell r="G155" t="str">
            <v>D</v>
          </cell>
        </row>
        <row r="156">
          <cell r="A156" t="str">
            <v>LINGAYEN</v>
          </cell>
          <cell r="B156" t="str">
            <v>NORTH LUZON</v>
          </cell>
          <cell r="C156" t="str">
            <v>NLZW</v>
          </cell>
          <cell r="D156" t="str">
            <v>GSM</v>
          </cell>
          <cell r="E156">
            <v>27504</v>
          </cell>
          <cell r="F156" t="str">
            <v>LINGAYEN2</v>
          </cell>
          <cell r="G156" t="str">
            <v>D</v>
          </cell>
        </row>
        <row r="157">
          <cell r="A157" t="str">
            <v>LINGAYEN</v>
          </cell>
          <cell r="B157" t="str">
            <v>NORTH LUZON</v>
          </cell>
          <cell r="C157" t="str">
            <v>NLZW</v>
          </cell>
          <cell r="D157" t="str">
            <v>GSM</v>
          </cell>
          <cell r="E157">
            <v>37504</v>
          </cell>
          <cell r="F157" t="str">
            <v>LINGAYEN3</v>
          </cell>
          <cell r="G157" t="str">
            <v>D</v>
          </cell>
        </row>
        <row r="158">
          <cell r="A158" t="str">
            <v>LUBAO</v>
          </cell>
          <cell r="B158" t="str">
            <v>NORTH LUZON</v>
          </cell>
          <cell r="C158" t="str">
            <v>NLZW</v>
          </cell>
          <cell r="D158" t="str">
            <v>GSM</v>
          </cell>
          <cell r="E158">
            <v>14512</v>
          </cell>
          <cell r="F158" t="str">
            <v>LUBAO1</v>
          </cell>
          <cell r="G158" t="str">
            <v>D</v>
          </cell>
        </row>
        <row r="159">
          <cell r="A159" t="str">
            <v>LUBAO</v>
          </cell>
          <cell r="B159" t="str">
            <v>NORTH LUZON</v>
          </cell>
          <cell r="C159" t="str">
            <v>NLZW</v>
          </cell>
          <cell r="D159" t="str">
            <v>GSM</v>
          </cell>
          <cell r="E159">
            <v>24512</v>
          </cell>
          <cell r="F159" t="str">
            <v>LUBAO2</v>
          </cell>
          <cell r="G159" t="str">
            <v>D</v>
          </cell>
        </row>
        <row r="160">
          <cell r="A160" t="str">
            <v>LUBAO</v>
          </cell>
          <cell r="B160" t="str">
            <v>NORTH LUZON</v>
          </cell>
          <cell r="C160" t="str">
            <v>NLZW</v>
          </cell>
          <cell r="D160" t="str">
            <v>GSM</v>
          </cell>
          <cell r="E160">
            <v>34512</v>
          </cell>
          <cell r="F160" t="str">
            <v>LUBAO3</v>
          </cell>
          <cell r="G160" t="str">
            <v>D</v>
          </cell>
        </row>
        <row r="161">
          <cell r="A161" t="str">
            <v>MANAOAG</v>
          </cell>
          <cell r="B161" t="str">
            <v>NORTH LUZON</v>
          </cell>
          <cell r="C161" t="str">
            <v>NLZW</v>
          </cell>
          <cell r="D161" t="str">
            <v>GSM</v>
          </cell>
          <cell r="E161">
            <v>17510</v>
          </cell>
          <cell r="F161" t="str">
            <v>MANAOAG1</v>
          </cell>
          <cell r="G161" t="str">
            <v>B</v>
          </cell>
        </row>
        <row r="162">
          <cell r="A162" t="str">
            <v>MANAOAG</v>
          </cell>
          <cell r="B162" t="str">
            <v>NORTH LUZON</v>
          </cell>
          <cell r="C162" t="str">
            <v>NLZW</v>
          </cell>
          <cell r="D162" t="str">
            <v>GSM</v>
          </cell>
          <cell r="E162">
            <v>27510</v>
          </cell>
          <cell r="F162" t="str">
            <v>MANAOAG2</v>
          </cell>
          <cell r="G162" t="str">
            <v>B</v>
          </cell>
        </row>
        <row r="163">
          <cell r="A163" t="str">
            <v>MANAOAG</v>
          </cell>
          <cell r="B163" t="str">
            <v>NORTH LUZON</v>
          </cell>
          <cell r="C163" t="str">
            <v>NLZW</v>
          </cell>
          <cell r="D163" t="str">
            <v>GSM</v>
          </cell>
          <cell r="E163">
            <v>37510</v>
          </cell>
          <cell r="F163" t="str">
            <v>MANAOAG3</v>
          </cell>
          <cell r="G163" t="str">
            <v>B</v>
          </cell>
        </row>
        <row r="164">
          <cell r="A164" t="str">
            <v>MANGATAREM</v>
          </cell>
          <cell r="B164" t="str">
            <v>NORTH LUZON</v>
          </cell>
          <cell r="C164" t="str">
            <v>NLZW</v>
          </cell>
          <cell r="D164" t="str">
            <v>GSM</v>
          </cell>
          <cell r="E164">
            <v>17511</v>
          </cell>
          <cell r="F164" t="str">
            <v>MANGATARE1</v>
          </cell>
          <cell r="G164" t="str">
            <v>B</v>
          </cell>
        </row>
        <row r="165">
          <cell r="A165" t="str">
            <v>MANGATAREM</v>
          </cell>
          <cell r="B165" t="str">
            <v>NORTH LUZON</v>
          </cell>
          <cell r="C165" t="str">
            <v>NLZW</v>
          </cell>
          <cell r="D165" t="str">
            <v>GSM</v>
          </cell>
          <cell r="E165">
            <v>27511</v>
          </cell>
          <cell r="F165" t="str">
            <v>MANGATARE2</v>
          </cell>
          <cell r="G165" t="str">
            <v>B</v>
          </cell>
        </row>
        <row r="166">
          <cell r="A166" t="str">
            <v>MANGATAREM</v>
          </cell>
          <cell r="B166" t="str">
            <v>NORTH LUZON</v>
          </cell>
          <cell r="C166" t="str">
            <v>NLZW</v>
          </cell>
          <cell r="D166" t="str">
            <v>GSM</v>
          </cell>
          <cell r="E166">
            <v>37511</v>
          </cell>
          <cell r="F166" t="str">
            <v>MANGATARE3</v>
          </cell>
          <cell r="G166" t="str">
            <v>B</v>
          </cell>
        </row>
        <row r="167">
          <cell r="A167" t="str">
            <v>MARIVELES</v>
          </cell>
          <cell r="B167" t="str">
            <v>NORTH LUZON</v>
          </cell>
          <cell r="C167" t="str">
            <v>NLZW</v>
          </cell>
          <cell r="D167" t="str">
            <v>GSM</v>
          </cell>
          <cell r="E167">
            <v>14704</v>
          </cell>
          <cell r="F167" t="str">
            <v>MARIVELES1</v>
          </cell>
          <cell r="G167" t="str">
            <v>D</v>
          </cell>
        </row>
        <row r="168">
          <cell r="A168" t="str">
            <v>MARIVELES</v>
          </cell>
          <cell r="B168" t="str">
            <v>NORTH LUZON</v>
          </cell>
          <cell r="C168" t="str">
            <v>NLZW</v>
          </cell>
          <cell r="D168" t="str">
            <v>GSM</v>
          </cell>
          <cell r="E168">
            <v>34704</v>
          </cell>
          <cell r="F168" t="str">
            <v>MARIVELES3</v>
          </cell>
          <cell r="G168" t="str">
            <v>D</v>
          </cell>
        </row>
        <row r="169">
          <cell r="A169" t="str">
            <v>MASINLOC</v>
          </cell>
          <cell r="B169" t="str">
            <v>NORTH LUZON</v>
          </cell>
          <cell r="C169" t="str">
            <v>NLZW</v>
          </cell>
          <cell r="D169" t="str">
            <v>GSM</v>
          </cell>
          <cell r="F169" t="str">
            <v>MASINLOC1</v>
          </cell>
          <cell r="G169" t="str">
            <v>B</v>
          </cell>
        </row>
        <row r="170">
          <cell r="A170" t="str">
            <v>MASINLOC</v>
          </cell>
          <cell r="B170" t="str">
            <v>NORTH LUZON</v>
          </cell>
          <cell r="C170" t="str">
            <v>NLZW</v>
          </cell>
          <cell r="D170" t="str">
            <v>GSM</v>
          </cell>
          <cell r="F170" t="str">
            <v>MASINLOC2</v>
          </cell>
          <cell r="G170" t="str">
            <v>B</v>
          </cell>
        </row>
        <row r="171">
          <cell r="A171" t="str">
            <v>MASINLOC</v>
          </cell>
          <cell r="B171" t="str">
            <v>NORTH LUZON</v>
          </cell>
          <cell r="C171" t="str">
            <v>NLZW</v>
          </cell>
          <cell r="D171" t="str">
            <v>GSM</v>
          </cell>
          <cell r="F171" t="str">
            <v>MASINLOC3</v>
          </cell>
          <cell r="G171" t="str">
            <v>B</v>
          </cell>
        </row>
        <row r="172">
          <cell r="A172" t="str">
            <v>MIMOSA</v>
          </cell>
          <cell r="B172" t="str">
            <v>NORTH LUZON</v>
          </cell>
          <cell r="C172" t="str">
            <v>NLZW</v>
          </cell>
          <cell r="D172" t="str">
            <v>GSM</v>
          </cell>
          <cell r="E172">
            <v>14519</v>
          </cell>
          <cell r="F172" t="str">
            <v>MIMOSA1</v>
          </cell>
          <cell r="G172" t="str">
            <v>D</v>
          </cell>
        </row>
        <row r="173">
          <cell r="A173" t="str">
            <v>MIMOSA</v>
          </cell>
          <cell r="B173" t="str">
            <v>NORTH LUZON</v>
          </cell>
          <cell r="C173" t="str">
            <v>NLZW</v>
          </cell>
          <cell r="D173" t="str">
            <v>GSM</v>
          </cell>
          <cell r="E173">
            <v>24519</v>
          </cell>
          <cell r="F173" t="str">
            <v>MIMOSA2</v>
          </cell>
          <cell r="G173" t="str">
            <v>D</v>
          </cell>
        </row>
        <row r="174">
          <cell r="A174" t="str">
            <v>MIMOSA</v>
          </cell>
          <cell r="B174" t="str">
            <v>NORTH LUZON</v>
          </cell>
          <cell r="C174" t="str">
            <v>NLZW</v>
          </cell>
          <cell r="D174" t="str">
            <v>GSM</v>
          </cell>
          <cell r="E174">
            <v>34519</v>
          </cell>
          <cell r="F174" t="str">
            <v>MIMOSA3</v>
          </cell>
          <cell r="G174" t="str">
            <v>D</v>
          </cell>
        </row>
        <row r="175">
          <cell r="A175" t="str">
            <v>MONCADA</v>
          </cell>
          <cell r="B175" t="str">
            <v>NORTH LUZON</v>
          </cell>
          <cell r="C175" t="str">
            <v>NLZW</v>
          </cell>
          <cell r="D175" t="str">
            <v>GSM</v>
          </cell>
          <cell r="E175">
            <v>14506</v>
          </cell>
          <cell r="F175" t="str">
            <v>MONCADA1</v>
          </cell>
          <cell r="G175" t="str">
            <v>D</v>
          </cell>
        </row>
        <row r="176">
          <cell r="A176" t="str">
            <v>MONCADA</v>
          </cell>
          <cell r="B176" t="str">
            <v>NORTH LUZON</v>
          </cell>
          <cell r="C176" t="str">
            <v>NLZW</v>
          </cell>
          <cell r="D176" t="str">
            <v>GSM</v>
          </cell>
          <cell r="E176">
            <v>24506</v>
          </cell>
          <cell r="F176" t="str">
            <v>MONCADA2</v>
          </cell>
          <cell r="G176" t="str">
            <v>D</v>
          </cell>
        </row>
        <row r="177">
          <cell r="A177" t="str">
            <v>MONCADA</v>
          </cell>
          <cell r="B177" t="str">
            <v>NORTH LUZON</v>
          </cell>
          <cell r="C177" t="str">
            <v>NLZW</v>
          </cell>
          <cell r="D177" t="str">
            <v>GSM</v>
          </cell>
          <cell r="E177">
            <v>34506</v>
          </cell>
          <cell r="F177" t="str">
            <v>MONCADA3</v>
          </cell>
          <cell r="G177" t="str">
            <v>D</v>
          </cell>
        </row>
        <row r="178">
          <cell r="A178" t="str">
            <v>MORONGBA</v>
          </cell>
          <cell r="B178" t="str">
            <v>NORTH LUZON</v>
          </cell>
          <cell r="C178" t="str">
            <v>NLZW</v>
          </cell>
          <cell r="D178" t="str">
            <v>GSM</v>
          </cell>
          <cell r="F178" t="str">
            <v>MORONGBA1</v>
          </cell>
          <cell r="G178" t="str">
            <v>D</v>
          </cell>
        </row>
        <row r="179">
          <cell r="A179" t="str">
            <v>MORONGBA</v>
          </cell>
          <cell r="B179" t="str">
            <v>NORTH LUZON</v>
          </cell>
          <cell r="C179" t="str">
            <v>NLZW</v>
          </cell>
          <cell r="D179" t="str">
            <v>GSM</v>
          </cell>
          <cell r="F179" t="str">
            <v>MORONGBA2</v>
          </cell>
          <cell r="G179" t="str">
            <v>D</v>
          </cell>
        </row>
        <row r="180">
          <cell r="A180" t="str">
            <v>MORONGBA</v>
          </cell>
          <cell r="B180" t="str">
            <v>NORTH LUZON</v>
          </cell>
          <cell r="C180" t="str">
            <v>NLZW</v>
          </cell>
          <cell r="D180" t="str">
            <v>GSM</v>
          </cell>
          <cell r="F180" t="str">
            <v>MORONGBA3</v>
          </cell>
          <cell r="G180" t="str">
            <v>D</v>
          </cell>
        </row>
        <row r="181">
          <cell r="A181" t="str">
            <v>MTCABALAN</v>
          </cell>
          <cell r="B181" t="str">
            <v>NORTH LUZON</v>
          </cell>
          <cell r="C181" t="str">
            <v>NLZW</v>
          </cell>
          <cell r="D181" t="str">
            <v>GSM</v>
          </cell>
          <cell r="E181">
            <v>14701</v>
          </cell>
          <cell r="F181" t="str">
            <v>MTCABALAN1</v>
          </cell>
          <cell r="G181" t="str">
            <v>D</v>
          </cell>
        </row>
        <row r="182">
          <cell r="A182" t="str">
            <v>MTCABALAN</v>
          </cell>
          <cell r="B182" t="str">
            <v>NORTH LUZON</v>
          </cell>
          <cell r="C182" t="str">
            <v>NLZW</v>
          </cell>
          <cell r="D182" t="str">
            <v>GSM</v>
          </cell>
          <cell r="E182">
            <v>24701</v>
          </cell>
          <cell r="F182" t="str">
            <v>MTCABALAN2</v>
          </cell>
          <cell r="G182" t="str">
            <v>D</v>
          </cell>
        </row>
        <row r="183">
          <cell r="A183" t="str">
            <v>MTCANIAO</v>
          </cell>
          <cell r="B183" t="str">
            <v>NORTH LUZON</v>
          </cell>
          <cell r="C183" t="str">
            <v>NLZW</v>
          </cell>
          <cell r="D183" t="str">
            <v>GSM</v>
          </cell>
          <cell r="E183">
            <v>17703</v>
          </cell>
          <cell r="F183" t="str">
            <v>MTCANIAO1</v>
          </cell>
          <cell r="G183" t="str">
            <v>D</v>
          </cell>
        </row>
        <row r="184">
          <cell r="A184" t="str">
            <v>MTCANIAO</v>
          </cell>
          <cell r="B184" t="str">
            <v>NORTH LUZON</v>
          </cell>
          <cell r="C184" t="str">
            <v>NLZW</v>
          </cell>
          <cell r="D184" t="str">
            <v>GSM</v>
          </cell>
          <cell r="E184">
            <v>27703</v>
          </cell>
          <cell r="F184" t="str">
            <v>MTCANIAO2</v>
          </cell>
          <cell r="G184" t="str">
            <v>D</v>
          </cell>
        </row>
        <row r="185">
          <cell r="A185" t="str">
            <v>MTCANIAO</v>
          </cell>
          <cell r="B185" t="str">
            <v>NORTH LUZON</v>
          </cell>
          <cell r="C185" t="str">
            <v>NLZW</v>
          </cell>
          <cell r="D185" t="str">
            <v>GSM</v>
          </cell>
          <cell r="E185">
            <v>37703</v>
          </cell>
          <cell r="F185" t="str">
            <v>MTCANIAO3</v>
          </cell>
          <cell r="G185" t="str">
            <v>D</v>
          </cell>
        </row>
        <row r="186">
          <cell r="A186" t="str">
            <v>MTRITA</v>
          </cell>
          <cell r="B186" t="str">
            <v>NORTH LUZON</v>
          </cell>
          <cell r="C186" t="str">
            <v>NLZW</v>
          </cell>
          <cell r="D186" t="str">
            <v>GSM</v>
          </cell>
          <cell r="E186">
            <v>14706</v>
          </cell>
          <cell r="F186" t="str">
            <v>MTRITA1</v>
          </cell>
          <cell r="G186" t="str">
            <v>D</v>
          </cell>
        </row>
        <row r="187">
          <cell r="A187" t="str">
            <v>MTRITA</v>
          </cell>
          <cell r="B187" t="str">
            <v>NORTH LUZON</v>
          </cell>
          <cell r="C187" t="str">
            <v>NLZW</v>
          </cell>
          <cell r="D187" t="str">
            <v>GSM</v>
          </cell>
          <cell r="E187">
            <v>24706</v>
          </cell>
          <cell r="F187" t="str">
            <v>MTRITA2</v>
          </cell>
          <cell r="G187" t="str">
            <v>D</v>
          </cell>
        </row>
        <row r="188">
          <cell r="A188" t="str">
            <v>MTRITA</v>
          </cell>
          <cell r="B188" t="str">
            <v>NORTH LUZON</v>
          </cell>
          <cell r="C188" t="str">
            <v>NLZW</v>
          </cell>
          <cell r="D188" t="str">
            <v>GSM</v>
          </cell>
          <cell r="E188">
            <v>34706</v>
          </cell>
          <cell r="F188" t="str">
            <v>MTRITA3</v>
          </cell>
          <cell r="G188" t="str">
            <v>D</v>
          </cell>
        </row>
        <row r="189">
          <cell r="A189" t="str">
            <v>OLONGAPO</v>
          </cell>
          <cell r="B189" t="str">
            <v>NORTH LUZON</v>
          </cell>
          <cell r="C189" t="str">
            <v>NLZW</v>
          </cell>
          <cell r="D189" t="str">
            <v>GSM</v>
          </cell>
          <cell r="E189">
            <v>14702</v>
          </cell>
          <cell r="F189" t="str">
            <v>OLONGAPO1</v>
          </cell>
          <cell r="G189" t="str">
            <v>D</v>
          </cell>
        </row>
        <row r="190">
          <cell r="A190" t="str">
            <v>OLONGAPO</v>
          </cell>
          <cell r="B190" t="str">
            <v>NORTH LUZON</v>
          </cell>
          <cell r="C190" t="str">
            <v>NLZW</v>
          </cell>
          <cell r="D190" t="str">
            <v>GSM</v>
          </cell>
          <cell r="E190">
            <v>24702</v>
          </cell>
          <cell r="F190" t="str">
            <v>OLONGAPO2</v>
          </cell>
          <cell r="G190" t="str">
            <v>D</v>
          </cell>
        </row>
        <row r="191">
          <cell r="A191" t="str">
            <v>OLONGAPO</v>
          </cell>
          <cell r="B191" t="str">
            <v>NORTH LUZON</v>
          </cell>
          <cell r="C191" t="str">
            <v>NLZW</v>
          </cell>
          <cell r="D191" t="str">
            <v>GSM</v>
          </cell>
          <cell r="E191">
            <v>34702</v>
          </cell>
          <cell r="F191" t="str">
            <v>OLONGAPO3</v>
          </cell>
          <cell r="G191" t="str">
            <v>D</v>
          </cell>
        </row>
        <row r="192">
          <cell r="A192" t="str">
            <v>ORANI</v>
          </cell>
          <cell r="B192" t="str">
            <v>NORTH LUZON</v>
          </cell>
          <cell r="C192" t="str">
            <v>NLZW</v>
          </cell>
          <cell r="D192" t="str">
            <v>GSM</v>
          </cell>
          <cell r="E192">
            <v>14708</v>
          </cell>
          <cell r="F192" t="str">
            <v>ORANI1</v>
          </cell>
          <cell r="G192" t="str">
            <v>B</v>
          </cell>
        </row>
        <row r="193">
          <cell r="A193" t="str">
            <v>ORANI</v>
          </cell>
          <cell r="B193" t="str">
            <v>NORTH LUZON</v>
          </cell>
          <cell r="C193" t="str">
            <v>NLZW</v>
          </cell>
          <cell r="D193" t="str">
            <v>GSM</v>
          </cell>
          <cell r="E193">
            <v>24708</v>
          </cell>
          <cell r="F193" t="str">
            <v>ORANI2</v>
          </cell>
          <cell r="G193" t="str">
            <v>B</v>
          </cell>
        </row>
        <row r="194">
          <cell r="A194" t="str">
            <v>ORANI</v>
          </cell>
          <cell r="B194" t="str">
            <v>NORTH LUZON</v>
          </cell>
          <cell r="C194" t="str">
            <v>NLZW</v>
          </cell>
          <cell r="D194" t="str">
            <v>GSM</v>
          </cell>
          <cell r="E194">
            <v>34708</v>
          </cell>
          <cell r="F194" t="str">
            <v>ORANI3</v>
          </cell>
          <cell r="G194" t="str">
            <v>B</v>
          </cell>
        </row>
        <row r="195">
          <cell r="A195" t="str">
            <v>PALAUIG</v>
          </cell>
          <cell r="B195" t="str">
            <v>NORTH LUZON</v>
          </cell>
          <cell r="C195" t="str">
            <v>NLZW</v>
          </cell>
          <cell r="D195" t="str">
            <v>GSM</v>
          </cell>
          <cell r="E195">
            <v>14714</v>
          </cell>
          <cell r="F195" t="str">
            <v>PALAUIG1</v>
          </cell>
          <cell r="G195" t="str">
            <v>B</v>
          </cell>
        </row>
        <row r="196">
          <cell r="A196" t="str">
            <v>PALAUIG</v>
          </cell>
          <cell r="B196" t="str">
            <v>NORTH LUZON</v>
          </cell>
          <cell r="C196" t="str">
            <v>NLZW</v>
          </cell>
          <cell r="D196" t="str">
            <v>GSM</v>
          </cell>
          <cell r="E196">
            <v>24714</v>
          </cell>
          <cell r="F196" t="str">
            <v>PALAUIG2</v>
          </cell>
          <cell r="G196" t="str">
            <v>B</v>
          </cell>
        </row>
        <row r="197">
          <cell r="A197" t="str">
            <v>PANIQUI</v>
          </cell>
          <cell r="B197" t="str">
            <v>NORTH LUZON</v>
          </cell>
          <cell r="C197" t="str">
            <v>NLZW</v>
          </cell>
          <cell r="D197" t="str">
            <v>GSM</v>
          </cell>
          <cell r="E197">
            <v>14509</v>
          </cell>
          <cell r="F197" t="str">
            <v>PANIQUI1</v>
          </cell>
          <cell r="G197" t="str">
            <v>D</v>
          </cell>
        </row>
        <row r="198">
          <cell r="A198" t="str">
            <v>PANIQUI</v>
          </cell>
          <cell r="B198" t="str">
            <v>NORTH LUZON</v>
          </cell>
          <cell r="C198" t="str">
            <v>NLZW</v>
          </cell>
          <cell r="D198" t="str">
            <v>GSM</v>
          </cell>
          <cell r="E198">
            <v>24509</v>
          </cell>
          <cell r="F198" t="str">
            <v>PANIQUI2</v>
          </cell>
          <cell r="G198" t="str">
            <v>D</v>
          </cell>
        </row>
        <row r="199">
          <cell r="A199" t="str">
            <v>PANIQUI</v>
          </cell>
          <cell r="B199" t="str">
            <v>NORTH LUZON</v>
          </cell>
          <cell r="C199" t="str">
            <v>NLZW</v>
          </cell>
          <cell r="D199" t="str">
            <v>GSM</v>
          </cell>
          <cell r="E199">
            <v>34509</v>
          </cell>
          <cell r="F199" t="str">
            <v>PANIQUI3</v>
          </cell>
          <cell r="G199" t="str">
            <v>D</v>
          </cell>
        </row>
        <row r="200">
          <cell r="A200" t="str">
            <v>PAOAY</v>
          </cell>
          <cell r="B200" t="str">
            <v>NORTH LUZON</v>
          </cell>
          <cell r="C200" t="str">
            <v>NLZW</v>
          </cell>
          <cell r="D200" t="str">
            <v>GSM</v>
          </cell>
          <cell r="E200">
            <v>17702</v>
          </cell>
          <cell r="F200" t="str">
            <v>PAOAY1</v>
          </cell>
          <cell r="G200" t="str">
            <v>D</v>
          </cell>
        </row>
        <row r="201">
          <cell r="A201" t="str">
            <v>PAOAY</v>
          </cell>
          <cell r="B201" t="str">
            <v>NORTH LUZON</v>
          </cell>
          <cell r="C201" t="str">
            <v>NLZW</v>
          </cell>
          <cell r="D201" t="str">
            <v>GSM</v>
          </cell>
          <cell r="E201">
            <v>27702</v>
          </cell>
          <cell r="F201" t="str">
            <v>PAOAY2</v>
          </cell>
          <cell r="G201" t="str">
            <v>D</v>
          </cell>
        </row>
        <row r="202">
          <cell r="A202" t="str">
            <v>PAOAY</v>
          </cell>
          <cell r="B202" t="str">
            <v>NORTH LUZON</v>
          </cell>
          <cell r="C202" t="str">
            <v>NLZW</v>
          </cell>
          <cell r="D202" t="str">
            <v>GSM</v>
          </cell>
          <cell r="E202">
            <v>37702</v>
          </cell>
          <cell r="F202" t="str">
            <v>PAOAY3</v>
          </cell>
          <cell r="G202" t="str">
            <v>D</v>
          </cell>
        </row>
        <row r="203">
          <cell r="A203" t="str">
            <v>POZZORUB</v>
          </cell>
          <cell r="B203" t="str">
            <v>NORTH LUZON</v>
          </cell>
          <cell r="C203" t="str">
            <v>NLZW</v>
          </cell>
          <cell r="D203" t="str">
            <v>GSM</v>
          </cell>
          <cell r="E203">
            <v>17505</v>
          </cell>
          <cell r="F203" t="str">
            <v>POZZORUB1</v>
          </cell>
          <cell r="G203" t="str">
            <v>D</v>
          </cell>
        </row>
        <row r="204">
          <cell r="A204" t="str">
            <v>POZZORUB</v>
          </cell>
          <cell r="B204" t="str">
            <v>NORTH LUZON</v>
          </cell>
          <cell r="C204" t="str">
            <v>NLZW</v>
          </cell>
          <cell r="D204" t="str">
            <v>GSM</v>
          </cell>
          <cell r="E204">
            <v>27505</v>
          </cell>
          <cell r="F204" t="str">
            <v>POZZORUB2</v>
          </cell>
          <cell r="G204" t="str">
            <v>D</v>
          </cell>
        </row>
        <row r="205">
          <cell r="A205" t="str">
            <v>POZZORUB</v>
          </cell>
          <cell r="B205" t="str">
            <v>NORTH LUZON</v>
          </cell>
          <cell r="C205" t="str">
            <v>NLZW</v>
          </cell>
          <cell r="D205" t="str">
            <v>GSM</v>
          </cell>
          <cell r="E205">
            <v>37505</v>
          </cell>
          <cell r="F205" t="str">
            <v>POZZORUB3</v>
          </cell>
          <cell r="G205" t="str">
            <v>D</v>
          </cell>
        </row>
        <row r="206">
          <cell r="A206" t="str">
            <v>ROSARIO</v>
          </cell>
          <cell r="B206" t="str">
            <v>NORTH LUZON</v>
          </cell>
          <cell r="C206" t="str">
            <v>NLZW</v>
          </cell>
          <cell r="D206" t="str">
            <v>GSM</v>
          </cell>
          <cell r="E206">
            <v>27203</v>
          </cell>
          <cell r="F206" t="str">
            <v>ROSARIO2</v>
          </cell>
          <cell r="G206" t="str">
            <v>D</v>
          </cell>
        </row>
        <row r="207">
          <cell r="A207" t="str">
            <v>ROSARIO</v>
          </cell>
          <cell r="B207" t="str">
            <v>NORTH LUZON</v>
          </cell>
          <cell r="C207" t="str">
            <v>NLZW</v>
          </cell>
          <cell r="D207" t="str">
            <v>GSM</v>
          </cell>
          <cell r="E207">
            <v>37203</v>
          </cell>
          <cell r="F207" t="str">
            <v>ROSARIO3</v>
          </cell>
          <cell r="G207" t="str">
            <v>D</v>
          </cell>
        </row>
        <row r="208">
          <cell r="A208" t="str">
            <v>SAN_MANUEL</v>
          </cell>
          <cell r="B208" t="str">
            <v>NORTH LUZON</v>
          </cell>
          <cell r="C208" t="str">
            <v>NLZW</v>
          </cell>
          <cell r="D208" t="str">
            <v>GSM</v>
          </cell>
          <cell r="E208">
            <v>14517</v>
          </cell>
          <cell r="F208" t="str">
            <v>SANMANUEL1</v>
          </cell>
          <cell r="G208" t="str">
            <v>D</v>
          </cell>
        </row>
        <row r="209">
          <cell r="A209" t="str">
            <v>SAN_MANUEL</v>
          </cell>
          <cell r="B209" t="str">
            <v>NORTH LUZON</v>
          </cell>
          <cell r="C209" t="str">
            <v>NLZW</v>
          </cell>
          <cell r="D209" t="str">
            <v>GSM</v>
          </cell>
          <cell r="E209">
            <v>24517</v>
          </cell>
          <cell r="F209" t="str">
            <v>SANMANUEL2</v>
          </cell>
          <cell r="G209" t="str">
            <v>D</v>
          </cell>
        </row>
        <row r="210">
          <cell r="A210" t="str">
            <v>SAN_MANUEL</v>
          </cell>
          <cell r="B210" t="str">
            <v>NORTH LUZON</v>
          </cell>
          <cell r="C210" t="str">
            <v>NLZW</v>
          </cell>
          <cell r="D210" t="str">
            <v>GSM</v>
          </cell>
          <cell r="E210">
            <v>34517</v>
          </cell>
          <cell r="F210" t="str">
            <v>SANMANUEL3</v>
          </cell>
          <cell r="G210" t="str">
            <v>D</v>
          </cell>
        </row>
        <row r="211">
          <cell r="A211" t="str">
            <v>SANCARLOS</v>
          </cell>
          <cell r="B211" t="str">
            <v>NORTH LUZON</v>
          </cell>
          <cell r="C211" t="str">
            <v>NLZW</v>
          </cell>
          <cell r="D211" t="str">
            <v>GSM</v>
          </cell>
          <cell r="E211">
            <v>17506</v>
          </cell>
          <cell r="F211" t="str">
            <v>SANCARLOS1</v>
          </cell>
          <cell r="G211" t="str">
            <v>D</v>
          </cell>
        </row>
        <row r="212">
          <cell r="A212" t="str">
            <v>SANCARLOS</v>
          </cell>
          <cell r="B212" t="str">
            <v>NORTH LUZON</v>
          </cell>
          <cell r="C212" t="str">
            <v>NLZW</v>
          </cell>
          <cell r="D212" t="str">
            <v>GSM</v>
          </cell>
          <cell r="E212">
            <v>27506</v>
          </cell>
          <cell r="F212" t="str">
            <v>SANCARLOS2</v>
          </cell>
          <cell r="G212" t="str">
            <v>D</v>
          </cell>
        </row>
        <row r="213">
          <cell r="A213" t="str">
            <v>SANCARLOS</v>
          </cell>
          <cell r="B213" t="str">
            <v>NORTH LUZON</v>
          </cell>
          <cell r="C213" t="str">
            <v>NLZW</v>
          </cell>
          <cell r="D213" t="str">
            <v>GSM</v>
          </cell>
          <cell r="E213">
            <v>37506</v>
          </cell>
          <cell r="F213" t="str">
            <v>SANCARLOS3</v>
          </cell>
          <cell r="G213" t="str">
            <v>D</v>
          </cell>
        </row>
        <row r="214">
          <cell r="A214" t="str">
            <v>SANMARCELINO</v>
          </cell>
          <cell r="B214" t="str">
            <v>NORTH LUZON</v>
          </cell>
          <cell r="C214" t="str">
            <v>NLZW</v>
          </cell>
          <cell r="D214" t="str">
            <v>GSM</v>
          </cell>
          <cell r="E214">
            <v>14715</v>
          </cell>
          <cell r="F214" t="str">
            <v>SANMARCEL1</v>
          </cell>
          <cell r="G214" t="str">
            <v>B</v>
          </cell>
        </row>
        <row r="215">
          <cell r="A215" t="str">
            <v>SANMARCELINO</v>
          </cell>
          <cell r="B215" t="str">
            <v>NORTH LUZON</v>
          </cell>
          <cell r="C215" t="str">
            <v>NLZW</v>
          </cell>
          <cell r="D215" t="str">
            <v>GSM</v>
          </cell>
          <cell r="E215">
            <v>24715</v>
          </cell>
          <cell r="F215" t="str">
            <v>SANMARCEL2</v>
          </cell>
          <cell r="G215" t="str">
            <v>B</v>
          </cell>
        </row>
        <row r="216">
          <cell r="A216" t="str">
            <v>SANMARCELINO</v>
          </cell>
          <cell r="B216" t="str">
            <v>NORTH LUZON</v>
          </cell>
          <cell r="C216" t="str">
            <v>NLZW</v>
          </cell>
          <cell r="D216" t="str">
            <v>GSM</v>
          </cell>
          <cell r="E216">
            <v>34715</v>
          </cell>
          <cell r="F216" t="str">
            <v>SANMARCEL3</v>
          </cell>
          <cell r="G216" t="str">
            <v>B</v>
          </cell>
        </row>
        <row r="217">
          <cell r="A217" t="str">
            <v>SANSIMON</v>
          </cell>
          <cell r="B217" t="str">
            <v>NORTH LUZON</v>
          </cell>
          <cell r="C217" t="str">
            <v>NLZW</v>
          </cell>
          <cell r="D217" t="str">
            <v>GSM</v>
          </cell>
          <cell r="E217">
            <v>14502</v>
          </cell>
          <cell r="F217" t="str">
            <v>SANSIMON1</v>
          </cell>
          <cell r="G217" t="str">
            <v>D</v>
          </cell>
        </row>
        <row r="218">
          <cell r="A218" t="str">
            <v>SANSIMON</v>
          </cell>
          <cell r="B218" t="str">
            <v>NORTH LUZON</v>
          </cell>
          <cell r="C218" t="str">
            <v>NLZW</v>
          </cell>
          <cell r="D218" t="str">
            <v>GSM</v>
          </cell>
          <cell r="E218">
            <v>24502</v>
          </cell>
          <cell r="F218" t="str">
            <v>SANSIMON2</v>
          </cell>
          <cell r="G218" t="str">
            <v>D</v>
          </cell>
        </row>
        <row r="219">
          <cell r="A219" t="str">
            <v>SFLU</v>
          </cell>
          <cell r="B219" t="str">
            <v>NORTH LUZON</v>
          </cell>
          <cell r="C219" t="str">
            <v>NLZW</v>
          </cell>
          <cell r="D219" t="str">
            <v>GSM</v>
          </cell>
          <cell r="E219">
            <v>17204</v>
          </cell>
          <cell r="F219" t="str">
            <v>SFLU1</v>
          </cell>
          <cell r="G219" t="str">
            <v>D</v>
          </cell>
        </row>
        <row r="220">
          <cell r="A220" t="str">
            <v>SFLU</v>
          </cell>
          <cell r="B220" t="str">
            <v>NORTH LUZON</v>
          </cell>
          <cell r="C220" t="str">
            <v>NLZW</v>
          </cell>
          <cell r="D220" t="str">
            <v>GSM</v>
          </cell>
          <cell r="E220">
            <v>37204</v>
          </cell>
          <cell r="F220" t="str">
            <v>SFLU3</v>
          </cell>
          <cell r="G220" t="str">
            <v>D</v>
          </cell>
        </row>
        <row r="221">
          <cell r="A221" t="str">
            <v>SNFERNANDO</v>
          </cell>
          <cell r="B221" t="str">
            <v>NORTH LUZON</v>
          </cell>
          <cell r="C221" t="str">
            <v>NLZW</v>
          </cell>
          <cell r="D221" t="str">
            <v>GSM</v>
          </cell>
          <cell r="E221">
            <v>14508</v>
          </cell>
          <cell r="F221" t="str">
            <v>SANFERNAN1</v>
          </cell>
          <cell r="G221" t="str">
            <v>D</v>
          </cell>
        </row>
        <row r="222">
          <cell r="A222" t="str">
            <v>SNFERNANDO</v>
          </cell>
          <cell r="B222" t="str">
            <v>NORTH LUZON</v>
          </cell>
          <cell r="C222" t="str">
            <v>NLZW</v>
          </cell>
          <cell r="D222" t="str">
            <v>GSM</v>
          </cell>
          <cell r="E222">
            <v>24508</v>
          </cell>
          <cell r="F222" t="str">
            <v>SANFERNAN2</v>
          </cell>
          <cell r="G222" t="str">
            <v>D</v>
          </cell>
        </row>
        <row r="223">
          <cell r="A223" t="str">
            <v>SNFERNANDO</v>
          </cell>
          <cell r="B223" t="str">
            <v>NORTH LUZON</v>
          </cell>
          <cell r="C223" t="str">
            <v>NLZW</v>
          </cell>
          <cell r="D223" t="str">
            <v>GSM</v>
          </cell>
          <cell r="E223">
            <v>34508</v>
          </cell>
          <cell r="F223" t="str">
            <v>SANFERNAN3</v>
          </cell>
          <cell r="G223" t="str">
            <v>D</v>
          </cell>
        </row>
        <row r="224">
          <cell r="A224" t="str">
            <v>SNGABRIEL</v>
          </cell>
          <cell r="B224" t="str">
            <v>NORTH LUZON</v>
          </cell>
          <cell r="C224" t="str">
            <v>NLZW</v>
          </cell>
          <cell r="D224" t="str">
            <v>GSM</v>
          </cell>
          <cell r="E224">
            <v>17205</v>
          </cell>
          <cell r="F224" t="str">
            <v>SNGABRIEL1</v>
          </cell>
          <cell r="G224" t="str">
            <v>D</v>
          </cell>
        </row>
        <row r="225">
          <cell r="A225" t="str">
            <v>SNGABRIEL</v>
          </cell>
          <cell r="B225" t="str">
            <v>NORTH LUZON</v>
          </cell>
          <cell r="C225" t="str">
            <v>NLZW</v>
          </cell>
          <cell r="D225" t="str">
            <v>GSM</v>
          </cell>
          <cell r="E225">
            <v>37205</v>
          </cell>
          <cell r="F225" t="str">
            <v>SNGABRIEL3</v>
          </cell>
          <cell r="G225" t="str">
            <v>D</v>
          </cell>
        </row>
        <row r="226">
          <cell r="A226" t="str">
            <v>STABARBARA</v>
          </cell>
          <cell r="B226" t="str">
            <v>NORTH LUZON</v>
          </cell>
          <cell r="C226" t="str">
            <v>NLZW</v>
          </cell>
          <cell r="D226" t="str">
            <v>GSM</v>
          </cell>
          <cell r="E226">
            <v>17512</v>
          </cell>
          <cell r="F226" t="str">
            <v>STABARBAR1</v>
          </cell>
          <cell r="G226" t="str">
            <v>B</v>
          </cell>
        </row>
        <row r="227">
          <cell r="A227" t="str">
            <v>STABARBARA</v>
          </cell>
          <cell r="B227" t="str">
            <v>NORTH LUZON</v>
          </cell>
          <cell r="C227" t="str">
            <v>NLZW</v>
          </cell>
          <cell r="D227" t="str">
            <v>GSM</v>
          </cell>
          <cell r="E227">
            <v>27512</v>
          </cell>
          <cell r="F227" t="str">
            <v>STABARBAR2</v>
          </cell>
          <cell r="G227" t="str">
            <v>B</v>
          </cell>
        </row>
        <row r="228">
          <cell r="A228" t="str">
            <v>STABARBARA</v>
          </cell>
          <cell r="B228" t="str">
            <v>NORTH LUZON</v>
          </cell>
          <cell r="C228" t="str">
            <v>NLZW</v>
          </cell>
          <cell r="D228" t="str">
            <v>GSM</v>
          </cell>
          <cell r="E228">
            <v>37512</v>
          </cell>
          <cell r="F228" t="str">
            <v>STABARBAR3</v>
          </cell>
          <cell r="G228" t="str">
            <v>B</v>
          </cell>
        </row>
        <row r="229">
          <cell r="A229" t="str">
            <v>STOTOMAS</v>
          </cell>
          <cell r="B229" t="str">
            <v>NORTH LUZON</v>
          </cell>
          <cell r="C229" t="str">
            <v>NLZW</v>
          </cell>
          <cell r="D229" t="str">
            <v>GSM</v>
          </cell>
          <cell r="E229">
            <v>17401</v>
          </cell>
          <cell r="F229" t="str">
            <v>STOTOMAS1</v>
          </cell>
          <cell r="G229" t="str">
            <v>D</v>
          </cell>
        </row>
        <row r="230">
          <cell r="A230" t="str">
            <v>TARLAC</v>
          </cell>
          <cell r="B230" t="str">
            <v>NORTH LUZON</v>
          </cell>
          <cell r="C230" t="str">
            <v>NLZW</v>
          </cell>
          <cell r="D230" t="str">
            <v>GSM</v>
          </cell>
          <cell r="E230">
            <v>14503</v>
          </cell>
          <cell r="F230" t="str">
            <v>TARLAC1</v>
          </cell>
          <cell r="G230" t="str">
            <v>D</v>
          </cell>
        </row>
        <row r="231">
          <cell r="A231" t="str">
            <v>TARLAC</v>
          </cell>
          <cell r="B231" t="str">
            <v>NORTH LUZON</v>
          </cell>
          <cell r="C231" t="str">
            <v>NLZW</v>
          </cell>
          <cell r="D231" t="str">
            <v>GSM</v>
          </cell>
          <cell r="E231">
            <v>24503</v>
          </cell>
          <cell r="F231" t="str">
            <v>TARLAC2</v>
          </cell>
          <cell r="G231" t="str">
            <v>D</v>
          </cell>
        </row>
        <row r="232">
          <cell r="A232" t="str">
            <v>TARLAC</v>
          </cell>
          <cell r="B232" t="str">
            <v>NORTH LUZON</v>
          </cell>
          <cell r="C232" t="str">
            <v>NLZW</v>
          </cell>
          <cell r="D232" t="str">
            <v>GSM</v>
          </cell>
          <cell r="E232">
            <v>34503</v>
          </cell>
          <cell r="F232" t="str">
            <v>TARLAC3</v>
          </cell>
          <cell r="G232" t="str">
            <v>D</v>
          </cell>
        </row>
        <row r="233">
          <cell r="A233" t="str">
            <v>TARLAC</v>
          </cell>
          <cell r="B233" t="str">
            <v>NORTH LUZON</v>
          </cell>
          <cell r="C233" t="str">
            <v>NLZW</v>
          </cell>
          <cell r="D233" t="str">
            <v>GSM</v>
          </cell>
          <cell r="E233">
            <v>44503</v>
          </cell>
          <cell r="F233" t="str">
            <v>TARLAC4</v>
          </cell>
          <cell r="G233" t="str">
            <v>D</v>
          </cell>
        </row>
        <row r="234">
          <cell r="A234" t="str">
            <v>TARLAC2</v>
          </cell>
          <cell r="B234" t="str">
            <v>NORTH LUZON</v>
          </cell>
          <cell r="C234" t="str">
            <v>NLZW</v>
          </cell>
          <cell r="D234" t="str">
            <v>GSM</v>
          </cell>
          <cell r="E234">
            <v>14518</v>
          </cell>
          <cell r="F234" t="str">
            <v>TARLAC21</v>
          </cell>
          <cell r="G234" t="str">
            <v>B</v>
          </cell>
        </row>
        <row r="235">
          <cell r="A235" t="str">
            <v>TARLAC2</v>
          </cell>
          <cell r="B235" t="str">
            <v>NORTH LUZON</v>
          </cell>
          <cell r="C235" t="str">
            <v>NLZW</v>
          </cell>
          <cell r="D235" t="str">
            <v>GSM</v>
          </cell>
          <cell r="E235">
            <v>24518</v>
          </cell>
          <cell r="F235" t="str">
            <v>TARLAC22</v>
          </cell>
          <cell r="G235" t="str">
            <v>B</v>
          </cell>
        </row>
        <row r="236">
          <cell r="A236" t="str">
            <v>TARLAC2</v>
          </cell>
          <cell r="B236" t="str">
            <v>NORTH LUZON</v>
          </cell>
          <cell r="C236" t="str">
            <v>NLZW</v>
          </cell>
          <cell r="D236" t="str">
            <v>GSM</v>
          </cell>
          <cell r="E236">
            <v>34518</v>
          </cell>
          <cell r="F236" t="str">
            <v>TARLAC23</v>
          </cell>
          <cell r="G236" t="str">
            <v>B</v>
          </cell>
        </row>
        <row r="237">
          <cell r="A237" t="str">
            <v>URDANETA</v>
          </cell>
          <cell r="B237" t="str">
            <v>NORTH LUZON</v>
          </cell>
          <cell r="C237" t="str">
            <v>NLZW</v>
          </cell>
          <cell r="D237" t="str">
            <v>GSM</v>
          </cell>
          <cell r="E237">
            <v>17502</v>
          </cell>
          <cell r="F237" t="str">
            <v>URDANETA1</v>
          </cell>
          <cell r="G237" t="str">
            <v>D</v>
          </cell>
        </row>
        <row r="238">
          <cell r="A238" t="str">
            <v>URDANETA</v>
          </cell>
          <cell r="B238" t="str">
            <v>NORTH LUZON</v>
          </cell>
          <cell r="C238" t="str">
            <v>NLZW</v>
          </cell>
          <cell r="D238" t="str">
            <v>GSM</v>
          </cell>
          <cell r="E238">
            <v>27502</v>
          </cell>
          <cell r="F238" t="str">
            <v>URDANETA2</v>
          </cell>
          <cell r="G238" t="str">
            <v>D</v>
          </cell>
        </row>
        <row r="239">
          <cell r="A239" t="str">
            <v>URDANETA</v>
          </cell>
          <cell r="B239" t="str">
            <v>NORTH LUZON</v>
          </cell>
          <cell r="C239" t="str">
            <v>NLZW</v>
          </cell>
          <cell r="D239" t="str">
            <v>GSM</v>
          </cell>
          <cell r="E239">
            <v>37502</v>
          </cell>
          <cell r="F239" t="str">
            <v>URDANETA3</v>
          </cell>
          <cell r="G239" t="str">
            <v>D</v>
          </cell>
        </row>
        <row r="240">
          <cell r="A240" t="str">
            <v>VIGAN</v>
          </cell>
          <cell r="B240" t="str">
            <v>NORTH LUZON</v>
          </cell>
          <cell r="C240" t="str">
            <v>NLZW</v>
          </cell>
          <cell r="D240" t="str">
            <v>GSM</v>
          </cell>
          <cell r="E240">
            <v>17705</v>
          </cell>
          <cell r="F240" t="str">
            <v>VIGAN1</v>
          </cell>
          <cell r="G240" t="str">
            <v>D</v>
          </cell>
        </row>
        <row r="241">
          <cell r="A241" t="str">
            <v>VIGAN</v>
          </cell>
          <cell r="B241" t="str">
            <v>NORTH LUZON</v>
          </cell>
          <cell r="C241" t="str">
            <v>NLZW</v>
          </cell>
          <cell r="D241" t="str">
            <v>GSM</v>
          </cell>
          <cell r="E241">
            <v>27705</v>
          </cell>
          <cell r="F241" t="str">
            <v>VIGAN2</v>
          </cell>
          <cell r="G241" t="str">
            <v>D</v>
          </cell>
        </row>
        <row r="242">
          <cell r="A242" t="str">
            <v>VIGAN</v>
          </cell>
          <cell r="B242" t="str">
            <v>NORTH LUZON</v>
          </cell>
          <cell r="C242" t="str">
            <v>NLZW</v>
          </cell>
          <cell r="D242" t="str">
            <v>GSM</v>
          </cell>
          <cell r="E242">
            <v>37705</v>
          </cell>
          <cell r="F242" t="str">
            <v>VIGAN3</v>
          </cell>
          <cell r="G242" t="str">
            <v>D</v>
          </cell>
        </row>
        <row r="243">
          <cell r="A243" t="str">
            <v>VILLASIS</v>
          </cell>
          <cell r="B243" t="str">
            <v>NORTH LUZON</v>
          </cell>
          <cell r="C243" t="str">
            <v>NLZW</v>
          </cell>
          <cell r="D243" t="str">
            <v>GSM</v>
          </cell>
          <cell r="E243">
            <v>17507</v>
          </cell>
          <cell r="F243" t="str">
            <v>VILLASIS1</v>
          </cell>
          <cell r="G243" t="str">
            <v>D</v>
          </cell>
        </row>
        <row r="244">
          <cell r="A244" t="str">
            <v>VILLASIS</v>
          </cell>
          <cell r="B244" t="str">
            <v>NORTH LUZON</v>
          </cell>
          <cell r="C244" t="str">
            <v>NLZW</v>
          </cell>
          <cell r="D244" t="str">
            <v>GSM</v>
          </cell>
          <cell r="E244">
            <v>27507</v>
          </cell>
          <cell r="F244" t="str">
            <v>VILLASIS2</v>
          </cell>
          <cell r="G244" t="str">
            <v>D</v>
          </cell>
        </row>
        <row r="245">
          <cell r="A245" t="str">
            <v>VILLASIS</v>
          </cell>
          <cell r="B245" t="str">
            <v>NORTH LUZON</v>
          </cell>
          <cell r="C245" t="str">
            <v>NLZW</v>
          </cell>
          <cell r="D245" t="str">
            <v>GSM</v>
          </cell>
          <cell r="E245">
            <v>37507</v>
          </cell>
          <cell r="F245" t="str">
            <v>VILLASIS3</v>
          </cell>
          <cell r="G245" t="str">
            <v>D</v>
          </cell>
        </row>
        <row r="246">
          <cell r="A246" t="str">
            <v>ALCALA</v>
          </cell>
          <cell r="B246" t="str">
            <v>NORTH LUZON</v>
          </cell>
          <cell r="C246" t="str">
            <v>NLZE</v>
          </cell>
          <cell r="D246" t="str">
            <v>GSM</v>
          </cell>
          <cell r="F246" t="str">
            <v>ALCALA1</v>
          </cell>
          <cell r="G246" t="str">
            <v>D</v>
          </cell>
        </row>
        <row r="247">
          <cell r="A247" t="str">
            <v>ALCALA</v>
          </cell>
          <cell r="B247" t="str">
            <v>NORTH LUZON</v>
          </cell>
          <cell r="C247" t="str">
            <v>NLZE</v>
          </cell>
          <cell r="D247" t="str">
            <v>GSM</v>
          </cell>
          <cell r="F247" t="str">
            <v>ALCALA2</v>
          </cell>
          <cell r="G247" t="str">
            <v>D</v>
          </cell>
        </row>
        <row r="248">
          <cell r="A248" t="str">
            <v>ALCALA</v>
          </cell>
          <cell r="B248" t="str">
            <v>NORTH LUZON</v>
          </cell>
          <cell r="C248" t="str">
            <v>NLZE</v>
          </cell>
          <cell r="D248" t="str">
            <v>GSM</v>
          </cell>
          <cell r="F248" t="str">
            <v>ALCALA3</v>
          </cell>
          <cell r="G248" t="str">
            <v>D</v>
          </cell>
        </row>
        <row r="249">
          <cell r="A249" t="str">
            <v>ARITAO</v>
          </cell>
          <cell r="B249" t="str">
            <v>NORTH LUZON</v>
          </cell>
          <cell r="C249" t="str">
            <v>NLZE</v>
          </cell>
          <cell r="D249" t="str">
            <v>GSM</v>
          </cell>
          <cell r="F249" t="str">
            <v>ARITAO1</v>
          </cell>
          <cell r="G249" t="str">
            <v>D</v>
          </cell>
        </row>
        <row r="250">
          <cell r="A250" t="str">
            <v>ARITAO</v>
          </cell>
          <cell r="B250" t="str">
            <v>NORTH LUZON</v>
          </cell>
          <cell r="C250" t="str">
            <v>NLZE</v>
          </cell>
          <cell r="D250" t="str">
            <v>GSM</v>
          </cell>
          <cell r="F250" t="str">
            <v>ARITAO2</v>
          </cell>
          <cell r="G250" t="str">
            <v>D</v>
          </cell>
        </row>
        <row r="251">
          <cell r="A251" t="str">
            <v>ARITAO</v>
          </cell>
          <cell r="B251" t="str">
            <v>NORTH LUZON</v>
          </cell>
          <cell r="C251" t="str">
            <v>NLZE</v>
          </cell>
          <cell r="D251" t="str">
            <v>GSM</v>
          </cell>
          <cell r="F251" t="str">
            <v>ARITAO3</v>
          </cell>
          <cell r="G251" t="str">
            <v>D</v>
          </cell>
        </row>
        <row r="252">
          <cell r="A252" t="str">
            <v>BAGABAG</v>
          </cell>
          <cell r="B252" t="str">
            <v>NORTH LUZON</v>
          </cell>
          <cell r="C252" t="str">
            <v>NLZE</v>
          </cell>
          <cell r="D252" t="str">
            <v>GSM</v>
          </cell>
          <cell r="F252" t="str">
            <v>BAGABAG1</v>
          </cell>
          <cell r="G252" t="str">
            <v>D</v>
          </cell>
        </row>
        <row r="253">
          <cell r="A253" t="str">
            <v>BAGABAG</v>
          </cell>
          <cell r="B253" t="str">
            <v>NORTH LUZON</v>
          </cell>
          <cell r="C253" t="str">
            <v>NLZE</v>
          </cell>
          <cell r="D253" t="str">
            <v>GSM</v>
          </cell>
          <cell r="F253" t="str">
            <v>BAGABAG2</v>
          </cell>
          <cell r="G253" t="str">
            <v>D</v>
          </cell>
        </row>
        <row r="254">
          <cell r="A254" t="str">
            <v>BAGABAG</v>
          </cell>
          <cell r="B254" t="str">
            <v>NORTH LUZON</v>
          </cell>
          <cell r="C254" t="str">
            <v>NLZE</v>
          </cell>
          <cell r="D254" t="str">
            <v>GSM</v>
          </cell>
          <cell r="F254" t="str">
            <v>BAGABAG3</v>
          </cell>
          <cell r="G254" t="str">
            <v>D</v>
          </cell>
        </row>
        <row r="255">
          <cell r="A255" t="str">
            <v>CABAGAN</v>
          </cell>
          <cell r="B255" t="str">
            <v>NORTH LUZON</v>
          </cell>
          <cell r="C255" t="str">
            <v>NLZE</v>
          </cell>
          <cell r="D255" t="str">
            <v>GSM</v>
          </cell>
          <cell r="F255" t="str">
            <v>CABAGAN1</v>
          </cell>
          <cell r="G255" t="str">
            <v>D</v>
          </cell>
        </row>
        <row r="256">
          <cell r="A256" t="str">
            <v>CABAGAN</v>
          </cell>
          <cell r="B256" t="str">
            <v>NORTH LUZON</v>
          </cell>
          <cell r="C256" t="str">
            <v>NLZE</v>
          </cell>
          <cell r="D256" t="str">
            <v>GSM</v>
          </cell>
          <cell r="F256" t="str">
            <v>CABAGAN2</v>
          </cell>
          <cell r="G256" t="str">
            <v>D</v>
          </cell>
        </row>
        <row r="257">
          <cell r="A257" t="str">
            <v>CABAGAN</v>
          </cell>
          <cell r="B257" t="str">
            <v>NORTH LUZON</v>
          </cell>
          <cell r="C257" t="str">
            <v>NLZE</v>
          </cell>
          <cell r="D257" t="str">
            <v>GSM</v>
          </cell>
          <cell r="F257" t="str">
            <v>CABAGAN3</v>
          </cell>
          <cell r="G257" t="str">
            <v>D</v>
          </cell>
        </row>
        <row r="258">
          <cell r="A258" t="str">
            <v>CABANATUAN2</v>
          </cell>
          <cell r="B258" t="str">
            <v>NORTH LUZON</v>
          </cell>
          <cell r="C258" t="str">
            <v>NLZE</v>
          </cell>
          <cell r="D258" t="str">
            <v>GSM</v>
          </cell>
          <cell r="F258" t="str">
            <v>CABANATU21</v>
          </cell>
          <cell r="G258" t="str">
            <v>D</v>
          </cell>
        </row>
        <row r="259">
          <cell r="A259" t="str">
            <v>CABANATUAN2</v>
          </cell>
          <cell r="B259" t="str">
            <v>NORTH LUZON</v>
          </cell>
          <cell r="C259" t="str">
            <v>NLZE</v>
          </cell>
          <cell r="D259" t="str">
            <v>GSM</v>
          </cell>
          <cell r="F259" t="str">
            <v>CABANATU22</v>
          </cell>
          <cell r="G259" t="str">
            <v>D</v>
          </cell>
        </row>
        <row r="260">
          <cell r="A260" t="str">
            <v>CABANATUAN2</v>
          </cell>
          <cell r="B260" t="str">
            <v>NORTH LUZON</v>
          </cell>
          <cell r="C260" t="str">
            <v>NLZE</v>
          </cell>
          <cell r="D260" t="str">
            <v>GSM</v>
          </cell>
          <cell r="F260" t="str">
            <v>CABANATU23</v>
          </cell>
          <cell r="G260" t="str">
            <v>D</v>
          </cell>
        </row>
        <row r="261">
          <cell r="A261" t="str">
            <v>CABIAO</v>
          </cell>
          <cell r="B261" t="str">
            <v>NORTH LUZON</v>
          </cell>
          <cell r="C261" t="str">
            <v>NLZE</v>
          </cell>
          <cell r="D261" t="str">
            <v>GSM</v>
          </cell>
          <cell r="F261" t="str">
            <v>CABIAO1</v>
          </cell>
          <cell r="G261" t="str">
            <v>D</v>
          </cell>
        </row>
        <row r="262">
          <cell r="A262" t="str">
            <v>CABIAO</v>
          </cell>
          <cell r="B262" t="str">
            <v>NORTH LUZON</v>
          </cell>
          <cell r="C262" t="str">
            <v>NLZE</v>
          </cell>
          <cell r="D262" t="str">
            <v>GSM</v>
          </cell>
          <cell r="F262" t="str">
            <v>CABIAO2</v>
          </cell>
          <cell r="G262" t="str">
            <v>D</v>
          </cell>
        </row>
        <row r="263">
          <cell r="A263" t="str">
            <v>CABIAO</v>
          </cell>
          <cell r="B263" t="str">
            <v>NORTH LUZON</v>
          </cell>
          <cell r="C263" t="str">
            <v>NLZE</v>
          </cell>
          <cell r="D263" t="str">
            <v>GSM</v>
          </cell>
          <cell r="F263" t="str">
            <v>CABIAO3</v>
          </cell>
          <cell r="G263" t="str">
            <v>D</v>
          </cell>
        </row>
        <row r="264">
          <cell r="A264" t="str">
            <v>GUIMBA</v>
          </cell>
          <cell r="B264" t="str">
            <v>NORTH LUZON</v>
          </cell>
          <cell r="C264" t="str">
            <v>NLZE</v>
          </cell>
          <cell r="D264" t="str">
            <v>GSM</v>
          </cell>
          <cell r="F264" t="str">
            <v>GUIMBA1</v>
          </cell>
          <cell r="G264" t="str">
            <v>D</v>
          </cell>
        </row>
        <row r="265">
          <cell r="A265" t="str">
            <v>GUIMBA</v>
          </cell>
          <cell r="B265" t="str">
            <v>NORTH LUZON</v>
          </cell>
          <cell r="C265" t="str">
            <v>NLZE</v>
          </cell>
          <cell r="D265" t="str">
            <v>GSM</v>
          </cell>
          <cell r="F265" t="str">
            <v>GUIMBA2</v>
          </cell>
          <cell r="G265" t="str">
            <v>D</v>
          </cell>
        </row>
        <row r="266">
          <cell r="A266" t="str">
            <v>GUIMBA</v>
          </cell>
          <cell r="B266" t="str">
            <v>NORTH LUZON</v>
          </cell>
          <cell r="C266" t="str">
            <v>NLZE</v>
          </cell>
          <cell r="D266" t="str">
            <v>GSM</v>
          </cell>
          <cell r="F266" t="str">
            <v>GUIMBA3</v>
          </cell>
          <cell r="G266" t="str">
            <v>D</v>
          </cell>
        </row>
        <row r="267">
          <cell r="A267" t="str">
            <v>PALAYAN</v>
          </cell>
          <cell r="B267" t="str">
            <v>NORTH LUZON</v>
          </cell>
          <cell r="C267" t="str">
            <v>NLZE</v>
          </cell>
          <cell r="D267" t="str">
            <v>GSM</v>
          </cell>
          <cell r="F267" t="str">
            <v>PALAYAN1</v>
          </cell>
          <cell r="G267" t="str">
            <v>D</v>
          </cell>
        </row>
        <row r="268">
          <cell r="A268" t="str">
            <v>PALAYAN</v>
          </cell>
          <cell r="B268" t="str">
            <v>NORTH LUZON</v>
          </cell>
          <cell r="C268" t="str">
            <v>NLZE</v>
          </cell>
          <cell r="D268" t="str">
            <v>GSM</v>
          </cell>
          <cell r="F268" t="str">
            <v>PALAYAN2</v>
          </cell>
          <cell r="G268" t="str">
            <v>D</v>
          </cell>
        </row>
        <row r="269">
          <cell r="A269" t="str">
            <v>PALAYAN</v>
          </cell>
          <cell r="B269" t="str">
            <v>NORTH LUZON</v>
          </cell>
          <cell r="C269" t="str">
            <v>NLZE</v>
          </cell>
          <cell r="D269" t="str">
            <v>GSM</v>
          </cell>
          <cell r="F269" t="str">
            <v>PALAYAN3</v>
          </cell>
          <cell r="G269" t="str">
            <v>D</v>
          </cell>
        </row>
        <row r="270">
          <cell r="A270" t="str">
            <v>SANJOSENE2</v>
          </cell>
          <cell r="B270" t="str">
            <v>NORTH LUZON</v>
          </cell>
          <cell r="C270" t="str">
            <v>NLZE</v>
          </cell>
          <cell r="D270" t="str">
            <v>GSM</v>
          </cell>
          <cell r="F270" t="str">
            <v>SNJOSENE21</v>
          </cell>
          <cell r="G270" t="str">
            <v>D</v>
          </cell>
        </row>
        <row r="271">
          <cell r="A271" t="str">
            <v>SANJOSENE2</v>
          </cell>
          <cell r="B271" t="str">
            <v>NORTH LUZON</v>
          </cell>
          <cell r="C271" t="str">
            <v>NLZE</v>
          </cell>
          <cell r="D271" t="str">
            <v>GSM</v>
          </cell>
          <cell r="F271" t="str">
            <v>SNJOSENE22</v>
          </cell>
          <cell r="G271" t="str">
            <v>D</v>
          </cell>
        </row>
        <row r="272">
          <cell r="A272" t="str">
            <v>SANJOSENE2</v>
          </cell>
          <cell r="B272" t="str">
            <v>NORTH LUZON</v>
          </cell>
          <cell r="C272" t="str">
            <v>NLZE</v>
          </cell>
          <cell r="D272" t="str">
            <v>GSM</v>
          </cell>
          <cell r="F272" t="str">
            <v>SNJOSENE23</v>
          </cell>
          <cell r="G272" t="str">
            <v>D</v>
          </cell>
        </row>
        <row r="273">
          <cell r="A273" t="str">
            <v>ALASASIN</v>
          </cell>
          <cell r="B273" t="str">
            <v>NORTH LUZON</v>
          </cell>
          <cell r="C273" t="str">
            <v>NLZW</v>
          </cell>
          <cell r="D273" t="str">
            <v>GSM</v>
          </cell>
          <cell r="F273" t="str">
            <v>ALASASIN1</v>
          </cell>
          <cell r="G273" t="str">
            <v>D</v>
          </cell>
        </row>
        <row r="274">
          <cell r="A274" t="str">
            <v>ALASASIN</v>
          </cell>
          <cell r="B274" t="str">
            <v>NORTH LUZON</v>
          </cell>
          <cell r="C274" t="str">
            <v>NLZW</v>
          </cell>
          <cell r="D274" t="str">
            <v>GSM</v>
          </cell>
          <cell r="F274" t="str">
            <v>ALASASIN2</v>
          </cell>
          <cell r="G274" t="str">
            <v>D</v>
          </cell>
        </row>
        <row r="275">
          <cell r="A275" t="str">
            <v>ALASASIN</v>
          </cell>
          <cell r="B275" t="str">
            <v>NORTH LUZON</v>
          </cell>
          <cell r="C275" t="str">
            <v>NLZW</v>
          </cell>
          <cell r="D275" t="str">
            <v>GSM</v>
          </cell>
          <cell r="F275" t="str">
            <v>ALASASIN3</v>
          </cell>
          <cell r="G275" t="str">
            <v>D</v>
          </cell>
        </row>
        <row r="276">
          <cell r="A276" t="str">
            <v>ANGELES2</v>
          </cell>
          <cell r="B276" t="str">
            <v>NORTH LUZON</v>
          </cell>
          <cell r="C276" t="str">
            <v>NLZW</v>
          </cell>
          <cell r="D276" t="str">
            <v>GSM</v>
          </cell>
          <cell r="F276" t="str">
            <v>ANGELES21</v>
          </cell>
          <cell r="G276" t="str">
            <v>D</v>
          </cell>
        </row>
        <row r="277">
          <cell r="A277" t="str">
            <v>ANGELES2</v>
          </cell>
          <cell r="B277" t="str">
            <v>NORTH LUZON</v>
          </cell>
          <cell r="C277" t="str">
            <v>NLZW</v>
          </cell>
          <cell r="D277" t="str">
            <v>GSM</v>
          </cell>
          <cell r="F277" t="str">
            <v>ANGELES22</v>
          </cell>
          <cell r="G277" t="str">
            <v>D</v>
          </cell>
        </row>
        <row r="278">
          <cell r="A278" t="str">
            <v>ANGELES2</v>
          </cell>
          <cell r="B278" t="str">
            <v>NORTH LUZON</v>
          </cell>
          <cell r="C278" t="str">
            <v>NLZW</v>
          </cell>
          <cell r="D278" t="str">
            <v>GSM</v>
          </cell>
          <cell r="F278" t="str">
            <v>ANGELES23</v>
          </cell>
          <cell r="G278" t="str">
            <v>D</v>
          </cell>
        </row>
        <row r="279">
          <cell r="A279" t="str">
            <v>ASINGAN</v>
          </cell>
          <cell r="B279" t="str">
            <v>NORTH LUZON</v>
          </cell>
          <cell r="C279" t="str">
            <v>NLZW</v>
          </cell>
          <cell r="D279" t="str">
            <v>GSM</v>
          </cell>
          <cell r="F279" t="str">
            <v>ASINGAN1</v>
          </cell>
          <cell r="G279" t="str">
            <v>D</v>
          </cell>
        </row>
        <row r="280">
          <cell r="A280" t="str">
            <v>ASINGAN</v>
          </cell>
          <cell r="B280" t="str">
            <v>NORTH LUZON</v>
          </cell>
          <cell r="C280" t="str">
            <v>NLZW</v>
          </cell>
          <cell r="D280" t="str">
            <v>GSM</v>
          </cell>
          <cell r="F280" t="str">
            <v>ASINGAN2</v>
          </cell>
          <cell r="G280" t="str">
            <v>D</v>
          </cell>
        </row>
        <row r="281">
          <cell r="A281" t="str">
            <v>ASINGAN</v>
          </cell>
          <cell r="B281" t="str">
            <v>NORTH LUZON</v>
          </cell>
          <cell r="C281" t="str">
            <v>NLZW</v>
          </cell>
          <cell r="D281" t="str">
            <v>GSM</v>
          </cell>
          <cell r="F281" t="str">
            <v>ASINGAN3</v>
          </cell>
          <cell r="G281" t="str">
            <v>D</v>
          </cell>
        </row>
        <row r="282">
          <cell r="A282" t="str">
            <v>BAAY</v>
          </cell>
          <cell r="B282" t="str">
            <v>NORTH LUZON</v>
          </cell>
          <cell r="C282" t="str">
            <v>NLZW</v>
          </cell>
          <cell r="D282" t="str">
            <v>GSM</v>
          </cell>
          <cell r="F282" t="str">
            <v xml:space="preserve">BAAY1     </v>
          </cell>
          <cell r="G282" t="str">
            <v>D</v>
          </cell>
        </row>
        <row r="283">
          <cell r="A283" t="str">
            <v>BAAY</v>
          </cell>
          <cell r="B283" t="str">
            <v>NORTH LUZON</v>
          </cell>
          <cell r="C283" t="str">
            <v>NLZW</v>
          </cell>
          <cell r="D283" t="str">
            <v>GSM</v>
          </cell>
          <cell r="F283" t="str">
            <v>BAAY2</v>
          </cell>
          <cell r="G283" t="str">
            <v>D</v>
          </cell>
        </row>
        <row r="284">
          <cell r="A284" t="str">
            <v>BACANI</v>
          </cell>
          <cell r="B284" t="str">
            <v>NORTH LUZON</v>
          </cell>
          <cell r="C284" t="str">
            <v>NLZW</v>
          </cell>
          <cell r="D284" t="str">
            <v>GSM</v>
          </cell>
          <cell r="F284" t="str">
            <v>BACANI1</v>
          </cell>
          <cell r="G284" t="str">
            <v>D</v>
          </cell>
        </row>
        <row r="285">
          <cell r="A285" t="str">
            <v>BACANI</v>
          </cell>
          <cell r="B285" t="str">
            <v>NORTH LUZON</v>
          </cell>
          <cell r="C285" t="str">
            <v>NLZW</v>
          </cell>
          <cell r="D285" t="str">
            <v>GSM</v>
          </cell>
          <cell r="F285" t="str">
            <v>BACANI2</v>
          </cell>
          <cell r="G285" t="str">
            <v>D</v>
          </cell>
        </row>
        <row r="286">
          <cell r="A286" t="str">
            <v>BACANI</v>
          </cell>
          <cell r="B286" t="str">
            <v>NORTH LUZON</v>
          </cell>
          <cell r="C286" t="str">
            <v>NLZW</v>
          </cell>
          <cell r="D286" t="str">
            <v>GSM</v>
          </cell>
          <cell r="F286" t="str">
            <v>BACANI3</v>
          </cell>
          <cell r="G286" t="str">
            <v>D</v>
          </cell>
        </row>
        <row r="287">
          <cell r="A287" t="str">
            <v>BACNOTAN</v>
          </cell>
          <cell r="B287" t="str">
            <v>NORTH LUZON</v>
          </cell>
          <cell r="C287" t="str">
            <v>NLZW</v>
          </cell>
          <cell r="D287" t="str">
            <v>GSM</v>
          </cell>
          <cell r="F287" t="str">
            <v>BACNOTAN1</v>
          </cell>
          <cell r="G287" t="str">
            <v>D</v>
          </cell>
        </row>
        <row r="288">
          <cell r="A288" t="str">
            <v>BACNOTAN</v>
          </cell>
          <cell r="B288" t="str">
            <v>NORTH LUZON</v>
          </cell>
          <cell r="C288" t="str">
            <v>NLZW</v>
          </cell>
          <cell r="D288" t="str">
            <v>GSM</v>
          </cell>
          <cell r="F288" t="str">
            <v>BACNOTAN2</v>
          </cell>
          <cell r="G288" t="str">
            <v>D</v>
          </cell>
        </row>
        <row r="289">
          <cell r="A289" t="str">
            <v>BACNOTAN</v>
          </cell>
          <cell r="B289" t="str">
            <v>NORTH LUZON</v>
          </cell>
          <cell r="C289" t="str">
            <v>NLZW</v>
          </cell>
          <cell r="D289" t="str">
            <v>GSM</v>
          </cell>
          <cell r="F289" t="str">
            <v>BACNOTAN3</v>
          </cell>
          <cell r="G289" t="str">
            <v>D</v>
          </cell>
        </row>
        <row r="290">
          <cell r="A290" t="str">
            <v>BADOC</v>
          </cell>
          <cell r="B290" t="str">
            <v>NORTH LUZON</v>
          </cell>
          <cell r="C290" t="str">
            <v>NLZW</v>
          </cell>
          <cell r="D290" t="str">
            <v>GSM</v>
          </cell>
          <cell r="F290" t="str">
            <v>BADOC1</v>
          </cell>
          <cell r="G290" t="str">
            <v>D</v>
          </cell>
        </row>
        <row r="291">
          <cell r="A291" t="str">
            <v>BADOC</v>
          </cell>
          <cell r="B291" t="str">
            <v>NORTH LUZON</v>
          </cell>
          <cell r="C291" t="str">
            <v>NLZW</v>
          </cell>
          <cell r="D291" t="str">
            <v>GSM</v>
          </cell>
          <cell r="F291" t="str">
            <v>BADOC2</v>
          </cell>
          <cell r="G291" t="str">
            <v>D</v>
          </cell>
        </row>
        <row r="292">
          <cell r="A292" t="str">
            <v>BADOC</v>
          </cell>
          <cell r="B292" t="str">
            <v>NORTH LUZON</v>
          </cell>
          <cell r="C292" t="str">
            <v>NLZW</v>
          </cell>
          <cell r="D292" t="str">
            <v>GSM</v>
          </cell>
          <cell r="F292" t="str">
            <v>BADOC3</v>
          </cell>
          <cell r="G292" t="str">
            <v>D</v>
          </cell>
        </row>
        <row r="293">
          <cell r="A293" t="str">
            <v>BANGAR</v>
          </cell>
          <cell r="B293" t="str">
            <v>NORTH LUZON</v>
          </cell>
          <cell r="C293" t="str">
            <v>NLZW</v>
          </cell>
          <cell r="D293" t="str">
            <v>GSM</v>
          </cell>
          <cell r="F293" t="str">
            <v>BANGAR1</v>
          </cell>
          <cell r="G293" t="str">
            <v>D</v>
          </cell>
        </row>
        <row r="294">
          <cell r="A294" t="str">
            <v>BANGAR</v>
          </cell>
          <cell r="B294" t="str">
            <v>NORTH LUZON</v>
          </cell>
          <cell r="C294" t="str">
            <v>NLZW</v>
          </cell>
          <cell r="D294" t="str">
            <v>GSM</v>
          </cell>
          <cell r="F294" t="str">
            <v>BANGAR2</v>
          </cell>
          <cell r="G294" t="str">
            <v>D</v>
          </cell>
        </row>
        <row r="295">
          <cell r="A295" t="str">
            <v>BANGAR</v>
          </cell>
          <cell r="B295" t="str">
            <v>NORTH LUZON</v>
          </cell>
          <cell r="C295" t="str">
            <v>NLZW</v>
          </cell>
          <cell r="D295" t="str">
            <v>GSM</v>
          </cell>
          <cell r="F295" t="str">
            <v>BANGAR3</v>
          </cell>
          <cell r="G295" t="str">
            <v>D</v>
          </cell>
        </row>
        <row r="296">
          <cell r="A296" t="str">
            <v>BANGUED</v>
          </cell>
          <cell r="B296" t="str">
            <v>NORTH LUZON</v>
          </cell>
          <cell r="C296" t="str">
            <v>NLZW</v>
          </cell>
          <cell r="D296" t="str">
            <v>GSM</v>
          </cell>
          <cell r="F296" t="str">
            <v>BANGUED1</v>
          </cell>
          <cell r="G296" t="str">
            <v>D</v>
          </cell>
        </row>
        <row r="297">
          <cell r="A297" t="str">
            <v>BANGUED</v>
          </cell>
          <cell r="B297" t="str">
            <v>NORTH LUZON</v>
          </cell>
          <cell r="C297" t="str">
            <v>NLZW</v>
          </cell>
          <cell r="D297" t="str">
            <v>GSM</v>
          </cell>
          <cell r="F297" t="str">
            <v>BANGUED2</v>
          </cell>
          <cell r="G297" t="str">
            <v>D</v>
          </cell>
        </row>
        <row r="298">
          <cell r="A298" t="str">
            <v>BANGUED</v>
          </cell>
          <cell r="B298" t="str">
            <v>NORTH LUZON</v>
          </cell>
          <cell r="C298" t="str">
            <v>NLZW</v>
          </cell>
          <cell r="D298" t="str">
            <v>GSM</v>
          </cell>
          <cell r="F298" t="str">
            <v>BANGUED3</v>
          </cell>
          <cell r="G298" t="str">
            <v>D</v>
          </cell>
        </row>
        <row r="299">
          <cell r="A299" t="str">
            <v>BAYAMBANG</v>
          </cell>
          <cell r="B299" t="str">
            <v>NORTH LUZON</v>
          </cell>
          <cell r="C299" t="str">
            <v>NLZW</v>
          </cell>
          <cell r="D299" t="str">
            <v>GSM</v>
          </cell>
          <cell r="F299" t="str">
            <v>BAYAMBANG1</v>
          </cell>
          <cell r="G299" t="str">
            <v>D</v>
          </cell>
        </row>
        <row r="300">
          <cell r="A300" t="str">
            <v>BAYAMBANG</v>
          </cell>
          <cell r="B300" t="str">
            <v>NORTH LUZON</v>
          </cell>
          <cell r="C300" t="str">
            <v>NLZW</v>
          </cell>
          <cell r="D300" t="str">
            <v>GSM</v>
          </cell>
          <cell r="F300" t="str">
            <v>BAYAMBANG2</v>
          </cell>
          <cell r="G300" t="str">
            <v>D</v>
          </cell>
        </row>
        <row r="301">
          <cell r="A301" t="str">
            <v>BAYAMBANG</v>
          </cell>
          <cell r="B301" t="str">
            <v>NORTH LUZON</v>
          </cell>
          <cell r="C301" t="str">
            <v>NLZW</v>
          </cell>
          <cell r="D301" t="str">
            <v>GSM</v>
          </cell>
          <cell r="F301" t="str">
            <v>BAYAMBANG3</v>
          </cell>
          <cell r="G301" t="str">
            <v>D</v>
          </cell>
        </row>
        <row r="302">
          <cell r="A302" t="str">
            <v>BOLINAO</v>
          </cell>
          <cell r="B302" t="str">
            <v>NORTH LUZON</v>
          </cell>
          <cell r="C302" t="str">
            <v>NLZW</v>
          </cell>
          <cell r="D302" t="str">
            <v>GSM</v>
          </cell>
          <cell r="F302" t="str">
            <v>BOLINAO1</v>
          </cell>
          <cell r="G302" t="str">
            <v>D</v>
          </cell>
        </row>
        <row r="303">
          <cell r="A303" t="str">
            <v>BOLINAO</v>
          </cell>
          <cell r="B303" t="str">
            <v>NORTH LUZON</v>
          </cell>
          <cell r="C303" t="str">
            <v>NLZW</v>
          </cell>
          <cell r="D303" t="str">
            <v>GSM</v>
          </cell>
          <cell r="F303" t="str">
            <v>BOLINAO2</v>
          </cell>
          <cell r="G303" t="str">
            <v>D</v>
          </cell>
        </row>
        <row r="304">
          <cell r="A304" t="str">
            <v>BOLINAO</v>
          </cell>
          <cell r="B304" t="str">
            <v>NORTH LUZON</v>
          </cell>
          <cell r="C304" t="str">
            <v>NLZW</v>
          </cell>
          <cell r="D304" t="str">
            <v>GSM</v>
          </cell>
          <cell r="F304" t="str">
            <v>BOLINAO3</v>
          </cell>
          <cell r="G304" t="str">
            <v>D</v>
          </cell>
        </row>
        <row r="305">
          <cell r="A305" t="str">
            <v>CABUGAO</v>
          </cell>
          <cell r="B305" t="str">
            <v>NORTH LUZON</v>
          </cell>
          <cell r="C305" t="str">
            <v>NLZW</v>
          </cell>
          <cell r="D305" t="str">
            <v>GSM</v>
          </cell>
          <cell r="F305" t="str">
            <v>CABUGAO1</v>
          </cell>
          <cell r="G305" t="str">
            <v>D</v>
          </cell>
        </row>
        <row r="306">
          <cell r="A306" t="str">
            <v>CABUGAO</v>
          </cell>
          <cell r="B306" t="str">
            <v>NORTH LUZON</v>
          </cell>
          <cell r="C306" t="str">
            <v>NLZW</v>
          </cell>
          <cell r="D306" t="str">
            <v>GSM</v>
          </cell>
          <cell r="F306" t="str">
            <v>CABUGAO2</v>
          </cell>
          <cell r="G306" t="str">
            <v>D</v>
          </cell>
        </row>
        <row r="307">
          <cell r="A307" t="str">
            <v>CABUGAO</v>
          </cell>
          <cell r="B307" t="str">
            <v>NORTH LUZON</v>
          </cell>
          <cell r="C307" t="str">
            <v>NLZW</v>
          </cell>
          <cell r="D307" t="str">
            <v>GSM</v>
          </cell>
          <cell r="F307" t="str">
            <v>CABUGAO3</v>
          </cell>
          <cell r="G307" t="str">
            <v>D</v>
          </cell>
        </row>
        <row r="308">
          <cell r="A308" t="str">
            <v>CALASIAO</v>
          </cell>
          <cell r="B308" t="str">
            <v>NORTH LUZON</v>
          </cell>
          <cell r="C308" t="str">
            <v>NLZW</v>
          </cell>
          <cell r="D308" t="str">
            <v>GSM</v>
          </cell>
          <cell r="F308" t="str">
            <v>CALASIAO1</v>
          </cell>
          <cell r="G308" t="str">
            <v>D</v>
          </cell>
        </row>
        <row r="309">
          <cell r="A309" t="str">
            <v>CALASIAO</v>
          </cell>
          <cell r="B309" t="str">
            <v>NORTH LUZON</v>
          </cell>
          <cell r="C309" t="str">
            <v>NLZW</v>
          </cell>
          <cell r="D309" t="str">
            <v>GSM</v>
          </cell>
          <cell r="F309" t="str">
            <v>CALASIAO2</v>
          </cell>
          <cell r="G309" t="str">
            <v>D</v>
          </cell>
        </row>
        <row r="310">
          <cell r="A310" t="str">
            <v>CALASIAO</v>
          </cell>
          <cell r="B310" t="str">
            <v>NORTH LUZON</v>
          </cell>
          <cell r="C310" t="str">
            <v>NLZW</v>
          </cell>
          <cell r="D310" t="str">
            <v>GSM</v>
          </cell>
          <cell r="F310" t="str">
            <v>CALASIAO3</v>
          </cell>
          <cell r="G310" t="str">
            <v>D</v>
          </cell>
        </row>
        <row r="311">
          <cell r="A311" t="str">
            <v>CAPAS</v>
          </cell>
          <cell r="B311" t="str">
            <v>NORTH LUZON</v>
          </cell>
          <cell r="C311" t="str">
            <v>NLZW</v>
          </cell>
          <cell r="D311" t="str">
            <v>GSM</v>
          </cell>
          <cell r="F311" t="str">
            <v>CAPAS1</v>
          </cell>
          <cell r="G311" t="str">
            <v>D</v>
          </cell>
        </row>
        <row r="312">
          <cell r="A312" t="str">
            <v>CAPAS</v>
          </cell>
          <cell r="B312" t="str">
            <v>NORTH LUZON</v>
          </cell>
          <cell r="C312" t="str">
            <v>NLZW</v>
          </cell>
          <cell r="D312" t="str">
            <v>GSM</v>
          </cell>
          <cell r="F312" t="str">
            <v>CAPAS2</v>
          </cell>
          <cell r="G312" t="str">
            <v>D</v>
          </cell>
        </row>
        <row r="313">
          <cell r="A313" t="str">
            <v>CAPAS</v>
          </cell>
          <cell r="B313" t="str">
            <v>NORTH LUZON</v>
          </cell>
          <cell r="C313" t="str">
            <v>NLZW</v>
          </cell>
          <cell r="D313" t="str">
            <v>GSM</v>
          </cell>
          <cell r="F313" t="str">
            <v>CAPAS3</v>
          </cell>
          <cell r="G313" t="str">
            <v>D</v>
          </cell>
        </row>
        <row r="314">
          <cell r="A314" t="str">
            <v xml:space="preserve">CORREGIDOR </v>
          </cell>
          <cell r="B314" t="str">
            <v>NORTH LUZON</v>
          </cell>
          <cell r="C314" t="str">
            <v>NLZW</v>
          </cell>
          <cell r="D314" t="str">
            <v>GSM</v>
          </cell>
          <cell r="F314" t="str">
            <v xml:space="preserve">CORREGIDO1 </v>
          </cell>
          <cell r="G314" t="str">
            <v>D</v>
          </cell>
        </row>
        <row r="315">
          <cell r="A315" t="str">
            <v xml:space="preserve">CORREGIDOR </v>
          </cell>
          <cell r="B315" t="str">
            <v>NORTH LUZON</v>
          </cell>
          <cell r="C315" t="str">
            <v>NLZW</v>
          </cell>
          <cell r="D315" t="str">
            <v>GSM</v>
          </cell>
          <cell r="F315" t="str">
            <v xml:space="preserve">CORREGIDO2 </v>
          </cell>
          <cell r="G315" t="str">
            <v>D</v>
          </cell>
        </row>
        <row r="316">
          <cell r="A316" t="str">
            <v>DAGUPAN2</v>
          </cell>
          <cell r="B316" t="str">
            <v>NORTH LUZON</v>
          </cell>
          <cell r="C316" t="str">
            <v>NLZW</v>
          </cell>
          <cell r="D316" t="str">
            <v>GSM</v>
          </cell>
          <cell r="F316" t="str">
            <v>DAGUPAN21</v>
          </cell>
          <cell r="G316" t="str">
            <v>D</v>
          </cell>
        </row>
        <row r="317">
          <cell r="A317" t="str">
            <v>DAGUPAN2</v>
          </cell>
          <cell r="B317" t="str">
            <v>NORTH LUZON</v>
          </cell>
          <cell r="C317" t="str">
            <v>NLZW</v>
          </cell>
          <cell r="D317" t="str">
            <v>GSM</v>
          </cell>
          <cell r="F317" t="str">
            <v>DAGUPAN22</v>
          </cell>
          <cell r="G317" t="str">
            <v>D</v>
          </cell>
        </row>
        <row r="318">
          <cell r="A318" t="str">
            <v>DAGUPAN2</v>
          </cell>
          <cell r="B318" t="str">
            <v>NORTH LUZON</v>
          </cell>
          <cell r="C318" t="str">
            <v>NLZW</v>
          </cell>
          <cell r="D318" t="str">
            <v>GSM</v>
          </cell>
          <cell r="F318" t="str">
            <v>DAGUPAN23</v>
          </cell>
          <cell r="G318" t="str">
            <v>D</v>
          </cell>
        </row>
        <row r="319">
          <cell r="A319" t="str">
            <v>LIMAY</v>
          </cell>
          <cell r="B319" t="str">
            <v>NORTH LUZON</v>
          </cell>
          <cell r="C319" t="str">
            <v>NLZW</v>
          </cell>
          <cell r="D319" t="str">
            <v>GSM</v>
          </cell>
          <cell r="F319" t="str">
            <v>LIMAY1</v>
          </cell>
          <cell r="G319" t="str">
            <v>D</v>
          </cell>
        </row>
        <row r="320">
          <cell r="A320" t="str">
            <v>LIMAY</v>
          </cell>
          <cell r="B320" t="str">
            <v>NORTH LUZON</v>
          </cell>
          <cell r="C320" t="str">
            <v>NLZW</v>
          </cell>
          <cell r="D320" t="str">
            <v>GSM</v>
          </cell>
          <cell r="F320" t="str">
            <v>LIMAY2</v>
          </cell>
          <cell r="G320" t="str">
            <v>D</v>
          </cell>
        </row>
        <row r="321">
          <cell r="A321" t="str">
            <v>LIMAY</v>
          </cell>
          <cell r="B321" t="str">
            <v>NORTH LUZON</v>
          </cell>
          <cell r="C321" t="str">
            <v>NLZW</v>
          </cell>
          <cell r="D321" t="str">
            <v>GSM</v>
          </cell>
          <cell r="F321" t="str">
            <v>LIMAY3</v>
          </cell>
          <cell r="G321" t="str">
            <v>D</v>
          </cell>
        </row>
        <row r="322">
          <cell r="A322" t="str">
            <v>MABALACAT</v>
          </cell>
          <cell r="B322" t="str">
            <v>NORTH LUZON</v>
          </cell>
          <cell r="C322" t="str">
            <v>NLZW</v>
          </cell>
          <cell r="D322" t="str">
            <v>GSM</v>
          </cell>
          <cell r="F322" t="str">
            <v>MABALACAT1</v>
          </cell>
          <cell r="G322" t="str">
            <v>D</v>
          </cell>
        </row>
        <row r="323">
          <cell r="A323" t="str">
            <v>MABALACAT</v>
          </cell>
          <cell r="B323" t="str">
            <v>NORTH LUZON</v>
          </cell>
          <cell r="C323" t="str">
            <v>NLZW</v>
          </cell>
          <cell r="D323" t="str">
            <v>GSM</v>
          </cell>
          <cell r="F323" t="str">
            <v>MABALACAT2</v>
          </cell>
          <cell r="G323" t="str">
            <v>D</v>
          </cell>
        </row>
        <row r="324">
          <cell r="A324" t="str">
            <v>MABALACAT</v>
          </cell>
          <cell r="B324" t="str">
            <v>NORTH LUZON</v>
          </cell>
          <cell r="C324" t="str">
            <v>NLZW</v>
          </cell>
          <cell r="D324" t="str">
            <v>GSM</v>
          </cell>
          <cell r="F324" t="str">
            <v>MABALACAT3</v>
          </cell>
          <cell r="G324" t="str">
            <v>D</v>
          </cell>
        </row>
        <row r="325">
          <cell r="A325" t="str">
            <v>MAGALANG</v>
          </cell>
          <cell r="B325" t="str">
            <v>NORTH LUZON</v>
          </cell>
          <cell r="C325" t="str">
            <v>NLZW</v>
          </cell>
          <cell r="D325" t="str">
            <v>GSM</v>
          </cell>
          <cell r="F325" t="str">
            <v>MAGALANG1</v>
          </cell>
          <cell r="G325" t="str">
            <v>D</v>
          </cell>
        </row>
        <row r="326">
          <cell r="A326" t="str">
            <v>MAGALANG</v>
          </cell>
          <cell r="B326" t="str">
            <v>NORTH LUZON</v>
          </cell>
          <cell r="C326" t="str">
            <v>NLZW</v>
          </cell>
          <cell r="D326" t="str">
            <v>GSM</v>
          </cell>
          <cell r="F326" t="str">
            <v>MAGALANG2</v>
          </cell>
          <cell r="G326" t="str">
            <v>D</v>
          </cell>
        </row>
        <row r="327">
          <cell r="A327" t="str">
            <v>MAGALANG</v>
          </cell>
          <cell r="B327" t="str">
            <v>NORTH LUZON</v>
          </cell>
          <cell r="C327" t="str">
            <v>NLZW</v>
          </cell>
          <cell r="D327" t="str">
            <v>GSM</v>
          </cell>
          <cell r="F327" t="str">
            <v>MAGALANG3</v>
          </cell>
          <cell r="G327" t="str">
            <v>D</v>
          </cell>
        </row>
        <row r="328">
          <cell r="A328" t="str">
            <v>MANGALDAN</v>
          </cell>
          <cell r="B328" t="str">
            <v>NORTH LUZON</v>
          </cell>
          <cell r="C328" t="str">
            <v>NLZW</v>
          </cell>
          <cell r="D328" t="str">
            <v>GSM</v>
          </cell>
          <cell r="F328" t="str">
            <v>MANGALDAN1</v>
          </cell>
          <cell r="G328" t="str">
            <v>D</v>
          </cell>
        </row>
        <row r="329">
          <cell r="A329" t="str">
            <v>MANGALDAN</v>
          </cell>
          <cell r="B329" t="str">
            <v>NORTH LUZON</v>
          </cell>
          <cell r="C329" t="str">
            <v>NLZW</v>
          </cell>
          <cell r="D329" t="str">
            <v>GSM</v>
          </cell>
          <cell r="F329" t="str">
            <v>MANGALDAN2</v>
          </cell>
          <cell r="G329" t="str">
            <v>D</v>
          </cell>
        </row>
        <row r="330">
          <cell r="A330" t="str">
            <v>MANGALDAN</v>
          </cell>
          <cell r="B330" t="str">
            <v>NORTH LUZON</v>
          </cell>
          <cell r="C330" t="str">
            <v>NLZW</v>
          </cell>
          <cell r="D330" t="str">
            <v>GSM</v>
          </cell>
          <cell r="F330" t="str">
            <v>MANGALDAN3</v>
          </cell>
          <cell r="G330" t="str">
            <v>D</v>
          </cell>
        </row>
        <row r="331">
          <cell r="A331" t="str">
            <v>PMA</v>
          </cell>
          <cell r="B331" t="str">
            <v>NORTH LUZON</v>
          </cell>
          <cell r="C331" t="str">
            <v>NLZW</v>
          </cell>
          <cell r="D331" t="str">
            <v>GSM</v>
          </cell>
          <cell r="F331" t="str">
            <v>PMA1</v>
          </cell>
          <cell r="G331" t="str">
            <v>D</v>
          </cell>
        </row>
        <row r="332">
          <cell r="A332" t="str">
            <v>PMA</v>
          </cell>
          <cell r="B332" t="str">
            <v>NORTH LUZON</v>
          </cell>
          <cell r="C332" t="str">
            <v>NLZW</v>
          </cell>
          <cell r="D332" t="str">
            <v>GSM</v>
          </cell>
          <cell r="F332" t="str">
            <v>PMA2</v>
          </cell>
          <cell r="G332" t="str">
            <v>D</v>
          </cell>
        </row>
        <row r="333">
          <cell r="A333" t="str">
            <v>PMA</v>
          </cell>
          <cell r="B333" t="str">
            <v>NORTH LUZON</v>
          </cell>
          <cell r="C333" t="str">
            <v>NLZW</v>
          </cell>
          <cell r="D333" t="str">
            <v>GSM</v>
          </cell>
          <cell r="F333" t="str">
            <v>PMA3</v>
          </cell>
          <cell r="G333" t="str">
            <v>D</v>
          </cell>
        </row>
        <row r="334">
          <cell r="A334" t="str">
            <v>PUGO</v>
          </cell>
          <cell r="B334" t="str">
            <v>NORTH LUZON</v>
          </cell>
          <cell r="C334" t="str">
            <v>NLZW</v>
          </cell>
          <cell r="D334" t="str">
            <v>GSM</v>
          </cell>
          <cell r="F334" t="str">
            <v>PUGO1</v>
          </cell>
          <cell r="G334" t="str">
            <v>D</v>
          </cell>
        </row>
        <row r="335">
          <cell r="A335" t="str">
            <v>PUGO</v>
          </cell>
          <cell r="B335" t="str">
            <v>NORTH LUZON</v>
          </cell>
          <cell r="C335" t="str">
            <v>NLZW</v>
          </cell>
          <cell r="D335" t="str">
            <v>GSM</v>
          </cell>
          <cell r="F335" t="str">
            <v>PUGO2</v>
          </cell>
          <cell r="G335" t="str">
            <v>D</v>
          </cell>
        </row>
        <row r="336">
          <cell r="A336" t="str">
            <v>PUGO</v>
          </cell>
          <cell r="B336" t="str">
            <v>NORTH LUZON</v>
          </cell>
          <cell r="C336" t="str">
            <v>NLZW</v>
          </cell>
          <cell r="D336" t="str">
            <v>GSM</v>
          </cell>
          <cell r="F336" t="str">
            <v>PUGO3</v>
          </cell>
          <cell r="G336" t="str">
            <v>D</v>
          </cell>
        </row>
        <row r="337">
          <cell r="A337" t="str">
            <v>SAMAL</v>
          </cell>
          <cell r="B337" t="str">
            <v>NORTH LUZON</v>
          </cell>
          <cell r="C337" t="str">
            <v>NLZW</v>
          </cell>
          <cell r="D337" t="str">
            <v>GSM</v>
          </cell>
          <cell r="F337" t="str">
            <v>SAMAL1</v>
          </cell>
          <cell r="G337" t="str">
            <v>D</v>
          </cell>
        </row>
        <row r="338">
          <cell r="A338" t="str">
            <v>SAMAL</v>
          </cell>
          <cell r="B338" t="str">
            <v>NORTH LUZON</v>
          </cell>
          <cell r="C338" t="str">
            <v>NLZW</v>
          </cell>
          <cell r="D338" t="str">
            <v>GSM</v>
          </cell>
          <cell r="F338" t="str">
            <v>SAMAL2</v>
          </cell>
          <cell r="G338" t="str">
            <v>D</v>
          </cell>
        </row>
        <row r="339">
          <cell r="A339" t="str">
            <v>SAMAL</v>
          </cell>
          <cell r="B339" t="str">
            <v>NORTH LUZON</v>
          </cell>
          <cell r="C339" t="str">
            <v>NLZW</v>
          </cell>
          <cell r="D339" t="str">
            <v>GSM</v>
          </cell>
          <cell r="F339" t="str">
            <v>SAMAL3</v>
          </cell>
          <cell r="G339" t="str">
            <v>D</v>
          </cell>
        </row>
        <row r="340">
          <cell r="A340" t="str">
            <v xml:space="preserve">SANESTEBAN </v>
          </cell>
          <cell r="B340" t="str">
            <v>NORTH LUZON</v>
          </cell>
          <cell r="C340" t="str">
            <v>NLZW</v>
          </cell>
          <cell r="D340" t="str">
            <v>GSM</v>
          </cell>
          <cell r="F340" t="str">
            <v>SNESTEBAN1</v>
          </cell>
          <cell r="G340" t="str">
            <v>D</v>
          </cell>
        </row>
        <row r="341">
          <cell r="A341" t="str">
            <v xml:space="preserve">SANESTEBAN </v>
          </cell>
          <cell r="B341" t="str">
            <v>NORTH LUZON</v>
          </cell>
          <cell r="C341" t="str">
            <v>NLZW</v>
          </cell>
          <cell r="D341" t="str">
            <v>GSM</v>
          </cell>
          <cell r="F341" t="str">
            <v xml:space="preserve">SNESTEBAN2 </v>
          </cell>
          <cell r="G341" t="str">
            <v>D</v>
          </cell>
        </row>
        <row r="342">
          <cell r="A342" t="str">
            <v>SANFERNANDO2</v>
          </cell>
          <cell r="B342" t="str">
            <v>NORTH LUZON</v>
          </cell>
          <cell r="C342" t="str">
            <v>NLZW</v>
          </cell>
          <cell r="D342" t="str">
            <v>GSM</v>
          </cell>
          <cell r="F342" t="str">
            <v>SANFERNA21</v>
          </cell>
          <cell r="G342" t="str">
            <v>D</v>
          </cell>
        </row>
        <row r="343">
          <cell r="A343" t="str">
            <v>SANFERNANDO2</v>
          </cell>
          <cell r="B343" t="str">
            <v>NORTH LUZON</v>
          </cell>
          <cell r="C343" t="str">
            <v>NLZW</v>
          </cell>
          <cell r="D343" t="str">
            <v>GSM</v>
          </cell>
          <cell r="F343" t="str">
            <v>SANFERNA22</v>
          </cell>
          <cell r="G343" t="str">
            <v>D</v>
          </cell>
        </row>
        <row r="344">
          <cell r="A344" t="str">
            <v>SANFERNANDO2</v>
          </cell>
          <cell r="B344" t="str">
            <v>NORTH LUZON</v>
          </cell>
          <cell r="C344" t="str">
            <v>NLZW</v>
          </cell>
          <cell r="D344" t="str">
            <v>GSM</v>
          </cell>
          <cell r="F344" t="str">
            <v>SANFERNA23</v>
          </cell>
          <cell r="G344" t="str">
            <v>D</v>
          </cell>
        </row>
        <row r="345">
          <cell r="A345" t="str">
            <v>SANJUANIS</v>
          </cell>
          <cell r="B345" t="str">
            <v>NORTH LUZON</v>
          </cell>
          <cell r="C345" t="str">
            <v>NLZW</v>
          </cell>
          <cell r="D345" t="str">
            <v>GSM</v>
          </cell>
          <cell r="F345" t="str">
            <v>SNJUANIS1</v>
          </cell>
          <cell r="G345" t="str">
            <v>D</v>
          </cell>
        </row>
        <row r="346">
          <cell r="A346" t="str">
            <v>SANJUANIS</v>
          </cell>
          <cell r="B346" t="str">
            <v>NORTH LUZON</v>
          </cell>
          <cell r="C346" t="str">
            <v>NLZW</v>
          </cell>
          <cell r="D346" t="str">
            <v>GSM</v>
          </cell>
          <cell r="F346" t="str">
            <v>SNJUANIS2</v>
          </cell>
          <cell r="G346" t="str">
            <v>D</v>
          </cell>
        </row>
        <row r="347">
          <cell r="A347" t="str">
            <v>SANJUANIS</v>
          </cell>
          <cell r="B347" t="str">
            <v>NORTH LUZON</v>
          </cell>
          <cell r="C347" t="str">
            <v>NLZW</v>
          </cell>
          <cell r="D347" t="str">
            <v>GSM</v>
          </cell>
          <cell r="F347" t="str">
            <v>SNJUANIS3</v>
          </cell>
          <cell r="G347" t="str">
            <v>D</v>
          </cell>
        </row>
        <row r="348">
          <cell r="A348" t="str">
            <v>SANSIMON2</v>
          </cell>
          <cell r="B348" t="str">
            <v>NORTH LUZON</v>
          </cell>
          <cell r="C348" t="str">
            <v>NLZW</v>
          </cell>
          <cell r="D348" t="str">
            <v>GSM</v>
          </cell>
          <cell r="F348" t="str">
            <v>SANSIMON21</v>
          </cell>
          <cell r="G348" t="str">
            <v>D</v>
          </cell>
        </row>
        <row r="349">
          <cell r="A349" t="str">
            <v>SANSIMON2</v>
          </cell>
          <cell r="B349" t="str">
            <v>NORTH LUZON</v>
          </cell>
          <cell r="C349" t="str">
            <v>NLZW</v>
          </cell>
          <cell r="D349" t="str">
            <v>GSM</v>
          </cell>
          <cell r="F349" t="str">
            <v>SANSIMON22</v>
          </cell>
          <cell r="G349" t="str">
            <v>D</v>
          </cell>
        </row>
        <row r="350">
          <cell r="A350" t="str">
            <v>SANSIMON2</v>
          </cell>
          <cell r="B350" t="str">
            <v>NORTH LUZON</v>
          </cell>
          <cell r="C350" t="str">
            <v>NLZW</v>
          </cell>
          <cell r="D350" t="str">
            <v>GSM</v>
          </cell>
          <cell r="F350" t="str">
            <v>SANSIMON23</v>
          </cell>
          <cell r="G350" t="str">
            <v>D</v>
          </cell>
        </row>
        <row r="351">
          <cell r="A351" t="str">
            <v>SANTA</v>
          </cell>
          <cell r="B351" t="str">
            <v>NORTH LUZON</v>
          </cell>
          <cell r="C351" t="str">
            <v>NLZW</v>
          </cell>
          <cell r="D351" t="str">
            <v>GSM</v>
          </cell>
          <cell r="F351" t="str">
            <v>SANTA1</v>
          </cell>
          <cell r="G351" t="str">
            <v>D</v>
          </cell>
        </row>
        <row r="352">
          <cell r="A352" t="str">
            <v>SANTA</v>
          </cell>
          <cell r="B352" t="str">
            <v>NORTH LUZON</v>
          </cell>
          <cell r="C352" t="str">
            <v>NLZW</v>
          </cell>
          <cell r="D352" t="str">
            <v>GSM</v>
          </cell>
          <cell r="F352" t="str">
            <v>SANTA2</v>
          </cell>
          <cell r="G352" t="str">
            <v>D</v>
          </cell>
        </row>
        <row r="353">
          <cell r="A353" t="str">
            <v>SINAIT</v>
          </cell>
          <cell r="B353" t="str">
            <v>NORTH LUZON</v>
          </cell>
          <cell r="C353" t="str">
            <v>NLZW</v>
          </cell>
          <cell r="D353" t="str">
            <v>GSM</v>
          </cell>
          <cell r="F353" t="str">
            <v>SINAIT1</v>
          </cell>
          <cell r="G353" t="str">
            <v>D</v>
          </cell>
        </row>
        <row r="354">
          <cell r="A354" t="str">
            <v>SINAIT</v>
          </cell>
          <cell r="B354" t="str">
            <v>NORTH LUZON</v>
          </cell>
          <cell r="C354" t="str">
            <v>NLZW</v>
          </cell>
          <cell r="D354" t="str">
            <v>GSM</v>
          </cell>
          <cell r="F354" t="str">
            <v>SINAIT2</v>
          </cell>
          <cell r="G354" t="str">
            <v>D</v>
          </cell>
        </row>
        <row r="355">
          <cell r="A355" t="str">
            <v>SISIMAN</v>
          </cell>
          <cell r="B355" t="str">
            <v>NORTH LUZON</v>
          </cell>
          <cell r="C355" t="str">
            <v>NLZW</v>
          </cell>
          <cell r="D355" t="str">
            <v>GSM</v>
          </cell>
          <cell r="F355" t="str">
            <v>SISIMAN1</v>
          </cell>
          <cell r="G355" t="str">
            <v>D</v>
          </cell>
        </row>
        <row r="356">
          <cell r="A356" t="str">
            <v>SISIMAN</v>
          </cell>
          <cell r="B356" t="str">
            <v>NORTH LUZON</v>
          </cell>
          <cell r="C356" t="str">
            <v>NLZW</v>
          </cell>
          <cell r="D356" t="str">
            <v>GSM</v>
          </cell>
          <cell r="F356" t="str">
            <v>SISIMAN2</v>
          </cell>
          <cell r="G356" t="str">
            <v>D</v>
          </cell>
        </row>
        <row r="357">
          <cell r="A357" t="str">
            <v>SISIMAN</v>
          </cell>
          <cell r="B357" t="str">
            <v>NORTH LUZON</v>
          </cell>
          <cell r="C357" t="str">
            <v>NLZW</v>
          </cell>
          <cell r="D357" t="str">
            <v>GSM</v>
          </cell>
          <cell r="F357" t="str">
            <v>SISIMAN3</v>
          </cell>
          <cell r="G357" t="str">
            <v>D</v>
          </cell>
        </row>
        <row r="358">
          <cell r="A358" t="str">
            <v>STAANAPAM</v>
          </cell>
          <cell r="B358" t="str">
            <v>NORTH LUZON</v>
          </cell>
          <cell r="C358" t="str">
            <v>NLZW</v>
          </cell>
          <cell r="D358" t="str">
            <v>GSM</v>
          </cell>
          <cell r="F358" t="str">
            <v>STAANAPAM1</v>
          </cell>
          <cell r="G358" t="str">
            <v>D</v>
          </cell>
        </row>
        <row r="359">
          <cell r="A359" t="str">
            <v>STAANAPAM</v>
          </cell>
          <cell r="B359" t="str">
            <v>NORTH LUZON</v>
          </cell>
          <cell r="C359" t="str">
            <v>NLZW</v>
          </cell>
          <cell r="D359" t="str">
            <v>GSM</v>
          </cell>
          <cell r="F359" t="str">
            <v>STAANAPAM2</v>
          </cell>
          <cell r="G359" t="str">
            <v>D</v>
          </cell>
        </row>
        <row r="360">
          <cell r="A360" t="str">
            <v>STAANAPAM</v>
          </cell>
          <cell r="B360" t="str">
            <v>NORTH LUZON</v>
          </cell>
          <cell r="C360" t="str">
            <v>NLZW</v>
          </cell>
          <cell r="D360" t="str">
            <v>GSM</v>
          </cell>
          <cell r="F360" t="str">
            <v>STAANAPAM3</v>
          </cell>
          <cell r="G360" t="str">
            <v>D</v>
          </cell>
        </row>
        <row r="361">
          <cell r="A361" t="str">
            <v>STALUCIAIS</v>
          </cell>
          <cell r="B361" t="str">
            <v>NORTH LUZON</v>
          </cell>
          <cell r="C361" t="str">
            <v>NLZW</v>
          </cell>
          <cell r="D361" t="str">
            <v>GSM</v>
          </cell>
          <cell r="F361" t="str">
            <v>STALUCIA1</v>
          </cell>
          <cell r="G361" t="str">
            <v>D</v>
          </cell>
        </row>
        <row r="362">
          <cell r="A362" t="str">
            <v>STALUCIAIS</v>
          </cell>
          <cell r="B362" t="str">
            <v>NORTH LUZON</v>
          </cell>
          <cell r="C362" t="str">
            <v>NLZW</v>
          </cell>
          <cell r="D362" t="str">
            <v>GSM</v>
          </cell>
          <cell r="F362" t="str">
            <v>STALUCIA2</v>
          </cell>
          <cell r="G362" t="str">
            <v>D</v>
          </cell>
        </row>
        <row r="363">
          <cell r="A363" t="str">
            <v>STALUCIAIS</v>
          </cell>
          <cell r="B363" t="str">
            <v>NORTH LUZON</v>
          </cell>
          <cell r="C363" t="str">
            <v>NLZW</v>
          </cell>
          <cell r="D363" t="str">
            <v>GSM</v>
          </cell>
          <cell r="F363" t="str">
            <v>STALUCIA3</v>
          </cell>
          <cell r="G363" t="str">
            <v>D</v>
          </cell>
        </row>
        <row r="364">
          <cell r="A364" t="str">
            <v>STAMARIAIS</v>
          </cell>
          <cell r="B364" t="str">
            <v>NORTH LUZON</v>
          </cell>
          <cell r="C364" t="str">
            <v>NLZW</v>
          </cell>
          <cell r="D364" t="str">
            <v>GSM</v>
          </cell>
          <cell r="F364" t="str">
            <v>STMARIAIS1</v>
          </cell>
          <cell r="G364" t="str">
            <v>D</v>
          </cell>
        </row>
        <row r="365">
          <cell r="A365" t="str">
            <v>STAMARIAIS</v>
          </cell>
          <cell r="B365" t="str">
            <v>NORTH LUZON</v>
          </cell>
          <cell r="C365" t="str">
            <v>NLZW</v>
          </cell>
          <cell r="D365" t="str">
            <v>GSM</v>
          </cell>
          <cell r="F365" t="str">
            <v>STMARIAIS2</v>
          </cell>
          <cell r="G365" t="str">
            <v>D</v>
          </cell>
        </row>
        <row r="366">
          <cell r="A366" t="str">
            <v>STAMARIAIS</v>
          </cell>
          <cell r="B366" t="str">
            <v>NORTH LUZON</v>
          </cell>
          <cell r="C366" t="str">
            <v>NLZW</v>
          </cell>
          <cell r="D366" t="str">
            <v>GSM</v>
          </cell>
          <cell r="F366" t="str">
            <v>STMARIAIS3</v>
          </cell>
          <cell r="G366" t="str">
            <v>D</v>
          </cell>
        </row>
        <row r="367">
          <cell r="A367" t="str">
            <v>SULVEC</v>
          </cell>
          <cell r="B367" t="str">
            <v>NORTH LUZON</v>
          </cell>
          <cell r="C367" t="str">
            <v>NLZW</v>
          </cell>
          <cell r="D367" t="str">
            <v>GSM</v>
          </cell>
          <cell r="F367" t="str">
            <v>SULVEC1</v>
          </cell>
          <cell r="G367" t="str">
            <v>D</v>
          </cell>
        </row>
        <row r="368">
          <cell r="A368" t="str">
            <v>SULVEC</v>
          </cell>
          <cell r="B368" t="str">
            <v>NORTH LUZON</v>
          </cell>
          <cell r="C368" t="str">
            <v>NLZW</v>
          </cell>
          <cell r="D368" t="str">
            <v>GSM</v>
          </cell>
          <cell r="F368" t="str">
            <v>SULVEC2</v>
          </cell>
          <cell r="G368" t="str">
            <v>D</v>
          </cell>
        </row>
        <row r="369">
          <cell r="A369" t="str">
            <v>SULVEC</v>
          </cell>
          <cell r="B369" t="str">
            <v>NORTH LUZON</v>
          </cell>
          <cell r="C369" t="str">
            <v>NLZW</v>
          </cell>
          <cell r="D369" t="str">
            <v>GSM</v>
          </cell>
          <cell r="F369" t="str">
            <v>SULVEC3</v>
          </cell>
          <cell r="G369" t="str">
            <v>D</v>
          </cell>
        </row>
        <row r="370">
          <cell r="A370" t="str">
            <v>TAGUDIN</v>
          </cell>
          <cell r="B370" t="str">
            <v>NORTH LUZON</v>
          </cell>
          <cell r="C370" t="str">
            <v>NLZW</v>
          </cell>
          <cell r="D370" t="str">
            <v>GSM</v>
          </cell>
          <cell r="F370" t="str">
            <v>TAGUDIN1</v>
          </cell>
          <cell r="G370" t="str">
            <v>D</v>
          </cell>
        </row>
        <row r="371">
          <cell r="A371" t="str">
            <v>TAGUDIN</v>
          </cell>
          <cell r="B371" t="str">
            <v>NORTH LUZON</v>
          </cell>
          <cell r="C371" t="str">
            <v>NLZW</v>
          </cell>
          <cell r="D371" t="str">
            <v>GSM</v>
          </cell>
          <cell r="F371" t="str">
            <v>TAGUDIN3</v>
          </cell>
          <cell r="G371" t="str">
            <v>D</v>
          </cell>
        </row>
        <row r="372">
          <cell r="A372" t="str">
            <v>TARLAC3</v>
          </cell>
          <cell r="B372" t="str">
            <v>NORTH LUZON</v>
          </cell>
          <cell r="C372" t="str">
            <v>NLZW</v>
          </cell>
          <cell r="D372" t="str">
            <v>GSM</v>
          </cell>
          <cell r="F372" t="str">
            <v>TARLAC31</v>
          </cell>
          <cell r="G372" t="str">
            <v>D</v>
          </cell>
        </row>
        <row r="373">
          <cell r="A373" t="str">
            <v>TARLAC3</v>
          </cell>
          <cell r="B373" t="str">
            <v>NORTH LUZON</v>
          </cell>
          <cell r="C373" t="str">
            <v>NLZW</v>
          </cell>
          <cell r="D373" t="str">
            <v>GSM</v>
          </cell>
          <cell r="F373" t="str">
            <v>TARLAC32</v>
          </cell>
          <cell r="G373" t="str">
            <v>D</v>
          </cell>
        </row>
        <row r="374">
          <cell r="A374" t="str">
            <v>TARLAC3</v>
          </cell>
          <cell r="B374" t="str">
            <v>NORTH LUZON</v>
          </cell>
          <cell r="C374" t="str">
            <v>NLZW</v>
          </cell>
          <cell r="D374" t="str">
            <v>GSM</v>
          </cell>
          <cell r="F374" t="str">
            <v>TARLAC33</v>
          </cell>
          <cell r="G374" t="str">
            <v>D</v>
          </cell>
        </row>
        <row r="375">
          <cell r="A375" t="str">
            <v>TOBANG</v>
          </cell>
          <cell r="B375" t="str">
            <v>NORTH LUZON</v>
          </cell>
          <cell r="C375" t="str">
            <v>NLZW</v>
          </cell>
          <cell r="D375" t="str">
            <v>GSM</v>
          </cell>
          <cell r="F375" t="str">
            <v>TOBANG1</v>
          </cell>
          <cell r="G375" t="str">
            <v>D</v>
          </cell>
        </row>
        <row r="376">
          <cell r="A376" t="str">
            <v>TOBANG</v>
          </cell>
          <cell r="B376" t="str">
            <v>NORTH LUZON</v>
          </cell>
          <cell r="C376" t="str">
            <v>NLZW</v>
          </cell>
          <cell r="D376" t="str">
            <v>GSM</v>
          </cell>
          <cell r="F376" t="str">
            <v>TOBANG2</v>
          </cell>
          <cell r="G376" t="str">
            <v>D</v>
          </cell>
        </row>
        <row r="377">
          <cell r="A377" t="str">
            <v>TOBANG</v>
          </cell>
          <cell r="B377" t="str">
            <v>NORTH LUZON</v>
          </cell>
          <cell r="C377" t="str">
            <v>NLZW</v>
          </cell>
          <cell r="D377" t="str">
            <v>GSM</v>
          </cell>
          <cell r="F377" t="str">
            <v>TOBANG3</v>
          </cell>
          <cell r="G377" t="str">
            <v>D</v>
          </cell>
        </row>
        <row r="378">
          <cell r="A378" t="str">
            <v>VICTORIA</v>
          </cell>
          <cell r="B378" t="str">
            <v>NORTH LUZON</v>
          </cell>
          <cell r="C378" t="str">
            <v>NLZW</v>
          </cell>
          <cell r="D378" t="str">
            <v>GSM</v>
          </cell>
          <cell r="F378" t="str">
            <v>VICTORIA1</v>
          </cell>
          <cell r="G378" t="str">
            <v>D</v>
          </cell>
        </row>
        <row r="379">
          <cell r="A379" t="str">
            <v>VICTORIA</v>
          </cell>
          <cell r="B379" t="str">
            <v>NORTH LUZON</v>
          </cell>
          <cell r="C379" t="str">
            <v>NLZW</v>
          </cell>
          <cell r="D379" t="str">
            <v>GSM</v>
          </cell>
          <cell r="F379" t="str">
            <v>VICTORIA2</v>
          </cell>
          <cell r="G379" t="str">
            <v>D</v>
          </cell>
        </row>
        <row r="380">
          <cell r="A380" t="str">
            <v>VICTORIA</v>
          </cell>
          <cell r="B380" t="str">
            <v>NORTH LUZON</v>
          </cell>
          <cell r="C380" t="str">
            <v>NLZW</v>
          </cell>
          <cell r="D380" t="str">
            <v>GSM</v>
          </cell>
          <cell r="F380" t="str">
            <v>VICTORIA3</v>
          </cell>
          <cell r="G380" t="str">
            <v>D</v>
          </cell>
        </row>
        <row r="381">
          <cell r="A381" t="str">
            <v>SNFERNANDOX</v>
          </cell>
          <cell r="B381" t="str">
            <v>NORTH LUZON</v>
          </cell>
          <cell r="C381" t="str">
            <v>NLZW</v>
          </cell>
          <cell r="D381" t="str">
            <v>GSM</v>
          </cell>
          <cell r="F381" t="str">
            <v>SANFERNANX1</v>
          </cell>
          <cell r="G381" t="str">
            <v>D</v>
          </cell>
        </row>
        <row r="382">
          <cell r="A382" t="str">
            <v>SNFERNANDOX</v>
          </cell>
          <cell r="B382" t="str">
            <v>NORTH LUZON</v>
          </cell>
          <cell r="C382" t="str">
            <v>NLZW</v>
          </cell>
          <cell r="D382" t="str">
            <v>GSM</v>
          </cell>
          <cell r="F382" t="str">
            <v>SANFERNANX2</v>
          </cell>
          <cell r="G382" t="str">
            <v>D</v>
          </cell>
        </row>
        <row r="383">
          <cell r="A383" t="str">
            <v>SNFERNANDOX</v>
          </cell>
          <cell r="B383" t="str">
            <v>NORTH LUZON</v>
          </cell>
          <cell r="C383" t="str">
            <v>NLZW</v>
          </cell>
          <cell r="D383" t="str">
            <v>GSM</v>
          </cell>
          <cell r="F383" t="str">
            <v>SANFERNANX3</v>
          </cell>
          <cell r="G383" t="str">
            <v>D</v>
          </cell>
        </row>
        <row r="384">
          <cell r="A384" t="str">
            <v>LAOAGX</v>
          </cell>
          <cell r="B384" t="str">
            <v>NORTH LUZON</v>
          </cell>
          <cell r="C384" t="str">
            <v>NLZW</v>
          </cell>
          <cell r="D384" t="str">
            <v>GSM</v>
          </cell>
          <cell r="F384" t="str">
            <v>LAOAGX1</v>
          </cell>
          <cell r="G384" t="str">
            <v>D</v>
          </cell>
        </row>
        <row r="385">
          <cell r="A385" t="str">
            <v>LAOAGX</v>
          </cell>
          <cell r="B385" t="str">
            <v>NORTH LUZON</v>
          </cell>
          <cell r="C385" t="str">
            <v>NLZW</v>
          </cell>
          <cell r="D385" t="str">
            <v>GSM</v>
          </cell>
          <cell r="F385" t="str">
            <v>LAOAGX2</v>
          </cell>
          <cell r="G385" t="str">
            <v>D</v>
          </cell>
        </row>
        <row r="386">
          <cell r="A386" t="str">
            <v>LAOAGX</v>
          </cell>
          <cell r="B386" t="str">
            <v>NORTH LUZON</v>
          </cell>
          <cell r="C386" t="str">
            <v>NLZW</v>
          </cell>
          <cell r="D386" t="str">
            <v>GSM</v>
          </cell>
          <cell r="F386" t="str">
            <v>LAOAGX3</v>
          </cell>
          <cell r="G386" t="str">
            <v>D</v>
          </cell>
        </row>
        <row r="387">
          <cell r="A387" t="str">
            <v>DOMINICAN_HILLX</v>
          </cell>
          <cell r="B387" t="str">
            <v>NORTH LUZON</v>
          </cell>
          <cell r="C387" t="str">
            <v>NLZW</v>
          </cell>
          <cell r="D387" t="str">
            <v>GSM</v>
          </cell>
          <cell r="F387" t="str">
            <v>DOMINHILLX1</v>
          </cell>
          <cell r="G387" t="str">
            <v>D</v>
          </cell>
        </row>
        <row r="388">
          <cell r="A388" t="str">
            <v>DOMINICAN_HILLX</v>
          </cell>
          <cell r="B388" t="str">
            <v>NORTH LUZON</v>
          </cell>
          <cell r="C388" t="str">
            <v>NLZW</v>
          </cell>
          <cell r="D388" t="str">
            <v>GSM</v>
          </cell>
          <cell r="F388" t="str">
            <v>DOMINHILLX2</v>
          </cell>
          <cell r="G388" t="str">
            <v>D</v>
          </cell>
        </row>
        <row r="389">
          <cell r="A389" t="str">
            <v>DOMINICAN_HILLX</v>
          </cell>
          <cell r="B389" t="str">
            <v>NORTH LUZON</v>
          </cell>
          <cell r="C389" t="str">
            <v>NLZW</v>
          </cell>
          <cell r="D389" t="str">
            <v>GSM</v>
          </cell>
          <cell r="F389" t="str">
            <v>DOMINHILLX3</v>
          </cell>
          <cell r="G389" t="str">
            <v>D</v>
          </cell>
        </row>
        <row r="390">
          <cell r="A390" t="str">
            <v>BAYOMBONGX</v>
          </cell>
          <cell r="B390" t="str">
            <v>NORTH LUZON</v>
          </cell>
          <cell r="C390" t="str">
            <v>NLZE</v>
          </cell>
          <cell r="D390" t="str">
            <v>GSM</v>
          </cell>
          <cell r="F390" t="str">
            <v>BAYOMBONGX1</v>
          </cell>
          <cell r="G390" t="str">
            <v>D</v>
          </cell>
        </row>
        <row r="391">
          <cell r="A391" t="str">
            <v>BAYOMBONGX</v>
          </cell>
          <cell r="B391" t="str">
            <v>NORTH LUZON</v>
          </cell>
          <cell r="C391" t="str">
            <v>NLZE</v>
          </cell>
          <cell r="D391" t="str">
            <v>GSM</v>
          </cell>
          <cell r="F391" t="str">
            <v>BAYOMBONGX3</v>
          </cell>
          <cell r="G391" t="str">
            <v>D</v>
          </cell>
        </row>
        <row r="392">
          <cell r="A392" t="str">
            <v>CABANATUANX</v>
          </cell>
          <cell r="B392" t="str">
            <v>NORTH LUZON</v>
          </cell>
          <cell r="C392" t="str">
            <v>NLZE</v>
          </cell>
          <cell r="D392" t="str">
            <v>GSM</v>
          </cell>
          <cell r="F392" t="str">
            <v>CABANATUX1</v>
          </cell>
          <cell r="G392" t="str">
            <v>D</v>
          </cell>
        </row>
        <row r="393">
          <cell r="A393" t="str">
            <v>CABANATUANX</v>
          </cell>
          <cell r="B393" t="str">
            <v>NORTH LUZON</v>
          </cell>
          <cell r="C393" t="str">
            <v>NLZE</v>
          </cell>
          <cell r="D393" t="str">
            <v>GSM</v>
          </cell>
          <cell r="F393" t="str">
            <v>CABANATUX2</v>
          </cell>
          <cell r="G393" t="str">
            <v>D</v>
          </cell>
        </row>
        <row r="394">
          <cell r="A394" t="str">
            <v>CABANATUANX</v>
          </cell>
          <cell r="B394" t="str">
            <v>NORTH LUZON</v>
          </cell>
          <cell r="C394" t="str">
            <v>NLZE</v>
          </cell>
          <cell r="D394" t="str">
            <v>GSM</v>
          </cell>
          <cell r="F394" t="str">
            <v>CABANATUX3</v>
          </cell>
          <cell r="G394" t="str">
            <v>D</v>
          </cell>
        </row>
        <row r="395">
          <cell r="A395" t="str">
            <v>TUGUEGARAOX</v>
          </cell>
          <cell r="B395" t="str">
            <v>NORTH LUZON</v>
          </cell>
          <cell r="C395" t="str">
            <v>NLZE</v>
          </cell>
          <cell r="D395" t="str">
            <v>GSM</v>
          </cell>
          <cell r="F395" t="str">
            <v>TUGUEGARAX1</v>
          </cell>
          <cell r="G395" t="str">
            <v>D</v>
          </cell>
        </row>
        <row r="396">
          <cell r="A396" t="str">
            <v>TUGUEGARAOX</v>
          </cell>
          <cell r="B396" t="str">
            <v>NORTH LUZON</v>
          </cell>
          <cell r="C396" t="str">
            <v>NLZE</v>
          </cell>
          <cell r="D396" t="str">
            <v>GSM</v>
          </cell>
          <cell r="F396" t="str">
            <v>TUGUEGARAX2</v>
          </cell>
          <cell r="G396" t="str">
            <v>D</v>
          </cell>
        </row>
        <row r="397">
          <cell r="A397" t="str">
            <v>TUGUEGARAOX</v>
          </cell>
          <cell r="B397" t="str">
            <v>NORTH LUZON</v>
          </cell>
          <cell r="C397" t="str">
            <v>NLZE</v>
          </cell>
          <cell r="D397" t="str">
            <v>GSM</v>
          </cell>
          <cell r="F397" t="str">
            <v>TUGUEGARAX3</v>
          </cell>
          <cell r="G397" t="str">
            <v>D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LL"/>
      <sheetName val="OVERALL-P8 BASELINE"/>
      <sheetName val="OVERALL-P8_BASELINE"/>
      <sheetName val="OVERALL-P8_BASELINE1"/>
    </sheetNames>
    <sheetDataSet>
      <sheetData sheetId="0" refreshError="1">
        <row r="5">
          <cell r="B5" t="str">
            <v>FUZ117</v>
          </cell>
          <cell r="C5">
            <v>111</v>
          </cell>
          <cell r="D5">
            <v>1</v>
          </cell>
          <cell r="F5">
            <v>1171</v>
          </cell>
          <cell r="G5">
            <v>22801</v>
          </cell>
          <cell r="H5" t="str">
            <v>WEISHENGTING1</v>
          </cell>
          <cell r="I5">
            <v>4</v>
          </cell>
          <cell r="J5">
            <v>3</v>
          </cell>
          <cell r="K5">
            <v>49</v>
          </cell>
          <cell r="L5">
            <v>75</v>
          </cell>
          <cell r="N5">
            <v>83</v>
          </cell>
          <cell r="O5">
            <v>89</v>
          </cell>
          <cell r="S5">
            <v>4</v>
          </cell>
          <cell r="U5">
            <v>1172</v>
          </cell>
          <cell r="V5">
            <v>1173</v>
          </cell>
          <cell r="W5">
            <v>2131</v>
          </cell>
          <cell r="X5">
            <v>102</v>
          </cell>
          <cell r="Y5">
            <v>1162</v>
          </cell>
          <cell r="Z5">
            <v>1163</v>
          </cell>
          <cell r="AA5">
            <v>111</v>
          </cell>
          <cell r="AB5">
            <v>113</v>
          </cell>
          <cell r="AC5">
            <v>1221</v>
          </cell>
          <cell r="AD5">
            <v>103</v>
          </cell>
          <cell r="AE5">
            <v>2122</v>
          </cell>
          <cell r="AF5">
            <v>2123</v>
          </cell>
          <cell r="AG5">
            <v>3021</v>
          </cell>
          <cell r="AH5">
            <v>3022</v>
          </cell>
          <cell r="AI5">
            <v>3023</v>
          </cell>
          <cell r="AR5">
            <v>111</v>
          </cell>
          <cell r="AS5">
            <v>333</v>
          </cell>
          <cell r="AT5">
            <v>2611</v>
          </cell>
          <cell r="AU5">
            <v>1211</v>
          </cell>
          <cell r="AV5">
            <v>101</v>
          </cell>
          <cell r="AX5">
            <v>1221</v>
          </cell>
          <cell r="AY5">
            <v>2491</v>
          </cell>
          <cell r="AZ5">
            <v>2132</v>
          </cell>
          <cell r="BA5">
            <v>3023</v>
          </cell>
          <cell r="BB5">
            <v>3021</v>
          </cell>
        </row>
        <row r="6">
          <cell r="J6" t="str">
            <v>TRX#</v>
          </cell>
        </row>
        <row r="7">
          <cell r="J7" t="str">
            <v>FRT</v>
          </cell>
        </row>
        <row r="10">
          <cell r="B10" t="str">
            <v>FUZ117</v>
          </cell>
          <cell r="C10">
            <v>111</v>
          </cell>
          <cell r="D10">
            <v>1</v>
          </cell>
          <cell r="F10">
            <v>1172</v>
          </cell>
          <cell r="G10">
            <v>22801</v>
          </cell>
          <cell r="H10" t="str">
            <v>WEISHENGTING2</v>
          </cell>
          <cell r="I10">
            <v>5</v>
          </cell>
          <cell r="J10">
            <v>6</v>
          </cell>
          <cell r="K10">
            <v>79</v>
          </cell>
          <cell r="L10">
            <v>77</v>
          </cell>
          <cell r="N10">
            <v>85</v>
          </cell>
          <cell r="O10">
            <v>91</v>
          </cell>
          <cell r="S10">
            <v>4</v>
          </cell>
          <cell r="U10">
            <v>1173</v>
          </cell>
          <cell r="V10">
            <v>1171</v>
          </cell>
          <cell r="W10">
            <v>2131</v>
          </cell>
          <cell r="X10">
            <v>2132</v>
          </cell>
          <cell r="Y10">
            <v>113</v>
          </cell>
          <cell r="Z10">
            <v>1221</v>
          </cell>
          <cell r="AA10">
            <v>1223</v>
          </cell>
          <cell r="AB10">
            <v>1211</v>
          </cell>
          <cell r="AC10">
            <v>1212</v>
          </cell>
          <cell r="AD10">
            <v>332</v>
          </cell>
          <cell r="AE10">
            <v>2492</v>
          </cell>
          <cell r="AF10">
            <v>3022</v>
          </cell>
          <cell r="AR10">
            <v>331</v>
          </cell>
          <cell r="AS10">
            <v>1212</v>
          </cell>
          <cell r="AT10">
            <v>2612</v>
          </cell>
          <cell r="AU10">
            <v>102</v>
          </cell>
          <cell r="AV10">
            <v>112</v>
          </cell>
          <cell r="AX10">
            <v>3022</v>
          </cell>
          <cell r="AY10">
            <v>1221</v>
          </cell>
          <cell r="AZ10">
            <v>2132</v>
          </cell>
          <cell r="BA10">
            <v>2491</v>
          </cell>
          <cell r="BB10">
            <v>2492</v>
          </cell>
        </row>
        <row r="11">
          <cell r="J11" t="str">
            <v>TRX#</v>
          </cell>
        </row>
        <row r="12">
          <cell r="J12" t="str">
            <v>FRT</v>
          </cell>
        </row>
        <row r="15">
          <cell r="B15" t="str">
            <v>FUZ117</v>
          </cell>
          <cell r="C15">
            <v>111</v>
          </cell>
          <cell r="D15">
            <v>1</v>
          </cell>
          <cell r="F15">
            <v>1173</v>
          </cell>
          <cell r="G15">
            <v>22801</v>
          </cell>
          <cell r="H15" t="str">
            <v>WEISHENGTING3</v>
          </cell>
          <cell r="I15">
            <v>4</v>
          </cell>
          <cell r="J15">
            <v>5</v>
          </cell>
          <cell r="K15">
            <v>46</v>
          </cell>
          <cell r="L15">
            <v>70</v>
          </cell>
          <cell r="N15">
            <v>87</v>
          </cell>
          <cell r="O15">
            <v>93</v>
          </cell>
          <cell r="S15">
            <v>4</v>
          </cell>
          <cell r="U15">
            <v>1171</v>
          </cell>
          <cell r="V15">
            <v>1172</v>
          </cell>
          <cell r="W15">
            <v>2132</v>
          </cell>
          <cell r="X15">
            <v>103</v>
          </cell>
          <cell r="Y15">
            <v>2131</v>
          </cell>
          <cell r="Z15">
            <v>1211</v>
          </cell>
          <cell r="AA15">
            <v>102</v>
          </cell>
          <cell r="AB15">
            <v>332</v>
          </cell>
          <cell r="AC15">
            <v>2491</v>
          </cell>
          <cell r="AD15">
            <v>2492</v>
          </cell>
          <cell r="AE15">
            <v>2493</v>
          </cell>
          <cell r="AF15">
            <v>3022</v>
          </cell>
          <cell r="AG15">
            <v>3023</v>
          </cell>
          <cell r="AR15">
            <v>113</v>
          </cell>
          <cell r="AS15">
            <v>103</v>
          </cell>
          <cell r="AT15">
            <v>332</v>
          </cell>
          <cell r="AU15">
            <v>1213</v>
          </cell>
          <cell r="AV15">
            <v>2613</v>
          </cell>
          <cell r="AX15">
            <v>1223</v>
          </cell>
          <cell r="AY15">
            <v>2132</v>
          </cell>
          <cell r="AZ15">
            <v>2133</v>
          </cell>
          <cell r="BA15">
            <v>2492</v>
          </cell>
          <cell r="BB15">
            <v>3022</v>
          </cell>
        </row>
        <row r="16">
          <cell r="J16" t="str">
            <v>TRX#</v>
          </cell>
        </row>
        <row r="17">
          <cell r="J17" t="str">
            <v>FRT</v>
          </cell>
        </row>
        <row r="20">
          <cell r="B20" t="str">
            <v>FUZ121</v>
          </cell>
          <cell r="C20">
            <v>111</v>
          </cell>
          <cell r="D20">
            <v>1</v>
          </cell>
          <cell r="F20">
            <v>1211</v>
          </cell>
          <cell r="G20">
            <v>22801</v>
          </cell>
          <cell r="H20" t="str">
            <v>WOHUQIAO1</v>
          </cell>
          <cell r="I20">
            <v>6</v>
          </cell>
          <cell r="J20">
            <v>6</v>
          </cell>
          <cell r="K20">
            <v>44</v>
          </cell>
          <cell r="L20">
            <v>61</v>
          </cell>
          <cell r="N20">
            <v>83</v>
          </cell>
          <cell r="O20">
            <v>89</v>
          </cell>
          <cell r="S20">
            <v>4</v>
          </cell>
          <cell r="U20">
            <v>1212</v>
          </cell>
          <cell r="V20">
            <v>1213</v>
          </cell>
          <cell r="W20">
            <v>1142</v>
          </cell>
          <cell r="X20">
            <v>1201</v>
          </cell>
          <cell r="Y20">
            <v>332</v>
          </cell>
          <cell r="Z20">
            <v>2132</v>
          </cell>
          <cell r="AA20">
            <v>2133</v>
          </cell>
          <cell r="AB20">
            <v>1172</v>
          </cell>
          <cell r="AC20">
            <v>1173</v>
          </cell>
          <cell r="AD20">
            <v>1223</v>
          </cell>
          <cell r="AE20">
            <v>2432</v>
          </cell>
          <cell r="AF20">
            <v>333</v>
          </cell>
          <cell r="AG20">
            <v>2481</v>
          </cell>
          <cell r="AH20">
            <v>2491</v>
          </cell>
          <cell r="AI20">
            <v>2492</v>
          </cell>
          <cell r="AJ20">
            <v>2493</v>
          </cell>
          <cell r="AR20">
            <v>2611</v>
          </cell>
          <cell r="AS20">
            <v>1251</v>
          </cell>
          <cell r="AT20">
            <v>161</v>
          </cell>
          <cell r="AU20">
            <v>1201</v>
          </cell>
          <cell r="AV20">
            <v>331</v>
          </cell>
          <cell r="AX20">
            <v>81</v>
          </cell>
          <cell r="AY20">
            <v>2491</v>
          </cell>
          <cell r="AZ20">
            <v>2493</v>
          </cell>
          <cell r="BA20">
            <v>2021</v>
          </cell>
          <cell r="BB20">
            <v>2481</v>
          </cell>
        </row>
        <row r="21">
          <cell r="J21" t="str">
            <v>TRX#</v>
          </cell>
        </row>
        <row r="22">
          <cell r="J22" t="str">
            <v>FRT</v>
          </cell>
        </row>
        <row r="25">
          <cell r="B25" t="str">
            <v>FUZ121</v>
          </cell>
          <cell r="C25">
            <v>111</v>
          </cell>
          <cell r="D25">
            <v>1</v>
          </cell>
          <cell r="F25">
            <v>1212</v>
          </cell>
          <cell r="G25">
            <v>22801</v>
          </cell>
          <cell r="H25" t="str">
            <v>WOHUQIAO2</v>
          </cell>
          <cell r="I25">
            <v>4</v>
          </cell>
          <cell r="J25">
            <v>0</v>
          </cell>
          <cell r="K25">
            <v>55</v>
          </cell>
          <cell r="L25">
            <v>66</v>
          </cell>
          <cell r="N25">
            <v>85</v>
          </cell>
          <cell r="O25">
            <v>91</v>
          </cell>
          <cell r="S25">
            <v>4</v>
          </cell>
          <cell r="U25">
            <v>1213</v>
          </cell>
          <cell r="V25">
            <v>1211</v>
          </cell>
          <cell r="W25">
            <v>1172</v>
          </cell>
          <cell r="X25">
            <v>1223</v>
          </cell>
          <cell r="Y25">
            <v>2611</v>
          </cell>
          <cell r="Z25">
            <v>2613</v>
          </cell>
          <cell r="AA25">
            <v>81</v>
          </cell>
          <cell r="AB25">
            <v>83</v>
          </cell>
          <cell r="AC25">
            <v>2241</v>
          </cell>
          <cell r="AD25">
            <v>1251</v>
          </cell>
          <cell r="AE25">
            <v>332</v>
          </cell>
          <cell r="AF25">
            <v>2482</v>
          </cell>
          <cell r="AG25">
            <v>2493</v>
          </cell>
          <cell r="AH25">
            <v>9101</v>
          </cell>
          <cell r="AI25">
            <v>9111</v>
          </cell>
          <cell r="AJ25">
            <v>9121</v>
          </cell>
          <cell r="AR25">
            <v>1172</v>
          </cell>
          <cell r="AS25">
            <v>332</v>
          </cell>
          <cell r="AT25">
            <v>1202</v>
          </cell>
          <cell r="AU25">
            <v>162</v>
          </cell>
          <cell r="AV25">
            <v>2612</v>
          </cell>
          <cell r="AX25">
            <v>81</v>
          </cell>
          <cell r="AY25">
            <v>2492</v>
          </cell>
          <cell r="AZ25">
            <v>2241</v>
          </cell>
          <cell r="BA25">
            <v>2482</v>
          </cell>
          <cell r="BB25">
            <v>2021</v>
          </cell>
        </row>
        <row r="26">
          <cell r="J26" t="str">
            <v>TRX#</v>
          </cell>
        </row>
        <row r="27">
          <cell r="J27" t="str">
            <v>FRT</v>
          </cell>
        </row>
        <row r="30">
          <cell r="B30" t="str">
            <v>FUZ121</v>
          </cell>
          <cell r="C30">
            <v>111</v>
          </cell>
          <cell r="D30">
            <v>1</v>
          </cell>
          <cell r="F30">
            <v>1213</v>
          </cell>
          <cell r="G30">
            <v>22801</v>
          </cell>
          <cell r="H30" t="str">
            <v>WOHUQIAO3</v>
          </cell>
          <cell r="I30">
            <v>5</v>
          </cell>
          <cell r="J30">
            <v>0</v>
          </cell>
          <cell r="K30">
            <v>52</v>
          </cell>
          <cell r="L30">
            <v>75</v>
          </cell>
          <cell r="N30">
            <v>87</v>
          </cell>
          <cell r="O30">
            <v>93</v>
          </cell>
          <cell r="S30">
            <v>4</v>
          </cell>
          <cell r="U30">
            <v>1211</v>
          </cell>
          <cell r="V30">
            <v>1212</v>
          </cell>
          <cell r="W30">
            <v>1142</v>
          </cell>
          <cell r="X30">
            <v>1201</v>
          </cell>
          <cell r="Y30">
            <v>83</v>
          </cell>
          <cell r="Z30">
            <v>2241</v>
          </cell>
          <cell r="AA30">
            <v>1251</v>
          </cell>
          <cell r="AB30">
            <v>2171</v>
          </cell>
          <cell r="AC30">
            <v>161</v>
          </cell>
          <cell r="AD30">
            <v>162</v>
          </cell>
          <cell r="AE30">
            <v>2481</v>
          </cell>
          <cell r="AF30">
            <v>2482</v>
          </cell>
          <cell r="AR30">
            <v>2613</v>
          </cell>
          <cell r="AS30">
            <v>2633</v>
          </cell>
          <cell r="AT30">
            <v>163</v>
          </cell>
          <cell r="AU30">
            <v>1173</v>
          </cell>
          <cell r="AW30">
            <v>2132</v>
          </cell>
          <cell r="AX30">
            <v>1223</v>
          </cell>
          <cell r="AY30">
            <v>2482</v>
          </cell>
          <cell r="AZ30">
            <v>2112</v>
          </cell>
          <cell r="BA30">
            <v>2493</v>
          </cell>
          <cell r="BB30">
            <v>2482</v>
          </cell>
        </row>
        <row r="31">
          <cell r="J31" t="str">
            <v>TRX#</v>
          </cell>
        </row>
        <row r="32">
          <cell r="J32" t="str">
            <v>FRT</v>
          </cell>
        </row>
        <row r="35">
          <cell r="B35" t="str">
            <v>FUZ122</v>
          </cell>
          <cell r="C35">
            <v>111</v>
          </cell>
          <cell r="D35">
            <v>1</v>
          </cell>
          <cell r="F35">
            <v>1221</v>
          </cell>
          <cell r="G35">
            <v>22801</v>
          </cell>
          <cell r="H35" t="str">
            <v>SHANGBIN1</v>
          </cell>
          <cell r="I35">
            <v>7</v>
          </cell>
          <cell r="J35">
            <v>1</v>
          </cell>
          <cell r="K35">
            <v>58</v>
          </cell>
          <cell r="L35">
            <v>69</v>
          </cell>
          <cell r="N35">
            <v>84</v>
          </cell>
          <cell r="O35">
            <v>90</v>
          </cell>
          <cell r="S35">
            <v>4</v>
          </cell>
          <cell r="U35">
            <v>1222</v>
          </cell>
          <cell r="V35">
            <v>1223</v>
          </cell>
          <cell r="W35">
            <v>1171</v>
          </cell>
          <cell r="X35">
            <v>1172</v>
          </cell>
          <cell r="Y35">
            <v>113</v>
          </cell>
          <cell r="Z35">
            <v>9041</v>
          </cell>
          <cell r="AA35">
            <v>332</v>
          </cell>
          <cell r="AB35">
            <v>2132</v>
          </cell>
          <cell r="AC35">
            <v>2492</v>
          </cell>
          <cell r="AR35">
            <v>1241</v>
          </cell>
          <cell r="AS35">
            <v>81</v>
          </cell>
          <cell r="AT35">
            <v>2131</v>
          </cell>
          <cell r="AU35">
            <v>2571</v>
          </cell>
          <cell r="AV35">
            <v>2491</v>
          </cell>
          <cell r="AW35">
            <v>3021</v>
          </cell>
          <cell r="AY35">
            <v>1171</v>
          </cell>
          <cell r="AZ35">
            <v>1172</v>
          </cell>
          <cell r="BA35">
            <v>2611</v>
          </cell>
          <cell r="BB35">
            <v>111</v>
          </cell>
        </row>
        <row r="36">
          <cell r="J36" t="str">
            <v>TRX#</v>
          </cell>
        </row>
        <row r="37">
          <cell r="J37" t="str">
            <v>FRT</v>
          </cell>
        </row>
        <row r="40">
          <cell r="B40" t="str">
            <v>FUZ122</v>
          </cell>
          <cell r="C40">
            <v>111</v>
          </cell>
          <cell r="D40">
            <v>1</v>
          </cell>
          <cell r="F40">
            <v>1222</v>
          </cell>
          <cell r="G40">
            <v>22801</v>
          </cell>
          <cell r="H40" t="str">
            <v>SHANGBIN2</v>
          </cell>
          <cell r="I40">
            <v>5</v>
          </cell>
          <cell r="J40">
            <v>7</v>
          </cell>
          <cell r="K40">
            <v>54</v>
          </cell>
          <cell r="L40">
            <v>60</v>
          </cell>
          <cell r="N40">
            <v>86</v>
          </cell>
          <cell r="O40">
            <v>92</v>
          </cell>
          <cell r="S40">
            <v>4</v>
          </cell>
          <cell r="U40">
            <v>1223</v>
          </cell>
          <cell r="V40">
            <v>1221</v>
          </cell>
          <cell r="W40">
            <v>112</v>
          </cell>
          <cell r="X40">
            <v>113</v>
          </cell>
          <cell r="Y40">
            <v>1241</v>
          </cell>
          <cell r="Z40">
            <v>1243</v>
          </cell>
          <cell r="AA40">
            <v>2611</v>
          </cell>
          <cell r="AB40">
            <v>9041</v>
          </cell>
          <cell r="AC40">
            <v>2492</v>
          </cell>
          <cell r="AR40">
            <v>2132</v>
          </cell>
          <cell r="AS40">
            <v>82</v>
          </cell>
          <cell r="AT40">
            <v>1242</v>
          </cell>
          <cell r="AU40">
            <v>2572</v>
          </cell>
          <cell r="AV40">
            <v>2492</v>
          </cell>
          <cell r="AW40">
            <v>3022</v>
          </cell>
          <cell r="AY40">
            <v>113</v>
          </cell>
          <cell r="AZ40">
            <v>2612</v>
          </cell>
          <cell r="BA40">
            <v>1212</v>
          </cell>
          <cell r="BB40">
            <v>1172</v>
          </cell>
        </row>
        <row r="41">
          <cell r="J41" t="str">
            <v>TRX#</v>
          </cell>
        </row>
        <row r="42">
          <cell r="J42" t="str">
            <v>FRT</v>
          </cell>
        </row>
        <row r="45">
          <cell r="B45" t="str">
            <v>FUZ122</v>
          </cell>
          <cell r="C45">
            <v>111</v>
          </cell>
          <cell r="D45">
            <v>1</v>
          </cell>
          <cell r="F45">
            <v>1223</v>
          </cell>
          <cell r="G45">
            <v>22801</v>
          </cell>
          <cell r="H45" t="str">
            <v>SHANGBIN3</v>
          </cell>
          <cell r="I45">
            <v>5</v>
          </cell>
          <cell r="J45">
            <v>0</v>
          </cell>
          <cell r="K45">
            <v>51</v>
          </cell>
          <cell r="L45">
            <v>64</v>
          </cell>
          <cell r="N45">
            <v>88</v>
          </cell>
          <cell r="O45">
            <v>94</v>
          </cell>
          <cell r="S45">
            <v>4</v>
          </cell>
          <cell r="U45">
            <v>1221</v>
          </cell>
          <cell r="V45">
            <v>1222</v>
          </cell>
          <cell r="W45">
            <v>1172</v>
          </cell>
          <cell r="X45">
            <v>2611</v>
          </cell>
          <cell r="Y45">
            <v>2613</v>
          </cell>
          <cell r="Z45">
            <v>81</v>
          </cell>
          <cell r="AA45">
            <v>1211</v>
          </cell>
          <cell r="AB45">
            <v>1212</v>
          </cell>
          <cell r="AC45">
            <v>332</v>
          </cell>
          <cell r="AD45">
            <v>2132</v>
          </cell>
          <cell r="AE45">
            <v>2491</v>
          </cell>
          <cell r="AF45">
            <v>2492</v>
          </cell>
          <cell r="AG45">
            <v>2493</v>
          </cell>
          <cell r="AR45">
            <v>1243</v>
          </cell>
          <cell r="AS45">
            <v>2573</v>
          </cell>
          <cell r="AT45">
            <v>3023</v>
          </cell>
          <cell r="AU45">
            <v>83</v>
          </cell>
          <cell r="AV45">
            <v>2493</v>
          </cell>
          <cell r="AX45">
            <v>113</v>
          </cell>
          <cell r="AY45">
            <v>2611</v>
          </cell>
          <cell r="AZ45">
            <v>2613</v>
          </cell>
          <cell r="BA45">
            <v>1211</v>
          </cell>
          <cell r="BB45">
            <v>1173</v>
          </cell>
        </row>
        <row r="46">
          <cell r="J46" t="str">
            <v>TRX#</v>
          </cell>
        </row>
        <row r="47">
          <cell r="J47" t="str">
            <v>FRT</v>
          </cell>
        </row>
        <row r="50">
          <cell r="B50" t="str">
            <v>FUZ249</v>
          </cell>
          <cell r="C50">
            <v>111</v>
          </cell>
          <cell r="D50">
            <v>1</v>
          </cell>
          <cell r="F50">
            <v>2491</v>
          </cell>
          <cell r="G50">
            <v>22801</v>
          </cell>
          <cell r="H50" t="str">
            <v>LIANGSHITING1</v>
          </cell>
          <cell r="I50">
            <v>5</v>
          </cell>
          <cell r="J50">
            <v>4</v>
          </cell>
          <cell r="K50">
            <v>50</v>
          </cell>
          <cell r="L50">
            <v>65</v>
          </cell>
          <cell r="N50">
            <v>84</v>
          </cell>
          <cell r="O50">
            <v>90</v>
          </cell>
          <cell r="S50">
            <v>4</v>
          </cell>
          <cell r="U50">
            <v>2492</v>
          </cell>
          <cell r="V50">
            <v>2493</v>
          </cell>
          <cell r="W50">
            <v>2131</v>
          </cell>
          <cell r="X50">
            <v>2132</v>
          </cell>
          <cell r="Y50">
            <v>2133</v>
          </cell>
          <cell r="Z50">
            <v>331</v>
          </cell>
          <cell r="AA50">
            <v>332</v>
          </cell>
          <cell r="AB50">
            <v>1173</v>
          </cell>
          <cell r="AC50">
            <v>103</v>
          </cell>
          <cell r="AD50">
            <v>2473</v>
          </cell>
          <cell r="AE50">
            <v>2112</v>
          </cell>
          <cell r="AF50">
            <v>2113</v>
          </cell>
          <cell r="AG50">
            <v>1211</v>
          </cell>
          <cell r="AH50">
            <v>1223</v>
          </cell>
          <cell r="AR50">
            <v>2131</v>
          </cell>
          <cell r="AS50">
            <v>1221</v>
          </cell>
          <cell r="AT50">
            <v>81</v>
          </cell>
          <cell r="AU50">
            <v>1141</v>
          </cell>
          <cell r="AV50">
            <v>2481</v>
          </cell>
          <cell r="AW50">
            <v>3021</v>
          </cell>
          <cell r="AX50" t="str">
            <v xml:space="preserve"> </v>
          </cell>
          <cell r="AY50">
            <v>1171</v>
          </cell>
          <cell r="AZ50">
            <v>1172</v>
          </cell>
          <cell r="BA50">
            <v>331</v>
          </cell>
          <cell r="BB50">
            <v>1211</v>
          </cell>
        </row>
        <row r="51">
          <cell r="J51" t="str">
            <v>TRX#</v>
          </cell>
        </row>
        <row r="52">
          <cell r="J52" t="str">
            <v>FRT</v>
          </cell>
        </row>
        <row r="55">
          <cell r="B55" t="str">
            <v>FUZ249</v>
          </cell>
          <cell r="C55">
            <v>111</v>
          </cell>
          <cell r="D55">
            <v>1</v>
          </cell>
          <cell r="F55">
            <v>2492</v>
          </cell>
          <cell r="G55">
            <v>22801</v>
          </cell>
          <cell r="H55" t="str">
            <v>LIANGSHITING2</v>
          </cell>
          <cell r="I55">
            <v>4</v>
          </cell>
          <cell r="J55">
            <v>4</v>
          </cell>
          <cell r="K55">
            <v>48</v>
          </cell>
          <cell r="L55">
            <v>72</v>
          </cell>
          <cell r="N55">
            <v>86</v>
          </cell>
          <cell r="O55">
            <v>92</v>
          </cell>
          <cell r="S55">
            <v>4</v>
          </cell>
          <cell r="U55">
            <v>2491</v>
          </cell>
          <cell r="V55">
            <v>2493</v>
          </cell>
          <cell r="W55">
            <v>332</v>
          </cell>
          <cell r="X55">
            <v>2132</v>
          </cell>
          <cell r="Y55">
            <v>1172</v>
          </cell>
          <cell r="Z55">
            <v>1173</v>
          </cell>
          <cell r="AA55">
            <v>1223</v>
          </cell>
          <cell r="AB55">
            <v>1222</v>
          </cell>
          <cell r="AC55">
            <v>1221</v>
          </cell>
          <cell r="AD55">
            <v>113</v>
          </cell>
          <cell r="AE55">
            <v>2611</v>
          </cell>
          <cell r="AF55">
            <v>81</v>
          </cell>
          <cell r="AG55">
            <v>1211</v>
          </cell>
          <cell r="AH55">
            <v>2613</v>
          </cell>
          <cell r="AI55">
            <v>9101</v>
          </cell>
          <cell r="AJ55">
            <v>9111</v>
          </cell>
          <cell r="AK55">
            <v>9121</v>
          </cell>
          <cell r="AR55">
            <v>1222</v>
          </cell>
          <cell r="AS55">
            <v>2132</v>
          </cell>
          <cell r="AT55">
            <v>1142</v>
          </cell>
          <cell r="AU55">
            <v>82</v>
          </cell>
          <cell r="AV55">
            <v>2482</v>
          </cell>
          <cell r="AW55">
            <v>3022</v>
          </cell>
          <cell r="AX55" t="str">
            <v xml:space="preserve"> </v>
          </cell>
          <cell r="AY55">
            <v>1172</v>
          </cell>
          <cell r="AZ55">
            <v>1173</v>
          </cell>
          <cell r="BA55">
            <v>332</v>
          </cell>
          <cell r="BB55">
            <v>1212</v>
          </cell>
        </row>
        <row r="56">
          <cell r="J56" t="str">
            <v>TRX#</v>
          </cell>
        </row>
        <row r="57">
          <cell r="J57" t="str">
            <v>FRT</v>
          </cell>
        </row>
        <row r="60">
          <cell r="B60" t="str">
            <v>FUZ249</v>
          </cell>
          <cell r="C60">
            <v>111</v>
          </cell>
          <cell r="D60">
            <v>1</v>
          </cell>
          <cell r="F60">
            <v>2493</v>
          </cell>
          <cell r="G60">
            <v>22801</v>
          </cell>
          <cell r="H60" t="str">
            <v>LIANGSHITING3</v>
          </cell>
          <cell r="I60">
            <v>5</v>
          </cell>
          <cell r="J60">
            <v>7</v>
          </cell>
          <cell r="K60">
            <v>58</v>
          </cell>
          <cell r="L60">
            <v>81</v>
          </cell>
          <cell r="N60">
            <v>88</v>
          </cell>
          <cell r="O60">
            <v>94</v>
          </cell>
          <cell r="S60">
            <v>4</v>
          </cell>
          <cell r="U60">
            <v>2491</v>
          </cell>
          <cell r="V60">
            <v>2492</v>
          </cell>
          <cell r="W60">
            <v>2132</v>
          </cell>
          <cell r="X60">
            <v>2133</v>
          </cell>
          <cell r="Y60">
            <v>332</v>
          </cell>
          <cell r="Z60">
            <v>1173</v>
          </cell>
          <cell r="AA60">
            <v>1223</v>
          </cell>
          <cell r="AB60">
            <v>1211</v>
          </cell>
          <cell r="AC60">
            <v>161</v>
          </cell>
          <cell r="AD60">
            <v>2481</v>
          </cell>
          <cell r="AE60">
            <v>2482</v>
          </cell>
          <cell r="AF60">
            <v>1212</v>
          </cell>
          <cell r="AR60">
            <v>2112</v>
          </cell>
          <cell r="AS60">
            <v>2133</v>
          </cell>
          <cell r="AT60">
            <v>1223</v>
          </cell>
          <cell r="AU60">
            <v>83</v>
          </cell>
          <cell r="AV60">
            <v>3023</v>
          </cell>
          <cell r="AW60" t="str">
            <v xml:space="preserve"> </v>
          </cell>
          <cell r="AX60">
            <v>332</v>
          </cell>
          <cell r="AY60">
            <v>333</v>
          </cell>
          <cell r="AZ60">
            <v>1173</v>
          </cell>
          <cell r="BA60">
            <v>1211</v>
          </cell>
          <cell r="BB60">
            <v>1213</v>
          </cell>
        </row>
        <row r="61">
          <cell r="J61" t="str">
            <v>TRX#</v>
          </cell>
        </row>
        <row r="62">
          <cell r="J62" t="str">
            <v>FRT</v>
          </cell>
        </row>
        <row r="65">
          <cell r="B65" t="str">
            <v>ALL</v>
          </cell>
        </row>
        <row r="66">
          <cell r="B66" t="str">
            <v>SITE:</v>
          </cell>
          <cell r="C66" t="str">
            <v>BCF</v>
          </cell>
          <cell r="D66" t="str">
            <v>BTS</v>
          </cell>
          <cell r="E66" t="str">
            <v>TYP</v>
          </cell>
          <cell r="F66" t="str">
            <v>CI</v>
          </cell>
          <cell r="G66" t="str">
            <v>LAC</v>
          </cell>
          <cell r="H66" t="str">
            <v>CELL NAME</v>
          </cell>
          <cell r="I66" t="str">
            <v>NCC</v>
          </cell>
          <cell r="J66" t="str">
            <v>BCC</v>
          </cell>
          <cell r="K66" t="str">
            <v>BCCH</v>
          </cell>
          <cell r="L66" t="str">
            <v>2nd</v>
          </cell>
          <cell r="M66" t="str">
            <v>3rd</v>
          </cell>
          <cell r="N66" t="str">
            <v>4th</v>
          </cell>
          <cell r="O66" t="str">
            <v>5th</v>
          </cell>
          <cell r="P66" t="str">
            <v>BCH</v>
          </cell>
          <cell r="Q66" t="str">
            <v>AG</v>
          </cell>
          <cell r="R66" t="str">
            <v>SD</v>
          </cell>
          <cell r="S66" t="str">
            <v>TRX</v>
          </cell>
          <cell r="T66" t="str">
            <v>ET</v>
          </cell>
          <cell r="W66" t="str">
            <v>Neighbor cell</v>
          </cell>
          <cell r="AR66" t="str">
            <v>IUO Reference Cells (Pool)  &lt;&lt;CoCh - AdjCh&gt;&gt;</v>
          </cell>
        </row>
        <row r="67">
          <cell r="G67" t="str">
            <v>(Dec)</v>
          </cell>
          <cell r="K67" t="str">
            <v>TRX</v>
          </cell>
          <cell r="L67" t="str">
            <v>TRX</v>
          </cell>
          <cell r="M67" t="str">
            <v>TRX</v>
          </cell>
          <cell r="N67" t="str">
            <v>TRX</v>
          </cell>
          <cell r="O67" t="str">
            <v>TRX</v>
          </cell>
          <cell r="P67" t="str">
            <v>CFC</v>
          </cell>
          <cell r="Q67" t="str">
            <v>CH</v>
          </cell>
          <cell r="R67" t="str">
            <v>CH</v>
          </cell>
          <cell r="S67" t="str">
            <v>Num</v>
          </cell>
          <cell r="T67" t="str">
            <v>Num</v>
          </cell>
          <cell r="U67">
            <v>1</v>
          </cell>
          <cell r="V67">
            <v>2</v>
          </cell>
          <cell r="W67">
            <v>3</v>
          </cell>
          <cell r="X67">
            <v>4</v>
          </cell>
          <cell r="Y67">
            <v>5</v>
          </cell>
          <cell r="Z67">
            <v>6</v>
          </cell>
          <cell r="AA67">
            <v>7</v>
          </cell>
          <cell r="AB67">
            <v>8</v>
          </cell>
          <cell r="AC67">
            <v>9</v>
          </cell>
          <cell r="AD67">
            <v>10</v>
          </cell>
          <cell r="AE67">
            <v>11</v>
          </cell>
          <cell r="AF67">
            <v>12</v>
          </cell>
          <cell r="AG67">
            <v>13</v>
          </cell>
          <cell r="AH67">
            <v>14</v>
          </cell>
          <cell r="AI67">
            <v>15</v>
          </cell>
          <cell r="AJ67">
            <v>16</v>
          </cell>
          <cell r="AK67">
            <v>17</v>
          </cell>
          <cell r="AL67">
            <v>18</v>
          </cell>
          <cell r="AM67">
            <v>19</v>
          </cell>
          <cell r="AN67">
            <v>20</v>
          </cell>
          <cell r="AO67">
            <v>21</v>
          </cell>
          <cell r="AP67">
            <v>22</v>
          </cell>
          <cell r="AQ67">
            <v>23</v>
          </cell>
          <cell r="AR67">
            <v>1</v>
          </cell>
          <cell r="AS67">
            <v>2</v>
          </cell>
          <cell r="AT67">
            <v>3</v>
          </cell>
          <cell r="AU67">
            <v>4</v>
          </cell>
          <cell r="AV67">
            <v>5</v>
          </cell>
          <cell r="AW67">
            <v>6</v>
          </cell>
          <cell r="AX67">
            <v>7</v>
          </cell>
          <cell r="AY67">
            <v>8</v>
          </cell>
          <cell r="AZ67">
            <v>9</v>
          </cell>
          <cell r="BA67">
            <v>10</v>
          </cell>
          <cell r="BB67">
            <v>11</v>
          </cell>
        </row>
        <row r="68">
          <cell r="B68" t="str">
            <v>BSC112</v>
          </cell>
        </row>
        <row r="69">
          <cell r="B69" t="str">
            <v>FUZ008</v>
          </cell>
          <cell r="C69">
            <v>112</v>
          </cell>
          <cell r="D69">
            <v>1</v>
          </cell>
          <cell r="F69">
            <v>81</v>
          </cell>
          <cell r="G69">
            <v>22800</v>
          </cell>
          <cell r="H69" t="str">
            <v>DONGJIEK1</v>
          </cell>
          <cell r="I69">
            <v>7</v>
          </cell>
          <cell r="J69">
            <v>0</v>
          </cell>
          <cell r="K69">
            <v>53</v>
          </cell>
          <cell r="L69">
            <v>68</v>
          </cell>
          <cell r="M69">
            <v>74</v>
          </cell>
          <cell r="N69">
            <v>84</v>
          </cell>
          <cell r="O69">
            <v>90</v>
          </cell>
          <cell r="S69">
            <v>5</v>
          </cell>
          <cell r="U69">
            <v>82</v>
          </cell>
          <cell r="V69">
            <v>83</v>
          </cell>
          <cell r="W69">
            <v>2132</v>
          </cell>
          <cell r="X69">
            <v>1242</v>
          </cell>
          <cell r="Y69">
            <v>162</v>
          </cell>
          <cell r="Z69">
            <v>1212</v>
          </cell>
          <cell r="AA69">
            <v>2613</v>
          </cell>
          <cell r="AB69">
            <v>1223</v>
          </cell>
          <cell r="AC69">
            <v>1243</v>
          </cell>
          <cell r="AD69">
            <v>2603</v>
          </cell>
          <cell r="AE69">
            <v>161</v>
          </cell>
          <cell r="AF69">
            <v>3051</v>
          </cell>
          <cell r="AG69">
            <v>2612</v>
          </cell>
          <cell r="AH69">
            <v>2611</v>
          </cell>
          <cell r="AI69">
            <v>2492</v>
          </cell>
          <cell r="AJ69">
            <v>9101</v>
          </cell>
          <cell r="AK69">
            <v>9111</v>
          </cell>
          <cell r="AL69">
            <v>9121</v>
          </cell>
          <cell r="AR69">
            <v>1241</v>
          </cell>
          <cell r="AS69">
            <v>11</v>
          </cell>
          <cell r="AT69">
            <v>2241</v>
          </cell>
          <cell r="AU69">
            <v>2171</v>
          </cell>
          <cell r="AV69">
            <v>2481</v>
          </cell>
          <cell r="AX69">
            <v>2612</v>
          </cell>
          <cell r="AY69">
            <v>2631</v>
          </cell>
          <cell r="AZ69">
            <v>1251</v>
          </cell>
          <cell r="BA69">
            <v>1212</v>
          </cell>
          <cell r="BB69">
            <v>162</v>
          </cell>
        </row>
        <row r="70">
          <cell r="J70" t="str">
            <v>TRX#</v>
          </cell>
        </row>
        <row r="71">
          <cell r="J71" t="str">
            <v>FRT</v>
          </cell>
        </row>
        <row r="74">
          <cell r="B74" t="str">
            <v>FUZ008</v>
          </cell>
          <cell r="C74">
            <v>112</v>
          </cell>
          <cell r="D74">
            <v>1</v>
          </cell>
          <cell r="F74">
            <v>82</v>
          </cell>
          <cell r="G74">
            <v>22800</v>
          </cell>
          <cell r="H74" t="str">
            <v>DONGJIEK2</v>
          </cell>
          <cell r="I74">
            <v>6</v>
          </cell>
          <cell r="J74">
            <v>0</v>
          </cell>
          <cell r="K74">
            <v>58</v>
          </cell>
          <cell r="L74">
            <v>65</v>
          </cell>
          <cell r="M74">
            <v>76</v>
          </cell>
          <cell r="N74">
            <v>86</v>
          </cell>
          <cell r="O74">
            <v>92</v>
          </cell>
          <cell r="S74">
            <v>5</v>
          </cell>
          <cell r="U74">
            <v>83</v>
          </cell>
          <cell r="V74">
            <v>81</v>
          </cell>
          <cell r="W74">
            <v>13</v>
          </cell>
          <cell r="X74">
            <v>1243</v>
          </cell>
          <cell r="Y74">
            <v>2612</v>
          </cell>
          <cell r="Z74">
            <v>2613</v>
          </cell>
          <cell r="AA74">
            <v>3051</v>
          </cell>
          <cell r="AB74">
            <v>2603</v>
          </cell>
          <cell r="AC74">
            <v>3053</v>
          </cell>
          <cell r="AD74">
            <v>2241</v>
          </cell>
          <cell r="AE74">
            <v>2631</v>
          </cell>
          <cell r="AF74">
            <v>2632</v>
          </cell>
          <cell r="AG74">
            <v>2633</v>
          </cell>
          <cell r="AH74">
            <v>9101</v>
          </cell>
          <cell r="AI74">
            <v>9111</v>
          </cell>
          <cell r="AJ74">
            <v>9121</v>
          </cell>
          <cell r="AR74">
            <v>2482</v>
          </cell>
          <cell r="AS74">
            <v>1222</v>
          </cell>
          <cell r="AT74">
            <v>1242</v>
          </cell>
          <cell r="AU74">
            <v>2242</v>
          </cell>
          <cell r="AW74">
            <v>2612</v>
          </cell>
          <cell r="AX74">
            <v>2613</v>
          </cell>
          <cell r="AY74">
            <v>2603</v>
          </cell>
          <cell r="AZ74">
            <v>3053</v>
          </cell>
          <cell r="BA74">
            <v>1212</v>
          </cell>
          <cell r="BB74">
            <v>2632</v>
          </cell>
        </row>
        <row r="75">
          <cell r="J75" t="str">
            <v>TRX#</v>
          </cell>
        </row>
        <row r="76">
          <cell r="J76" t="str">
            <v>FRT</v>
          </cell>
        </row>
        <row r="79">
          <cell r="B79" t="str">
            <v>FUZ008</v>
          </cell>
          <cell r="C79">
            <v>112</v>
          </cell>
          <cell r="D79">
            <v>1</v>
          </cell>
          <cell r="F79">
            <v>83</v>
          </cell>
          <cell r="G79">
            <v>22800</v>
          </cell>
          <cell r="H79" t="str">
            <v>DONGJIEK3</v>
          </cell>
          <cell r="I79">
            <v>4</v>
          </cell>
          <cell r="J79">
            <v>5</v>
          </cell>
          <cell r="K79">
            <v>50</v>
          </cell>
          <cell r="L79">
            <v>70</v>
          </cell>
          <cell r="M79">
            <v>63</v>
          </cell>
          <cell r="N79">
            <v>88</v>
          </cell>
          <cell r="O79">
            <v>94</v>
          </cell>
          <cell r="S79">
            <v>5</v>
          </cell>
          <cell r="U79">
            <v>81</v>
          </cell>
          <cell r="V79">
            <v>82</v>
          </cell>
          <cell r="W79">
            <v>1212</v>
          </cell>
          <cell r="X79">
            <v>1213</v>
          </cell>
          <cell r="Y79">
            <v>162</v>
          </cell>
          <cell r="Z79">
            <v>2171</v>
          </cell>
          <cell r="AA79">
            <v>2172</v>
          </cell>
          <cell r="AB79">
            <v>1251</v>
          </cell>
          <cell r="AC79">
            <v>1252</v>
          </cell>
          <cell r="AD79">
            <v>2241</v>
          </cell>
          <cell r="AE79">
            <v>161</v>
          </cell>
          <cell r="AF79">
            <v>2243</v>
          </cell>
          <cell r="AG79">
            <v>2482</v>
          </cell>
          <cell r="AH79">
            <v>2631</v>
          </cell>
          <cell r="AI79">
            <v>2633</v>
          </cell>
          <cell r="AJ79">
            <v>9101</v>
          </cell>
          <cell r="AK79">
            <v>9111</v>
          </cell>
          <cell r="AL79">
            <v>9121</v>
          </cell>
          <cell r="AM79">
            <v>2211</v>
          </cell>
          <cell r="AR79">
            <v>1223</v>
          </cell>
          <cell r="AS79">
            <v>1243</v>
          </cell>
          <cell r="AT79">
            <v>13</v>
          </cell>
          <cell r="AU79">
            <v>2243</v>
          </cell>
          <cell r="AW79">
            <v>1213</v>
          </cell>
          <cell r="AX79">
            <v>2613</v>
          </cell>
          <cell r="AY79">
            <v>2603</v>
          </cell>
          <cell r="AZ79">
            <v>2631</v>
          </cell>
          <cell r="BA79">
            <v>2633</v>
          </cell>
          <cell r="BB79">
            <v>1251</v>
          </cell>
        </row>
        <row r="80">
          <cell r="J80" t="str">
            <v>TRX#</v>
          </cell>
        </row>
        <row r="81">
          <cell r="J81" t="str">
            <v>FRT</v>
          </cell>
        </row>
        <row r="84">
          <cell r="B84" t="str">
            <v>FUZ126</v>
          </cell>
          <cell r="C84">
            <v>112</v>
          </cell>
          <cell r="D84">
            <v>1</v>
          </cell>
          <cell r="F84">
            <v>1261</v>
          </cell>
          <cell r="G84">
            <v>22800</v>
          </cell>
          <cell r="H84" t="str">
            <v>JUNFENQU1</v>
          </cell>
          <cell r="I84">
            <v>4</v>
          </cell>
          <cell r="J84">
            <v>1</v>
          </cell>
          <cell r="K84">
            <v>59</v>
          </cell>
          <cell r="L84">
            <v>80</v>
          </cell>
          <cell r="N84">
            <v>83</v>
          </cell>
          <cell r="O84">
            <v>89</v>
          </cell>
          <cell r="S84">
            <v>4</v>
          </cell>
          <cell r="U84">
            <v>1262</v>
          </cell>
          <cell r="V84">
            <v>1263</v>
          </cell>
          <cell r="W84">
            <v>3052</v>
          </cell>
          <cell r="X84">
            <v>3053</v>
          </cell>
          <cell r="Y84">
            <v>2263</v>
          </cell>
          <cell r="Z84">
            <v>2253</v>
          </cell>
          <cell r="AA84">
            <v>2252</v>
          </cell>
          <cell r="AB84">
            <v>121</v>
          </cell>
          <cell r="AC84">
            <v>123</v>
          </cell>
          <cell r="AD84">
            <v>2242</v>
          </cell>
          <cell r="AE84">
            <v>2262</v>
          </cell>
          <cell r="AF84">
            <v>2271</v>
          </cell>
          <cell r="AG84">
            <v>2631</v>
          </cell>
          <cell r="AH84">
            <v>2632</v>
          </cell>
          <cell r="AI84">
            <v>2641</v>
          </cell>
          <cell r="AJ84">
            <v>2642</v>
          </cell>
          <cell r="AK84">
            <v>2643</v>
          </cell>
          <cell r="AR84">
            <v>2301</v>
          </cell>
          <cell r="AS84">
            <v>121</v>
          </cell>
          <cell r="AT84">
            <v>2261</v>
          </cell>
          <cell r="AU84">
            <v>2211</v>
          </cell>
          <cell r="AV84">
            <v>2631</v>
          </cell>
          <cell r="AX84">
            <v>2251</v>
          </cell>
          <cell r="AY84">
            <v>2253</v>
          </cell>
          <cell r="AZ84">
            <v>2271</v>
          </cell>
          <cell r="BA84">
            <v>2641</v>
          </cell>
          <cell r="BB84">
            <v>261</v>
          </cell>
        </row>
        <row r="85">
          <cell r="J85" t="str">
            <v>TRX#</v>
          </cell>
        </row>
        <row r="86">
          <cell r="J86" t="str">
            <v>FRT</v>
          </cell>
        </row>
        <row r="89">
          <cell r="B89" t="str">
            <v>FUZ126</v>
          </cell>
          <cell r="C89">
            <v>112</v>
          </cell>
          <cell r="D89">
            <v>1</v>
          </cell>
          <cell r="F89">
            <v>1262</v>
          </cell>
          <cell r="G89">
            <v>22800</v>
          </cell>
          <cell r="H89" t="str">
            <v>JUNFENQU2</v>
          </cell>
          <cell r="I89">
            <v>7</v>
          </cell>
          <cell r="J89">
            <v>6</v>
          </cell>
          <cell r="K89">
            <v>54</v>
          </cell>
          <cell r="L89">
            <v>75</v>
          </cell>
          <cell r="M89">
            <v>69</v>
          </cell>
          <cell r="N89">
            <v>85</v>
          </cell>
          <cell r="O89">
            <v>91</v>
          </cell>
          <cell r="S89">
            <v>5</v>
          </cell>
          <cell r="U89">
            <v>1263</v>
          </cell>
          <cell r="V89">
            <v>1261</v>
          </cell>
          <cell r="W89">
            <v>121</v>
          </cell>
          <cell r="X89">
            <v>123</v>
          </cell>
          <cell r="Y89">
            <v>1291</v>
          </cell>
          <cell r="Z89">
            <v>261</v>
          </cell>
          <cell r="AA89">
            <v>1252</v>
          </cell>
          <cell r="AB89">
            <v>2252</v>
          </cell>
          <cell r="AC89">
            <v>2271</v>
          </cell>
          <cell r="AD89">
            <v>2242</v>
          </cell>
          <cell r="AE89">
            <v>2253</v>
          </cell>
          <cell r="AF89">
            <v>9071</v>
          </cell>
          <cell r="AG89">
            <v>9081</v>
          </cell>
          <cell r="AH89">
            <v>9082</v>
          </cell>
          <cell r="AI89">
            <v>9083</v>
          </cell>
          <cell r="AJ89">
            <v>2301</v>
          </cell>
          <cell r="AK89">
            <v>2211</v>
          </cell>
          <cell r="AL89">
            <v>2212</v>
          </cell>
          <cell r="AM89">
            <v>2641</v>
          </cell>
          <cell r="AN89">
            <v>2642</v>
          </cell>
          <cell r="AR89">
            <v>2262</v>
          </cell>
          <cell r="AS89">
            <v>3052</v>
          </cell>
          <cell r="AT89">
            <v>2302</v>
          </cell>
          <cell r="AU89">
            <v>2212</v>
          </cell>
          <cell r="AV89">
            <v>2632</v>
          </cell>
          <cell r="AW89">
            <v>122</v>
          </cell>
          <cell r="AY89">
            <v>2242</v>
          </cell>
          <cell r="AZ89">
            <v>2641</v>
          </cell>
          <cell r="BA89">
            <v>261</v>
          </cell>
          <cell r="BB89">
            <v>262</v>
          </cell>
        </row>
        <row r="90">
          <cell r="J90" t="str">
            <v>TRX#</v>
          </cell>
        </row>
        <row r="91">
          <cell r="J91" t="str">
            <v>FRT</v>
          </cell>
        </row>
        <row r="94">
          <cell r="B94" t="str">
            <v>FUZ126</v>
          </cell>
          <cell r="C94">
            <v>112</v>
          </cell>
          <cell r="D94">
            <v>1</v>
          </cell>
          <cell r="F94">
            <v>1263</v>
          </cell>
          <cell r="G94">
            <v>22800</v>
          </cell>
          <cell r="H94" t="str">
            <v>JUNFENQU3</v>
          </cell>
          <cell r="I94">
            <v>5</v>
          </cell>
          <cell r="J94">
            <v>4</v>
          </cell>
          <cell r="K94">
            <v>47</v>
          </cell>
          <cell r="L94">
            <v>60</v>
          </cell>
          <cell r="N94">
            <v>87</v>
          </cell>
          <cell r="O94">
            <v>93</v>
          </cell>
          <cell r="S94">
            <v>4</v>
          </cell>
          <cell r="U94">
            <v>1261</v>
          </cell>
          <cell r="V94">
            <v>1262</v>
          </cell>
          <cell r="W94">
            <v>3053</v>
          </cell>
          <cell r="X94">
            <v>2263</v>
          </cell>
          <cell r="Y94">
            <v>2242</v>
          </cell>
          <cell r="Z94">
            <v>1252</v>
          </cell>
          <cell r="AA94">
            <v>261</v>
          </cell>
          <cell r="AB94">
            <v>262</v>
          </cell>
          <cell r="AC94">
            <v>2632</v>
          </cell>
          <cell r="AD94">
            <v>2633</v>
          </cell>
          <cell r="AE94">
            <v>9071</v>
          </cell>
          <cell r="AF94">
            <v>2211</v>
          </cell>
          <cell r="AG94">
            <v>2212</v>
          </cell>
          <cell r="AH94">
            <v>2641</v>
          </cell>
          <cell r="AI94">
            <v>2643</v>
          </cell>
          <cell r="AR94">
            <v>123</v>
          </cell>
          <cell r="AS94">
            <v>2263</v>
          </cell>
          <cell r="AT94">
            <v>3053</v>
          </cell>
          <cell r="AU94">
            <v>2633</v>
          </cell>
          <cell r="AV94">
            <v>2213</v>
          </cell>
          <cell r="AW94">
            <v>2303</v>
          </cell>
          <cell r="AY94">
            <v>2253</v>
          </cell>
          <cell r="AZ94">
            <v>2242</v>
          </cell>
          <cell r="BA94">
            <v>2643</v>
          </cell>
          <cell r="BB94">
            <v>2243</v>
          </cell>
        </row>
        <row r="95">
          <cell r="J95" t="str">
            <v>TRX#</v>
          </cell>
        </row>
        <row r="96">
          <cell r="J96" t="str">
            <v>FRT</v>
          </cell>
        </row>
        <row r="99">
          <cell r="B99" t="str">
            <v>FUZ224</v>
          </cell>
          <cell r="C99">
            <v>112</v>
          </cell>
          <cell r="D99">
            <v>1</v>
          </cell>
          <cell r="F99">
            <v>2241</v>
          </cell>
          <cell r="G99">
            <v>22800</v>
          </cell>
          <cell r="H99" t="str">
            <v>ANTAIZHONGXIN1</v>
          </cell>
          <cell r="I99">
            <v>4</v>
          </cell>
          <cell r="J99">
            <v>3</v>
          </cell>
          <cell r="K99">
            <v>54</v>
          </cell>
          <cell r="L99">
            <v>72</v>
          </cell>
          <cell r="N99">
            <v>84</v>
          </cell>
          <cell r="O99">
            <v>90</v>
          </cell>
          <cell r="S99">
            <v>4</v>
          </cell>
          <cell r="U99">
            <v>2242</v>
          </cell>
          <cell r="V99">
            <v>2243</v>
          </cell>
          <cell r="W99">
            <v>1212</v>
          </cell>
          <cell r="X99">
            <v>1213</v>
          </cell>
          <cell r="Y99">
            <v>82</v>
          </cell>
          <cell r="Z99">
            <v>83</v>
          </cell>
          <cell r="AA99">
            <v>3053</v>
          </cell>
          <cell r="AB99">
            <v>2263</v>
          </cell>
          <cell r="AC99">
            <v>2171</v>
          </cell>
          <cell r="AD99">
            <v>1251</v>
          </cell>
          <cell r="AE99">
            <v>162</v>
          </cell>
          <cell r="AF99">
            <v>2172</v>
          </cell>
          <cell r="AG99">
            <v>2631</v>
          </cell>
          <cell r="AH99">
            <v>2633</v>
          </cell>
          <cell r="AI99">
            <v>9101</v>
          </cell>
          <cell r="AJ99">
            <v>9111</v>
          </cell>
          <cell r="AK99">
            <v>9121</v>
          </cell>
          <cell r="AL99">
            <v>1293</v>
          </cell>
          <cell r="AM99">
            <v>2211</v>
          </cell>
          <cell r="AN99">
            <v>2213</v>
          </cell>
          <cell r="AO99">
            <v>163</v>
          </cell>
          <cell r="AR99">
            <v>81</v>
          </cell>
          <cell r="AS99">
            <v>2251</v>
          </cell>
          <cell r="AT99">
            <v>261</v>
          </cell>
          <cell r="AU99">
            <v>2171</v>
          </cell>
          <cell r="AV99">
            <v>2641</v>
          </cell>
          <cell r="AX99">
            <v>1251</v>
          </cell>
          <cell r="AY99">
            <v>1261</v>
          </cell>
          <cell r="AZ99">
            <v>2631</v>
          </cell>
          <cell r="BA99">
            <v>2211</v>
          </cell>
          <cell r="BB99">
            <v>2632</v>
          </cell>
        </row>
        <row r="100">
          <cell r="J100" t="str">
            <v>TRX#</v>
          </cell>
        </row>
        <row r="101">
          <cell r="J101" t="str">
            <v>FRT</v>
          </cell>
        </row>
        <row r="104">
          <cell r="B104" t="str">
            <v>FUZ224</v>
          </cell>
          <cell r="C104">
            <v>112</v>
          </cell>
          <cell r="D104">
            <v>1</v>
          </cell>
          <cell r="F104">
            <v>2242</v>
          </cell>
          <cell r="G104">
            <v>22800</v>
          </cell>
          <cell r="H104" t="str">
            <v>ANTAIZHONGXIN2</v>
          </cell>
          <cell r="I104">
            <v>4</v>
          </cell>
          <cell r="J104">
            <v>1</v>
          </cell>
          <cell r="K104">
            <v>44</v>
          </cell>
          <cell r="L104">
            <v>81</v>
          </cell>
          <cell r="N104">
            <v>86</v>
          </cell>
          <cell r="O104">
            <v>92</v>
          </cell>
          <cell r="S104">
            <v>4</v>
          </cell>
          <cell r="U104">
            <v>2243</v>
          </cell>
          <cell r="V104">
            <v>2241</v>
          </cell>
          <cell r="W104">
            <v>3053</v>
          </cell>
          <cell r="X104">
            <v>2263</v>
          </cell>
          <cell r="Y104">
            <v>2253</v>
          </cell>
          <cell r="Z104">
            <v>1261</v>
          </cell>
          <cell r="AA104">
            <v>1263</v>
          </cell>
          <cell r="AB104">
            <v>261</v>
          </cell>
          <cell r="AC104">
            <v>1252</v>
          </cell>
          <cell r="AD104">
            <v>3052</v>
          </cell>
          <cell r="AE104">
            <v>1262</v>
          </cell>
          <cell r="AF104">
            <v>2632</v>
          </cell>
          <cell r="AG104">
            <v>2633</v>
          </cell>
          <cell r="AH104">
            <v>9071</v>
          </cell>
          <cell r="AI104">
            <v>1293</v>
          </cell>
          <cell r="AJ104">
            <v>2211</v>
          </cell>
          <cell r="AK104">
            <v>2212</v>
          </cell>
          <cell r="AL104">
            <v>2643</v>
          </cell>
          <cell r="AM104">
            <v>2641</v>
          </cell>
          <cell r="AR104">
            <v>82</v>
          </cell>
          <cell r="AS104">
            <v>262</v>
          </cell>
          <cell r="AT104">
            <v>2172</v>
          </cell>
          <cell r="AU104">
            <v>2642</v>
          </cell>
          <cell r="AW104">
            <v>1263</v>
          </cell>
          <cell r="AX104">
            <v>1262</v>
          </cell>
          <cell r="AY104">
            <v>2632</v>
          </cell>
          <cell r="AZ104">
            <v>2633</v>
          </cell>
          <cell r="BA104">
            <v>1252</v>
          </cell>
          <cell r="BB104">
            <v>2212</v>
          </cell>
        </row>
        <row r="105">
          <cell r="J105" t="str">
            <v>TRX#</v>
          </cell>
        </row>
        <row r="106">
          <cell r="J106" t="str">
            <v>FRT</v>
          </cell>
        </row>
        <row r="109">
          <cell r="B109" t="str">
            <v>FUZ224</v>
          </cell>
          <cell r="C109">
            <v>112</v>
          </cell>
          <cell r="D109">
            <v>1</v>
          </cell>
          <cell r="F109">
            <v>2243</v>
          </cell>
          <cell r="G109">
            <v>22800</v>
          </cell>
          <cell r="H109" t="str">
            <v>ANTAIZHONGXIN3</v>
          </cell>
          <cell r="I109">
            <v>7</v>
          </cell>
          <cell r="J109">
            <v>7</v>
          </cell>
          <cell r="K109">
            <v>74</v>
          </cell>
          <cell r="L109">
            <v>78</v>
          </cell>
          <cell r="N109">
            <v>88</v>
          </cell>
          <cell r="O109">
            <v>94</v>
          </cell>
          <cell r="S109">
            <v>4</v>
          </cell>
          <cell r="U109">
            <v>2241</v>
          </cell>
          <cell r="V109">
            <v>2242</v>
          </cell>
          <cell r="W109">
            <v>261</v>
          </cell>
          <cell r="X109">
            <v>1252</v>
          </cell>
          <cell r="Y109">
            <v>1251</v>
          </cell>
          <cell r="Z109">
            <v>2171</v>
          </cell>
          <cell r="AA109">
            <v>2172</v>
          </cell>
          <cell r="AB109">
            <v>162</v>
          </cell>
          <cell r="AC109">
            <v>83</v>
          </cell>
          <cell r="AD109">
            <v>2633</v>
          </cell>
          <cell r="AE109">
            <v>9071</v>
          </cell>
          <cell r="AF109">
            <v>2211</v>
          </cell>
          <cell r="AG109">
            <v>2212</v>
          </cell>
          <cell r="AH109">
            <v>2213</v>
          </cell>
          <cell r="AR109">
            <v>2253</v>
          </cell>
          <cell r="AS109">
            <v>83</v>
          </cell>
          <cell r="AT109">
            <v>2643</v>
          </cell>
          <cell r="AU109">
            <v>263</v>
          </cell>
          <cell r="AV109">
            <v>2173</v>
          </cell>
          <cell r="AX109">
            <v>3053</v>
          </cell>
          <cell r="AY109">
            <v>1263</v>
          </cell>
          <cell r="AZ109">
            <v>1251</v>
          </cell>
          <cell r="BA109">
            <v>2633</v>
          </cell>
          <cell r="BB109">
            <v>2211</v>
          </cell>
        </row>
        <row r="110">
          <cell r="J110" t="str">
            <v>TRX#</v>
          </cell>
        </row>
        <row r="111">
          <cell r="J111" t="str">
            <v>FRT</v>
          </cell>
        </row>
        <row r="114">
          <cell r="B114" t="str">
            <v>FUZ261</v>
          </cell>
          <cell r="C114">
            <v>112</v>
          </cell>
          <cell r="D114">
            <v>1</v>
          </cell>
          <cell r="F114">
            <v>2611</v>
          </cell>
          <cell r="G114">
            <v>22800</v>
          </cell>
          <cell r="H114" t="str">
            <v>SANMUFANG1</v>
          </cell>
          <cell r="I114">
            <v>4</v>
          </cell>
          <cell r="J114">
            <v>2</v>
          </cell>
          <cell r="K114">
            <v>47</v>
          </cell>
          <cell r="L114">
            <v>75</v>
          </cell>
          <cell r="N114">
            <v>83</v>
          </cell>
          <cell r="O114">
            <v>89</v>
          </cell>
          <cell r="S114">
            <v>4</v>
          </cell>
          <cell r="U114">
            <v>2612</v>
          </cell>
          <cell r="V114">
            <v>2613</v>
          </cell>
          <cell r="W114">
            <v>112</v>
          </cell>
          <cell r="X114">
            <v>113</v>
          </cell>
          <cell r="Y114">
            <v>1241</v>
          </cell>
          <cell r="Z114">
            <v>1243</v>
          </cell>
          <cell r="AA114">
            <v>1222</v>
          </cell>
          <cell r="AB114">
            <v>1223</v>
          </cell>
          <cell r="AC114">
            <v>1212</v>
          </cell>
          <cell r="AD114">
            <v>81</v>
          </cell>
          <cell r="AE114">
            <v>2492</v>
          </cell>
          <cell r="AR114">
            <v>1211</v>
          </cell>
          <cell r="AS114">
            <v>2601</v>
          </cell>
          <cell r="AT114">
            <v>3051</v>
          </cell>
          <cell r="AU114">
            <v>1171</v>
          </cell>
          <cell r="AV114">
            <v>2631</v>
          </cell>
          <cell r="AX114">
            <v>1241</v>
          </cell>
          <cell r="AY114">
            <v>1223</v>
          </cell>
          <cell r="AZ114">
            <v>81</v>
          </cell>
        </row>
        <row r="115">
          <cell r="J115" t="str">
            <v>TRX#</v>
          </cell>
        </row>
        <row r="116">
          <cell r="J116" t="str">
            <v>FRT</v>
          </cell>
        </row>
        <row r="119">
          <cell r="B119" t="str">
            <v>FUZ261</v>
          </cell>
          <cell r="C119">
            <v>112</v>
          </cell>
          <cell r="D119">
            <v>1</v>
          </cell>
          <cell r="F119">
            <v>2612</v>
          </cell>
          <cell r="G119">
            <v>22800</v>
          </cell>
          <cell r="H119" t="str">
            <v>SANMUFANG2</v>
          </cell>
          <cell r="I119">
            <v>5</v>
          </cell>
          <cell r="J119">
            <v>7</v>
          </cell>
          <cell r="K119">
            <v>43</v>
          </cell>
          <cell r="L119">
            <v>73</v>
          </cell>
          <cell r="N119">
            <v>85</v>
          </cell>
          <cell r="O119">
            <v>91</v>
          </cell>
          <cell r="S119">
            <v>4</v>
          </cell>
          <cell r="U119">
            <v>2613</v>
          </cell>
          <cell r="V119">
            <v>2611</v>
          </cell>
          <cell r="W119">
            <v>13</v>
          </cell>
          <cell r="X119">
            <v>113</v>
          </cell>
          <cell r="Y119">
            <v>1243</v>
          </cell>
          <cell r="Z119">
            <v>2603</v>
          </cell>
          <cell r="AA119">
            <v>3051</v>
          </cell>
          <cell r="AB119">
            <v>82</v>
          </cell>
          <cell r="AC119">
            <v>3053</v>
          </cell>
          <cell r="AD119">
            <v>81</v>
          </cell>
          <cell r="AE119">
            <v>2631</v>
          </cell>
          <cell r="AF119">
            <v>9101</v>
          </cell>
          <cell r="AG119">
            <v>9111</v>
          </cell>
          <cell r="AH119">
            <v>9121</v>
          </cell>
          <cell r="AR119">
            <v>2602</v>
          </cell>
          <cell r="AS119">
            <v>1212</v>
          </cell>
          <cell r="AT119">
            <v>1172</v>
          </cell>
          <cell r="AU119">
            <v>112</v>
          </cell>
          <cell r="AV119">
            <v>2632</v>
          </cell>
          <cell r="AX119">
            <v>1242</v>
          </cell>
          <cell r="AY119">
            <v>81</v>
          </cell>
          <cell r="AZ119">
            <v>82</v>
          </cell>
          <cell r="BA119">
            <v>1222</v>
          </cell>
        </row>
        <row r="120">
          <cell r="J120" t="str">
            <v>TRX#</v>
          </cell>
        </row>
        <row r="121">
          <cell r="J121" t="str">
            <v>FRT</v>
          </cell>
        </row>
        <row r="124">
          <cell r="B124" t="str">
            <v>FUZ261</v>
          </cell>
          <cell r="C124">
            <v>112</v>
          </cell>
          <cell r="D124">
            <v>1</v>
          </cell>
          <cell r="F124">
            <v>2613</v>
          </cell>
          <cell r="G124">
            <v>22800</v>
          </cell>
          <cell r="H124" t="str">
            <v>SANMUFANG3</v>
          </cell>
          <cell r="I124">
            <v>4</v>
          </cell>
          <cell r="J124">
            <v>1</v>
          </cell>
          <cell r="K124">
            <v>49</v>
          </cell>
          <cell r="L124">
            <v>71</v>
          </cell>
          <cell r="N124">
            <v>87</v>
          </cell>
          <cell r="O124">
            <v>93</v>
          </cell>
          <cell r="S124">
            <v>4</v>
          </cell>
          <cell r="U124">
            <v>2611</v>
          </cell>
          <cell r="V124">
            <v>2612</v>
          </cell>
          <cell r="W124">
            <v>3051</v>
          </cell>
          <cell r="X124">
            <v>81</v>
          </cell>
          <cell r="Y124">
            <v>82</v>
          </cell>
          <cell r="Z124">
            <v>1212</v>
          </cell>
          <cell r="AA124">
            <v>1223</v>
          </cell>
          <cell r="AB124">
            <v>2631</v>
          </cell>
          <cell r="AC124">
            <v>2492</v>
          </cell>
          <cell r="AD124">
            <v>9101</v>
          </cell>
          <cell r="AE124">
            <v>9111</v>
          </cell>
          <cell r="AF124">
            <v>9121</v>
          </cell>
          <cell r="AR124">
            <v>3053</v>
          </cell>
          <cell r="AS124">
            <v>1213</v>
          </cell>
          <cell r="AT124">
            <v>2603</v>
          </cell>
          <cell r="AU124">
            <v>113</v>
          </cell>
          <cell r="AV124">
            <v>2633</v>
          </cell>
          <cell r="AX124">
            <v>82</v>
          </cell>
          <cell r="AY124">
            <v>1243</v>
          </cell>
          <cell r="AZ124">
            <v>1222</v>
          </cell>
          <cell r="BA124">
            <v>1223</v>
          </cell>
          <cell r="BB124">
            <v>83</v>
          </cell>
        </row>
        <row r="125">
          <cell r="J125" t="str">
            <v>TRX#</v>
          </cell>
        </row>
        <row r="126">
          <cell r="J126" t="str">
            <v>FRT</v>
          </cell>
        </row>
        <row r="129">
          <cell r="B129" t="str">
            <v>FUZ263</v>
          </cell>
          <cell r="C129">
            <v>112</v>
          </cell>
          <cell r="D129">
            <v>1</v>
          </cell>
          <cell r="F129">
            <v>2631</v>
          </cell>
          <cell r="G129">
            <v>22800</v>
          </cell>
          <cell r="H129" t="str">
            <v>ZHONGJUNHOU1</v>
          </cell>
          <cell r="I129">
            <v>7</v>
          </cell>
          <cell r="J129">
            <v>7</v>
          </cell>
          <cell r="K129">
            <v>67</v>
          </cell>
          <cell r="L129">
            <v>69</v>
          </cell>
          <cell r="N129">
            <v>83</v>
          </cell>
          <cell r="O129">
            <v>89</v>
          </cell>
          <cell r="S129">
            <v>4</v>
          </cell>
          <cell r="U129">
            <v>2632</v>
          </cell>
          <cell r="V129">
            <v>2633</v>
          </cell>
          <cell r="W129">
            <v>2241</v>
          </cell>
          <cell r="X129">
            <v>82</v>
          </cell>
          <cell r="Y129">
            <v>83</v>
          </cell>
          <cell r="Z129">
            <v>2612</v>
          </cell>
          <cell r="AA129">
            <v>2613</v>
          </cell>
          <cell r="AB129">
            <v>1243</v>
          </cell>
          <cell r="AC129">
            <v>3051</v>
          </cell>
          <cell r="AD129">
            <v>3053</v>
          </cell>
          <cell r="AE129">
            <v>13</v>
          </cell>
          <cell r="AF129">
            <v>2603</v>
          </cell>
          <cell r="AG129">
            <v>1261</v>
          </cell>
          <cell r="AR129">
            <v>1251</v>
          </cell>
          <cell r="AS129">
            <v>1261</v>
          </cell>
          <cell r="AT129">
            <v>3051</v>
          </cell>
          <cell r="AU129">
            <v>2611</v>
          </cell>
          <cell r="AV129">
            <v>2211</v>
          </cell>
          <cell r="AW129" t="str">
            <v xml:space="preserve"> </v>
          </cell>
          <cell r="AX129">
            <v>81</v>
          </cell>
          <cell r="AY129">
            <v>13</v>
          </cell>
          <cell r="AZ129">
            <v>2251</v>
          </cell>
          <cell r="BA129">
            <v>2241</v>
          </cell>
          <cell r="BB129">
            <v>1243</v>
          </cell>
        </row>
        <row r="130">
          <cell r="J130" t="str">
            <v>TRX#</v>
          </cell>
        </row>
        <row r="131">
          <cell r="J131" t="str">
            <v>FRT</v>
          </cell>
        </row>
        <row r="134">
          <cell r="B134" t="str">
            <v>FUZ263</v>
          </cell>
          <cell r="C134">
            <v>112</v>
          </cell>
          <cell r="D134">
            <v>1</v>
          </cell>
          <cell r="F134">
            <v>2632</v>
          </cell>
          <cell r="G134">
            <v>22800</v>
          </cell>
          <cell r="H134" t="str">
            <v>ZHONGJUNHOU2</v>
          </cell>
          <cell r="I134">
            <v>6</v>
          </cell>
          <cell r="J134">
            <v>4</v>
          </cell>
          <cell r="K134">
            <v>57</v>
          </cell>
          <cell r="L134">
            <v>64</v>
          </cell>
          <cell r="N134">
            <v>85</v>
          </cell>
          <cell r="O134">
            <v>91</v>
          </cell>
          <cell r="S134">
            <v>4</v>
          </cell>
          <cell r="U134">
            <v>2631</v>
          </cell>
          <cell r="V134">
            <v>2633</v>
          </cell>
          <cell r="W134">
            <v>82</v>
          </cell>
          <cell r="X134">
            <v>3051</v>
          </cell>
          <cell r="Y134">
            <v>3052</v>
          </cell>
          <cell r="Z134">
            <v>3053</v>
          </cell>
          <cell r="AA134">
            <v>2242</v>
          </cell>
          <cell r="AB134">
            <v>1261</v>
          </cell>
          <cell r="AC134">
            <v>1263</v>
          </cell>
          <cell r="AD134">
            <v>2253</v>
          </cell>
          <cell r="AE134">
            <v>2251</v>
          </cell>
          <cell r="AF134">
            <v>2263</v>
          </cell>
          <cell r="AG134">
            <v>2252</v>
          </cell>
          <cell r="AR134">
            <v>1252</v>
          </cell>
          <cell r="AS134">
            <v>1262</v>
          </cell>
          <cell r="AT134">
            <v>2262</v>
          </cell>
          <cell r="AU134">
            <v>3052</v>
          </cell>
          <cell r="AV134">
            <v>2612</v>
          </cell>
          <cell r="AW134">
            <v>2212</v>
          </cell>
          <cell r="AX134" t="str">
            <v xml:space="preserve"> </v>
          </cell>
          <cell r="AY134">
            <v>82</v>
          </cell>
          <cell r="AZ134">
            <v>2251</v>
          </cell>
          <cell r="BA134">
            <v>2641</v>
          </cell>
          <cell r="BB134">
            <v>2252</v>
          </cell>
        </row>
        <row r="135">
          <cell r="J135" t="str">
            <v>TRX#</v>
          </cell>
        </row>
        <row r="136">
          <cell r="J136" t="str">
            <v>FRT</v>
          </cell>
        </row>
        <row r="139">
          <cell r="B139" t="str">
            <v>FUZ263</v>
          </cell>
          <cell r="C139">
            <v>112</v>
          </cell>
          <cell r="D139">
            <v>1</v>
          </cell>
          <cell r="F139">
            <v>2633</v>
          </cell>
          <cell r="G139">
            <v>22800</v>
          </cell>
          <cell r="H139" t="str">
            <v>ZHONGJUNHOU3</v>
          </cell>
          <cell r="I139">
            <v>7</v>
          </cell>
          <cell r="J139">
            <v>7</v>
          </cell>
          <cell r="K139">
            <v>52</v>
          </cell>
          <cell r="L139">
            <v>77</v>
          </cell>
          <cell r="N139">
            <v>87</v>
          </cell>
          <cell r="O139">
            <v>93</v>
          </cell>
          <cell r="S139">
            <v>4</v>
          </cell>
          <cell r="U139">
            <v>2631</v>
          </cell>
          <cell r="V139">
            <v>2632</v>
          </cell>
          <cell r="W139">
            <v>3053</v>
          </cell>
          <cell r="X139">
            <v>2241</v>
          </cell>
          <cell r="Y139">
            <v>2243</v>
          </cell>
          <cell r="Z139">
            <v>2242</v>
          </cell>
          <cell r="AA139">
            <v>1263</v>
          </cell>
          <cell r="AB139">
            <v>1251</v>
          </cell>
          <cell r="AC139">
            <v>1252</v>
          </cell>
          <cell r="AD139">
            <v>82</v>
          </cell>
          <cell r="AE139">
            <v>83</v>
          </cell>
          <cell r="AF139">
            <v>2172</v>
          </cell>
          <cell r="AG139">
            <v>162</v>
          </cell>
          <cell r="AH139">
            <v>9101</v>
          </cell>
          <cell r="AR139">
            <v>2213</v>
          </cell>
          <cell r="AS139">
            <v>2613</v>
          </cell>
          <cell r="AT139">
            <v>3053</v>
          </cell>
          <cell r="AU139">
            <v>1263</v>
          </cell>
          <cell r="AV139">
            <v>1253</v>
          </cell>
          <cell r="AW139" t="str">
            <v xml:space="preserve"> </v>
          </cell>
          <cell r="AX139">
            <v>83</v>
          </cell>
          <cell r="AY139">
            <v>13</v>
          </cell>
          <cell r="AZ139">
            <v>2253</v>
          </cell>
          <cell r="BA139">
            <v>2243</v>
          </cell>
          <cell r="BB139">
            <v>2172</v>
          </cell>
        </row>
        <row r="140">
          <cell r="J140" t="str">
            <v>TRX#</v>
          </cell>
        </row>
        <row r="141">
          <cell r="J141" t="str">
            <v>FRT</v>
          </cell>
        </row>
        <row r="144">
          <cell r="B144" t="str">
            <v>FUZ305</v>
          </cell>
          <cell r="C144">
            <v>112</v>
          </cell>
          <cell r="D144">
            <v>1</v>
          </cell>
          <cell r="F144">
            <v>3051</v>
          </cell>
          <cell r="G144">
            <v>22800</v>
          </cell>
          <cell r="H144" t="str">
            <v>XIANTAJIE1</v>
          </cell>
          <cell r="I144">
            <v>4</v>
          </cell>
          <cell r="J144">
            <v>0</v>
          </cell>
          <cell r="K144">
            <v>48</v>
          </cell>
          <cell r="L144">
            <v>81</v>
          </cell>
          <cell r="N144">
            <v>83</v>
          </cell>
          <cell r="O144">
            <v>89</v>
          </cell>
          <cell r="S144">
            <v>4</v>
          </cell>
          <cell r="U144">
            <v>3052</v>
          </cell>
          <cell r="V144">
            <v>3053</v>
          </cell>
          <cell r="W144">
            <v>13</v>
          </cell>
          <cell r="X144">
            <v>1242</v>
          </cell>
          <cell r="Y144">
            <v>2261</v>
          </cell>
          <cell r="Z144">
            <v>2602</v>
          </cell>
          <cell r="AA144">
            <v>2603</v>
          </cell>
          <cell r="AB144">
            <v>82</v>
          </cell>
          <cell r="AC144">
            <v>1243</v>
          </cell>
          <cell r="AD144">
            <v>2612</v>
          </cell>
          <cell r="AE144">
            <v>2613</v>
          </cell>
          <cell r="AF144">
            <v>11</v>
          </cell>
          <cell r="AG144">
            <v>81</v>
          </cell>
          <cell r="AH144">
            <v>2263</v>
          </cell>
          <cell r="AI144">
            <v>2631</v>
          </cell>
          <cell r="AJ144">
            <v>2632</v>
          </cell>
          <cell r="AR144">
            <v>2261</v>
          </cell>
          <cell r="AS144">
            <v>1261</v>
          </cell>
          <cell r="AT144">
            <v>1251</v>
          </cell>
          <cell r="AV144">
            <v>2631</v>
          </cell>
          <cell r="AW144">
            <v>1243</v>
          </cell>
          <cell r="AX144">
            <v>2261</v>
          </cell>
          <cell r="AY144">
            <v>13</v>
          </cell>
          <cell r="AZ144">
            <v>83</v>
          </cell>
          <cell r="BA144">
            <v>2241</v>
          </cell>
          <cell r="BB144">
            <v>2251</v>
          </cell>
        </row>
        <row r="145">
          <cell r="J145" t="str">
            <v>TRX#</v>
          </cell>
        </row>
        <row r="146">
          <cell r="J146" t="str">
            <v>FRT</v>
          </cell>
        </row>
        <row r="149">
          <cell r="B149" t="str">
            <v>FUZ305</v>
          </cell>
          <cell r="C149">
            <v>112</v>
          </cell>
          <cell r="D149">
            <v>1</v>
          </cell>
          <cell r="F149">
            <v>3052</v>
          </cell>
          <cell r="G149">
            <v>22800</v>
          </cell>
          <cell r="H149" t="str">
            <v>XIANTAJIE2</v>
          </cell>
          <cell r="I149">
            <v>4</v>
          </cell>
          <cell r="J149">
            <v>1</v>
          </cell>
          <cell r="K149">
            <v>55</v>
          </cell>
          <cell r="L149">
            <v>73</v>
          </cell>
          <cell r="N149">
            <v>85</v>
          </cell>
          <cell r="O149">
            <v>91</v>
          </cell>
          <cell r="S149">
            <v>4</v>
          </cell>
          <cell r="U149">
            <v>3053</v>
          </cell>
          <cell r="V149">
            <v>3051</v>
          </cell>
          <cell r="W149">
            <v>13</v>
          </cell>
          <cell r="X149">
            <v>2603</v>
          </cell>
          <cell r="Y149">
            <v>2261</v>
          </cell>
          <cell r="Z149">
            <v>2263</v>
          </cell>
          <cell r="AA149">
            <v>2251</v>
          </cell>
          <cell r="AB149">
            <v>2253</v>
          </cell>
          <cell r="AC149">
            <v>1261</v>
          </cell>
          <cell r="AD149">
            <v>1243</v>
          </cell>
          <cell r="AE149">
            <v>2242</v>
          </cell>
          <cell r="AF149">
            <v>2632</v>
          </cell>
          <cell r="AR149">
            <v>2262</v>
          </cell>
          <cell r="AS149">
            <v>2602</v>
          </cell>
          <cell r="AT149">
            <v>1252</v>
          </cell>
          <cell r="AU149">
            <v>2612</v>
          </cell>
          <cell r="AW149">
            <v>2632</v>
          </cell>
          <cell r="AX149">
            <v>2251</v>
          </cell>
          <cell r="AY149">
            <v>2241</v>
          </cell>
          <cell r="AZ149">
            <v>82</v>
          </cell>
          <cell r="BA149">
            <v>2242</v>
          </cell>
          <cell r="BB149">
            <v>2261</v>
          </cell>
        </row>
        <row r="150">
          <cell r="J150" t="str">
            <v>TRX#</v>
          </cell>
        </row>
        <row r="151">
          <cell r="J151" t="str">
            <v>FRT</v>
          </cell>
        </row>
        <row r="154">
          <cell r="B154" t="str">
            <v>FUZ305</v>
          </cell>
          <cell r="C154">
            <v>112</v>
          </cell>
          <cell r="D154">
            <v>1</v>
          </cell>
          <cell r="F154">
            <v>3053</v>
          </cell>
          <cell r="G154">
            <v>22800</v>
          </cell>
          <cell r="H154" t="str">
            <v>XIANTAJIE3</v>
          </cell>
          <cell r="I154">
            <v>6</v>
          </cell>
          <cell r="J154">
            <v>1</v>
          </cell>
          <cell r="K154">
            <v>51</v>
          </cell>
          <cell r="L154">
            <v>62</v>
          </cell>
          <cell r="N154">
            <v>87</v>
          </cell>
          <cell r="O154">
            <v>93</v>
          </cell>
          <cell r="S154">
            <v>4</v>
          </cell>
          <cell r="U154">
            <v>3051</v>
          </cell>
          <cell r="V154">
            <v>3052</v>
          </cell>
          <cell r="W154">
            <v>82</v>
          </cell>
          <cell r="X154">
            <v>2612</v>
          </cell>
          <cell r="Y154">
            <v>2241</v>
          </cell>
          <cell r="Z154">
            <v>2242</v>
          </cell>
          <cell r="AA154">
            <v>1261</v>
          </cell>
          <cell r="AB154">
            <v>1263</v>
          </cell>
          <cell r="AC154">
            <v>2253</v>
          </cell>
          <cell r="AD154">
            <v>2263</v>
          </cell>
          <cell r="AE154">
            <v>2631</v>
          </cell>
          <cell r="AF154">
            <v>2632</v>
          </cell>
          <cell r="AG154">
            <v>2633</v>
          </cell>
          <cell r="AR154">
            <v>1263</v>
          </cell>
          <cell r="AS154">
            <v>2263</v>
          </cell>
          <cell r="AT154">
            <v>2613</v>
          </cell>
          <cell r="AU154">
            <v>2603</v>
          </cell>
          <cell r="AW154">
            <v>2633</v>
          </cell>
          <cell r="AX154">
            <v>2242</v>
          </cell>
          <cell r="AY154">
            <v>82</v>
          </cell>
          <cell r="AZ154">
            <v>83</v>
          </cell>
          <cell r="BA154">
            <v>1243</v>
          </cell>
          <cell r="BB154">
            <v>13</v>
          </cell>
        </row>
        <row r="155">
          <cell r="J155" t="str">
            <v>TRX#</v>
          </cell>
        </row>
        <row r="156">
          <cell r="J156" t="str">
            <v>FRT</v>
          </cell>
        </row>
        <row r="159">
          <cell r="B159" t="str">
            <v>FUZ910</v>
          </cell>
          <cell r="C159">
            <v>112</v>
          </cell>
          <cell r="D159">
            <v>1</v>
          </cell>
          <cell r="F159">
            <v>9101</v>
          </cell>
          <cell r="G159">
            <v>22800</v>
          </cell>
          <cell r="H159" t="str">
            <v>DONGBAIPRIME1</v>
          </cell>
          <cell r="I159">
            <v>7</v>
          </cell>
          <cell r="J159">
            <v>2</v>
          </cell>
          <cell r="K159">
            <v>46</v>
          </cell>
          <cell r="S159">
            <v>1</v>
          </cell>
          <cell r="U159">
            <v>81</v>
          </cell>
          <cell r="V159">
            <v>82</v>
          </cell>
          <cell r="W159">
            <v>83</v>
          </cell>
          <cell r="X159">
            <v>2241</v>
          </cell>
          <cell r="Y159">
            <v>2612</v>
          </cell>
          <cell r="Z159">
            <v>2613</v>
          </cell>
          <cell r="AA159">
            <v>1243</v>
          </cell>
          <cell r="AB159">
            <v>2492</v>
          </cell>
          <cell r="AC159">
            <v>2633</v>
          </cell>
          <cell r="AD159">
            <v>1251</v>
          </cell>
          <cell r="AE159">
            <v>1212</v>
          </cell>
          <cell r="AF159">
            <v>162</v>
          </cell>
        </row>
        <row r="160">
          <cell r="J160" t="str">
            <v>TRX#</v>
          </cell>
        </row>
        <row r="161">
          <cell r="J161" t="str">
            <v>FRT</v>
          </cell>
        </row>
        <row r="164">
          <cell r="B164" t="str">
            <v>FUZ911</v>
          </cell>
          <cell r="C164">
            <v>112</v>
          </cell>
          <cell r="D164">
            <v>1</v>
          </cell>
          <cell r="F164">
            <v>9111</v>
          </cell>
          <cell r="G164">
            <v>22800</v>
          </cell>
          <cell r="H164" t="str">
            <v>HUADUPRIME1</v>
          </cell>
          <cell r="I164">
            <v>7</v>
          </cell>
          <cell r="J164">
            <v>5</v>
          </cell>
          <cell r="K164">
            <v>56</v>
          </cell>
          <cell r="S164">
            <v>1</v>
          </cell>
          <cell r="U164">
            <v>81</v>
          </cell>
          <cell r="V164">
            <v>82</v>
          </cell>
          <cell r="W164">
            <v>83</v>
          </cell>
          <cell r="X164">
            <v>2612</v>
          </cell>
          <cell r="Y164">
            <v>2613</v>
          </cell>
          <cell r="Z164">
            <v>1243</v>
          </cell>
          <cell r="AA164">
            <v>162</v>
          </cell>
          <cell r="AB164">
            <v>2603</v>
          </cell>
          <cell r="AC164">
            <v>1212</v>
          </cell>
          <cell r="AD164">
            <v>2492</v>
          </cell>
          <cell r="AE164">
            <v>2241</v>
          </cell>
        </row>
        <row r="165">
          <cell r="J165" t="str">
            <v>TRX#</v>
          </cell>
        </row>
        <row r="166">
          <cell r="J166" t="str">
            <v>FRT</v>
          </cell>
        </row>
        <row r="169">
          <cell r="B169" t="str">
            <v>FUZ912</v>
          </cell>
          <cell r="C169">
            <v>112</v>
          </cell>
          <cell r="D169">
            <v>1</v>
          </cell>
          <cell r="F169">
            <v>9121</v>
          </cell>
          <cell r="G169">
            <v>22800</v>
          </cell>
          <cell r="H169" t="str">
            <v>HUADUPRIME2</v>
          </cell>
          <cell r="I169">
            <v>7</v>
          </cell>
          <cell r="J169">
            <v>7</v>
          </cell>
          <cell r="K169">
            <v>79</v>
          </cell>
          <cell r="S169">
            <v>1</v>
          </cell>
          <cell r="U169">
            <v>81</v>
          </cell>
          <cell r="V169">
            <v>82</v>
          </cell>
          <cell r="W169">
            <v>83</v>
          </cell>
          <cell r="X169">
            <v>2612</v>
          </cell>
          <cell r="Y169">
            <v>2613</v>
          </cell>
          <cell r="Z169">
            <v>1243</v>
          </cell>
          <cell r="AA169">
            <v>162</v>
          </cell>
          <cell r="AB169">
            <v>2603</v>
          </cell>
          <cell r="AC169">
            <v>1212</v>
          </cell>
          <cell r="AD169">
            <v>2492</v>
          </cell>
          <cell r="AE169">
            <v>2241</v>
          </cell>
        </row>
        <row r="170">
          <cell r="J170" t="str">
            <v>TRX#</v>
          </cell>
        </row>
        <row r="171">
          <cell r="J171" t="str">
            <v>FRT</v>
          </cell>
        </row>
        <row r="174">
          <cell r="B174" t="str">
            <v>FUZ913</v>
          </cell>
          <cell r="C174">
            <v>112</v>
          </cell>
          <cell r="D174">
            <v>1</v>
          </cell>
          <cell r="F174">
            <v>9131</v>
          </cell>
          <cell r="G174">
            <v>22800</v>
          </cell>
          <cell r="H174" t="str">
            <v>DONGBAIPRIME2</v>
          </cell>
          <cell r="I174">
            <v>7</v>
          </cell>
          <cell r="J174">
            <v>7</v>
          </cell>
          <cell r="K174">
            <v>60</v>
          </cell>
          <cell r="S174">
            <v>1</v>
          </cell>
          <cell r="U174">
            <v>81</v>
          </cell>
          <cell r="V174">
            <v>82</v>
          </cell>
          <cell r="W174">
            <v>83</v>
          </cell>
          <cell r="X174">
            <v>2241</v>
          </cell>
          <cell r="Y174">
            <v>2612</v>
          </cell>
          <cell r="Z174">
            <v>2613</v>
          </cell>
          <cell r="AA174">
            <v>1243</v>
          </cell>
          <cell r="AB174">
            <v>2492</v>
          </cell>
          <cell r="AC174">
            <v>2631</v>
          </cell>
          <cell r="AD174">
            <v>2633</v>
          </cell>
          <cell r="AE174">
            <v>1251</v>
          </cell>
          <cell r="AF174">
            <v>1212</v>
          </cell>
          <cell r="AG174">
            <v>162</v>
          </cell>
        </row>
        <row r="175">
          <cell r="J175" t="str">
            <v>TRX#</v>
          </cell>
        </row>
        <row r="176">
          <cell r="J176" t="str">
            <v>FRT</v>
          </cell>
        </row>
        <row r="179">
          <cell r="B179" t="str">
            <v>ALL</v>
          </cell>
        </row>
        <row r="180">
          <cell r="B180" t="str">
            <v>SITE:</v>
          </cell>
          <cell r="C180" t="str">
            <v>BCF</v>
          </cell>
          <cell r="D180" t="str">
            <v>BTS</v>
          </cell>
          <cell r="E180" t="str">
            <v>TYP</v>
          </cell>
          <cell r="F180" t="str">
            <v>CI</v>
          </cell>
          <cell r="G180" t="str">
            <v>LAC</v>
          </cell>
          <cell r="H180" t="str">
            <v>CELL NAME</v>
          </cell>
          <cell r="I180" t="str">
            <v>NCC</v>
          </cell>
          <cell r="J180" t="str">
            <v>BCC</v>
          </cell>
          <cell r="K180" t="str">
            <v>BCCH</v>
          </cell>
          <cell r="L180" t="str">
            <v>2nd</v>
          </cell>
          <cell r="M180" t="str">
            <v>3rd</v>
          </cell>
          <cell r="N180" t="str">
            <v>4th</v>
          </cell>
          <cell r="O180" t="str">
            <v>5th</v>
          </cell>
          <cell r="P180" t="str">
            <v>BCH</v>
          </cell>
          <cell r="Q180" t="str">
            <v>AG</v>
          </cell>
          <cell r="R180" t="str">
            <v>SD</v>
          </cell>
          <cell r="S180" t="str">
            <v>TRX</v>
          </cell>
          <cell r="T180" t="str">
            <v>ET</v>
          </cell>
          <cell r="W180" t="str">
            <v>Neighbor cell</v>
          </cell>
          <cell r="AR180" t="str">
            <v>IUO Reference Cells (Pool)  &lt;&lt;CoCh - AdjCh&gt;&gt;</v>
          </cell>
        </row>
        <row r="181">
          <cell r="G181" t="str">
            <v>(Dec)</v>
          </cell>
          <cell r="K181" t="str">
            <v>TRX</v>
          </cell>
          <cell r="L181" t="str">
            <v>TRX</v>
          </cell>
          <cell r="M181" t="str">
            <v>TRX</v>
          </cell>
          <cell r="N181" t="str">
            <v>TRX</v>
          </cell>
          <cell r="O181" t="str">
            <v>TRX</v>
          </cell>
          <cell r="P181" t="str">
            <v>CFC</v>
          </cell>
          <cell r="Q181" t="str">
            <v>CH</v>
          </cell>
          <cell r="R181" t="str">
            <v>CH</v>
          </cell>
          <cell r="S181" t="str">
            <v>Num</v>
          </cell>
          <cell r="T181" t="str">
            <v>Num</v>
          </cell>
          <cell r="U181">
            <v>1</v>
          </cell>
          <cell r="V181">
            <v>2</v>
          </cell>
          <cell r="W181">
            <v>3</v>
          </cell>
          <cell r="X181">
            <v>4</v>
          </cell>
          <cell r="Y181">
            <v>5</v>
          </cell>
          <cell r="Z181">
            <v>6</v>
          </cell>
          <cell r="AA181">
            <v>7</v>
          </cell>
          <cell r="AB181">
            <v>8</v>
          </cell>
          <cell r="AC181">
            <v>9</v>
          </cell>
          <cell r="AD181">
            <v>10</v>
          </cell>
          <cell r="AE181">
            <v>11</v>
          </cell>
          <cell r="AF181">
            <v>12</v>
          </cell>
          <cell r="AG181">
            <v>13</v>
          </cell>
          <cell r="AH181">
            <v>14</v>
          </cell>
          <cell r="AI181">
            <v>15</v>
          </cell>
          <cell r="AJ181">
            <v>16</v>
          </cell>
          <cell r="AK181">
            <v>17</v>
          </cell>
          <cell r="AL181">
            <v>18</v>
          </cell>
          <cell r="AM181">
            <v>19</v>
          </cell>
          <cell r="AN181">
            <v>20</v>
          </cell>
          <cell r="AO181">
            <v>21</v>
          </cell>
          <cell r="AP181">
            <v>22</v>
          </cell>
          <cell r="AQ181">
            <v>23</v>
          </cell>
          <cell r="AR181">
            <v>1</v>
          </cell>
          <cell r="AS181">
            <v>2</v>
          </cell>
          <cell r="AT181">
            <v>3</v>
          </cell>
          <cell r="AU181">
            <v>4</v>
          </cell>
          <cell r="AV181">
            <v>5</v>
          </cell>
          <cell r="AW181">
            <v>6</v>
          </cell>
          <cell r="AX181">
            <v>7</v>
          </cell>
          <cell r="AY181">
            <v>8</v>
          </cell>
          <cell r="AZ181">
            <v>9</v>
          </cell>
          <cell r="BA181">
            <v>10</v>
          </cell>
          <cell r="BB181">
            <v>11</v>
          </cell>
        </row>
        <row r="182">
          <cell r="B182" t="str">
            <v>BSC113</v>
          </cell>
        </row>
        <row r="183">
          <cell r="B183" t="str">
            <v>FUZ016</v>
          </cell>
          <cell r="C183">
            <v>113</v>
          </cell>
          <cell r="D183">
            <v>1</v>
          </cell>
          <cell r="F183">
            <v>161</v>
          </cell>
          <cell r="G183">
            <v>22801</v>
          </cell>
          <cell r="H183" t="str">
            <v>XICHENGGY1</v>
          </cell>
          <cell r="I183">
            <v>4</v>
          </cell>
          <cell r="J183">
            <v>4</v>
          </cell>
          <cell r="K183">
            <v>54</v>
          </cell>
          <cell r="L183">
            <v>73</v>
          </cell>
          <cell r="N183">
            <v>83</v>
          </cell>
          <cell r="O183">
            <v>89</v>
          </cell>
          <cell r="S183">
            <v>4</v>
          </cell>
          <cell r="U183">
            <v>162</v>
          </cell>
          <cell r="V183">
            <v>163</v>
          </cell>
          <cell r="W183">
            <v>2432</v>
          </cell>
          <cell r="X183">
            <v>2433</v>
          </cell>
          <cell r="Y183">
            <v>331</v>
          </cell>
          <cell r="Z183">
            <v>332</v>
          </cell>
          <cell r="AA183">
            <v>2481</v>
          </cell>
          <cell r="AB183">
            <v>1213</v>
          </cell>
          <cell r="AC183">
            <v>2133</v>
          </cell>
          <cell r="AD183">
            <v>2483</v>
          </cell>
          <cell r="AE183">
            <v>2482</v>
          </cell>
          <cell r="AF183">
            <v>81</v>
          </cell>
          <cell r="AG183">
            <v>83</v>
          </cell>
          <cell r="AH183">
            <v>1201</v>
          </cell>
          <cell r="AI183">
            <v>1202</v>
          </cell>
          <cell r="AJ183">
            <v>333</v>
          </cell>
          <cell r="AK183">
            <v>1141</v>
          </cell>
          <cell r="AL183">
            <v>1142</v>
          </cell>
          <cell r="AM183">
            <v>2493</v>
          </cell>
          <cell r="AR183">
            <v>1201</v>
          </cell>
          <cell r="AS183">
            <v>1211</v>
          </cell>
          <cell r="AT183">
            <v>1251</v>
          </cell>
          <cell r="AU183">
            <v>311</v>
          </cell>
          <cell r="AV183">
            <v>21</v>
          </cell>
          <cell r="AX183">
            <v>2481</v>
          </cell>
          <cell r="AY183">
            <v>2483</v>
          </cell>
          <cell r="AZ183">
            <v>2171</v>
          </cell>
          <cell r="BA183">
            <v>81</v>
          </cell>
        </row>
        <row r="184">
          <cell r="J184" t="str">
            <v>TRX#</v>
          </cell>
        </row>
        <row r="185">
          <cell r="J185" t="str">
            <v>FRT</v>
          </cell>
        </row>
        <row r="188">
          <cell r="B188" t="str">
            <v>FUZ016</v>
          </cell>
          <cell r="C188">
            <v>113</v>
          </cell>
          <cell r="D188">
            <v>1</v>
          </cell>
          <cell r="F188">
            <v>162</v>
          </cell>
          <cell r="G188">
            <v>22801</v>
          </cell>
          <cell r="H188" t="str">
            <v>XICHENGGY2</v>
          </cell>
          <cell r="I188">
            <v>4</v>
          </cell>
          <cell r="J188">
            <v>2</v>
          </cell>
          <cell r="K188">
            <v>59</v>
          </cell>
          <cell r="L188">
            <v>64</v>
          </cell>
          <cell r="N188">
            <v>85</v>
          </cell>
          <cell r="O188">
            <v>91</v>
          </cell>
          <cell r="S188">
            <v>4</v>
          </cell>
          <cell r="U188">
            <v>163</v>
          </cell>
          <cell r="V188">
            <v>161</v>
          </cell>
          <cell r="W188">
            <v>1213</v>
          </cell>
          <cell r="X188">
            <v>81</v>
          </cell>
          <cell r="Y188">
            <v>83</v>
          </cell>
          <cell r="Z188">
            <v>2241</v>
          </cell>
          <cell r="AA188">
            <v>2243</v>
          </cell>
          <cell r="AB188">
            <v>1251</v>
          </cell>
          <cell r="AC188">
            <v>2171</v>
          </cell>
          <cell r="AD188">
            <v>2173</v>
          </cell>
          <cell r="AE188">
            <v>311</v>
          </cell>
          <cell r="AF188">
            <v>2521</v>
          </cell>
          <cell r="AG188">
            <v>21</v>
          </cell>
          <cell r="AH188">
            <v>2482</v>
          </cell>
          <cell r="AI188">
            <v>2633</v>
          </cell>
          <cell r="AJ188">
            <v>9101</v>
          </cell>
          <cell r="AK188">
            <v>9111</v>
          </cell>
          <cell r="AL188">
            <v>9121</v>
          </cell>
          <cell r="AR188">
            <v>1202</v>
          </cell>
          <cell r="AS188">
            <v>22</v>
          </cell>
          <cell r="AT188">
            <v>1212</v>
          </cell>
          <cell r="AU188">
            <v>312</v>
          </cell>
          <cell r="AW188">
            <v>2482</v>
          </cell>
          <cell r="AX188">
            <v>2172</v>
          </cell>
          <cell r="AY188">
            <v>2171</v>
          </cell>
          <cell r="AZ188">
            <v>2521</v>
          </cell>
          <cell r="BA188">
            <v>2173</v>
          </cell>
          <cell r="BB188">
            <v>2242</v>
          </cell>
        </row>
        <row r="189">
          <cell r="J189" t="str">
            <v>TRX#</v>
          </cell>
        </row>
        <row r="190">
          <cell r="J190" t="str">
            <v>FRT</v>
          </cell>
        </row>
        <row r="193">
          <cell r="B193" t="str">
            <v>FUZ016</v>
          </cell>
          <cell r="C193">
            <v>113</v>
          </cell>
          <cell r="D193">
            <v>1</v>
          </cell>
          <cell r="F193">
            <v>163</v>
          </cell>
          <cell r="G193">
            <v>22801</v>
          </cell>
          <cell r="H193" t="str">
            <v>XICHENGGY3</v>
          </cell>
          <cell r="I193">
            <v>4</v>
          </cell>
          <cell r="J193">
            <v>1</v>
          </cell>
          <cell r="K193">
            <v>43</v>
          </cell>
          <cell r="L193">
            <v>69</v>
          </cell>
          <cell r="M193">
            <v>67</v>
          </cell>
          <cell r="N193">
            <v>87</v>
          </cell>
          <cell r="O193">
            <v>93</v>
          </cell>
          <cell r="S193">
            <v>5</v>
          </cell>
          <cell r="U193">
            <v>161</v>
          </cell>
          <cell r="V193">
            <v>162</v>
          </cell>
          <cell r="W193">
            <v>2171</v>
          </cell>
          <cell r="X193">
            <v>2173</v>
          </cell>
          <cell r="Y193">
            <v>311</v>
          </cell>
          <cell r="Z193">
            <v>2521</v>
          </cell>
          <cell r="AA193">
            <v>2522</v>
          </cell>
          <cell r="AB193">
            <v>21</v>
          </cell>
          <cell r="AC193">
            <v>2152</v>
          </cell>
          <cell r="AD193">
            <v>2482</v>
          </cell>
          <cell r="AE193">
            <v>2483</v>
          </cell>
          <cell r="AF193">
            <v>2241</v>
          </cell>
          <cell r="AG193">
            <v>23</v>
          </cell>
          <cell r="AH193">
            <v>1202</v>
          </cell>
          <cell r="AI193">
            <v>22</v>
          </cell>
          <cell r="AR193">
            <v>1203</v>
          </cell>
          <cell r="AS193">
            <v>1213</v>
          </cell>
          <cell r="AT193">
            <v>1253</v>
          </cell>
          <cell r="AU193">
            <v>313</v>
          </cell>
          <cell r="AW193">
            <v>2482</v>
          </cell>
          <cell r="AX193">
            <v>2483</v>
          </cell>
          <cell r="AY193">
            <v>2173</v>
          </cell>
          <cell r="AZ193">
            <v>2522</v>
          </cell>
          <cell r="BA193">
            <v>2152</v>
          </cell>
        </row>
        <row r="194">
          <cell r="J194" t="str">
            <v>TRX#</v>
          </cell>
        </row>
        <row r="195">
          <cell r="J195" t="str">
            <v>FRT</v>
          </cell>
        </row>
        <row r="198">
          <cell r="B198" t="str">
            <v>FUZ217</v>
          </cell>
          <cell r="C198">
            <v>113</v>
          </cell>
          <cell r="D198">
            <v>1</v>
          </cell>
          <cell r="F198">
            <v>2171</v>
          </cell>
          <cell r="G198">
            <v>22801</v>
          </cell>
          <cell r="H198" t="str">
            <v>SHAOYUAN1</v>
          </cell>
          <cell r="I198">
            <v>4</v>
          </cell>
          <cell r="J198">
            <v>6</v>
          </cell>
          <cell r="K198">
            <v>45</v>
          </cell>
          <cell r="L198">
            <v>79</v>
          </cell>
          <cell r="N198">
            <v>84</v>
          </cell>
          <cell r="O198">
            <v>90</v>
          </cell>
          <cell r="S198">
            <v>4</v>
          </cell>
          <cell r="U198">
            <v>2172</v>
          </cell>
          <cell r="V198">
            <v>2173</v>
          </cell>
          <cell r="W198">
            <v>1213</v>
          </cell>
          <cell r="X198">
            <v>83</v>
          </cell>
          <cell r="Y198">
            <v>162</v>
          </cell>
          <cell r="Z198">
            <v>163</v>
          </cell>
          <cell r="AA198">
            <v>2483</v>
          </cell>
          <cell r="AB198">
            <v>2152</v>
          </cell>
          <cell r="AC198">
            <v>2521</v>
          </cell>
          <cell r="AD198">
            <v>2241</v>
          </cell>
          <cell r="AE198">
            <v>2243</v>
          </cell>
          <cell r="AF198">
            <v>1202</v>
          </cell>
          <cell r="AG198">
            <v>1251</v>
          </cell>
          <cell r="AH198">
            <v>2482</v>
          </cell>
          <cell r="AR198">
            <v>81</v>
          </cell>
          <cell r="AS198">
            <v>2241</v>
          </cell>
          <cell r="AT198">
            <v>261</v>
          </cell>
          <cell r="AU198">
            <v>2521</v>
          </cell>
          <cell r="AV198">
            <v>2481</v>
          </cell>
          <cell r="AX198">
            <v>1251</v>
          </cell>
          <cell r="AY198">
            <v>311</v>
          </cell>
          <cell r="AZ198">
            <v>312</v>
          </cell>
          <cell r="BA198">
            <v>162</v>
          </cell>
          <cell r="BB198">
            <v>1252</v>
          </cell>
        </row>
        <row r="199">
          <cell r="J199" t="str">
            <v>TRX#</v>
          </cell>
        </row>
        <row r="200">
          <cell r="J200" t="str">
            <v>FRT</v>
          </cell>
        </row>
        <row r="203">
          <cell r="B203" t="str">
            <v>FUZ217</v>
          </cell>
          <cell r="C203">
            <v>113</v>
          </cell>
          <cell r="D203">
            <v>1</v>
          </cell>
          <cell r="F203">
            <v>2172</v>
          </cell>
          <cell r="G203">
            <v>22801</v>
          </cell>
          <cell r="H203" t="str">
            <v>SHAOYUAN2</v>
          </cell>
          <cell r="I203">
            <v>5</v>
          </cell>
          <cell r="J203">
            <v>4</v>
          </cell>
          <cell r="K203">
            <v>58</v>
          </cell>
          <cell r="L203">
            <v>63</v>
          </cell>
          <cell r="N203">
            <v>86</v>
          </cell>
          <cell r="O203">
            <v>92</v>
          </cell>
          <cell r="S203">
            <v>4</v>
          </cell>
          <cell r="U203">
            <v>2173</v>
          </cell>
          <cell r="V203">
            <v>2171</v>
          </cell>
          <cell r="W203">
            <v>83</v>
          </cell>
          <cell r="X203">
            <v>2241</v>
          </cell>
          <cell r="Y203">
            <v>2243</v>
          </cell>
          <cell r="Z203">
            <v>1253</v>
          </cell>
          <cell r="AA203">
            <v>2191</v>
          </cell>
          <cell r="AB203">
            <v>311</v>
          </cell>
          <cell r="AC203">
            <v>312</v>
          </cell>
          <cell r="AD203">
            <v>2193</v>
          </cell>
          <cell r="AE203">
            <v>1311</v>
          </cell>
          <cell r="AF203">
            <v>1251</v>
          </cell>
          <cell r="AG203">
            <v>2482</v>
          </cell>
          <cell r="AH203">
            <v>2633</v>
          </cell>
          <cell r="AI203">
            <v>9071</v>
          </cell>
          <cell r="AJ203">
            <v>2211</v>
          </cell>
          <cell r="AK203">
            <v>2213</v>
          </cell>
          <cell r="AR203">
            <v>2522</v>
          </cell>
          <cell r="AS203">
            <v>2482</v>
          </cell>
          <cell r="AT203">
            <v>82</v>
          </cell>
          <cell r="AU203">
            <v>2162</v>
          </cell>
          <cell r="AV203">
            <v>2482</v>
          </cell>
          <cell r="AX203">
            <v>1253</v>
          </cell>
          <cell r="AY203">
            <v>1252</v>
          </cell>
          <cell r="AZ203">
            <v>312</v>
          </cell>
          <cell r="BA203">
            <v>162</v>
          </cell>
          <cell r="BB203">
            <v>163</v>
          </cell>
        </row>
        <row r="204">
          <cell r="J204" t="str">
            <v>TRX#</v>
          </cell>
        </row>
        <row r="205">
          <cell r="J205" t="str">
            <v>FRT</v>
          </cell>
        </row>
        <row r="208">
          <cell r="B208" t="str">
            <v>FUZ217</v>
          </cell>
          <cell r="C208">
            <v>113</v>
          </cell>
          <cell r="D208">
            <v>1</v>
          </cell>
          <cell r="F208">
            <v>2173</v>
          </cell>
          <cell r="G208">
            <v>22801</v>
          </cell>
          <cell r="H208" t="str">
            <v>SHAOYUAN3</v>
          </cell>
          <cell r="I208">
            <v>4</v>
          </cell>
          <cell r="J208">
            <v>2</v>
          </cell>
          <cell r="K208">
            <v>49</v>
          </cell>
          <cell r="L208">
            <v>72</v>
          </cell>
          <cell r="N208">
            <v>88</v>
          </cell>
          <cell r="O208">
            <v>94</v>
          </cell>
          <cell r="S208">
            <v>4</v>
          </cell>
          <cell r="U208">
            <v>2171</v>
          </cell>
          <cell r="V208">
            <v>2172</v>
          </cell>
          <cell r="W208">
            <v>1253</v>
          </cell>
          <cell r="X208">
            <v>2191</v>
          </cell>
          <cell r="Y208">
            <v>2193</v>
          </cell>
          <cell r="Z208">
            <v>311</v>
          </cell>
          <cell r="AA208">
            <v>2521</v>
          </cell>
          <cell r="AB208">
            <v>2522</v>
          </cell>
          <cell r="AC208">
            <v>2152</v>
          </cell>
          <cell r="AD208">
            <v>162</v>
          </cell>
          <cell r="AE208">
            <v>163</v>
          </cell>
          <cell r="AF208">
            <v>312</v>
          </cell>
          <cell r="AG208">
            <v>1251</v>
          </cell>
          <cell r="AH208">
            <v>1202</v>
          </cell>
          <cell r="AI208">
            <v>2482</v>
          </cell>
          <cell r="AJ208">
            <v>2483</v>
          </cell>
          <cell r="AR208">
            <v>2483</v>
          </cell>
          <cell r="AS208">
            <v>2523</v>
          </cell>
          <cell r="AT208">
            <v>263</v>
          </cell>
          <cell r="AU208">
            <v>2243</v>
          </cell>
          <cell r="AV208">
            <v>83</v>
          </cell>
          <cell r="AW208">
            <v>2483</v>
          </cell>
          <cell r="AY208">
            <v>163</v>
          </cell>
          <cell r="AZ208">
            <v>1253</v>
          </cell>
          <cell r="BA208">
            <v>1251</v>
          </cell>
          <cell r="BB208">
            <v>311</v>
          </cell>
        </row>
        <row r="209">
          <cell r="J209" t="str">
            <v>TRX#</v>
          </cell>
        </row>
        <row r="210">
          <cell r="J210" t="str">
            <v>FRT</v>
          </cell>
        </row>
        <row r="213">
          <cell r="B213" t="str">
            <v>FUZ248</v>
          </cell>
          <cell r="C213">
            <v>113</v>
          </cell>
          <cell r="D213">
            <v>1</v>
          </cell>
          <cell r="F213">
            <v>2481</v>
          </cell>
          <cell r="G213">
            <v>22801</v>
          </cell>
          <cell r="H213" t="str">
            <v>HUBINXIAOXUE1</v>
          </cell>
          <cell r="I213">
            <v>7</v>
          </cell>
          <cell r="J213">
            <v>4</v>
          </cell>
          <cell r="K213">
            <v>49</v>
          </cell>
          <cell r="L213">
            <v>65</v>
          </cell>
          <cell r="N213">
            <v>84</v>
          </cell>
          <cell r="O213">
            <v>90</v>
          </cell>
          <cell r="S213">
            <v>4</v>
          </cell>
          <cell r="U213">
            <v>2482</v>
          </cell>
          <cell r="V213">
            <v>2483</v>
          </cell>
          <cell r="W213">
            <v>2151</v>
          </cell>
          <cell r="X213">
            <v>1201</v>
          </cell>
          <cell r="Y213">
            <v>1202</v>
          </cell>
          <cell r="Z213">
            <v>161</v>
          </cell>
          <cell r="AA213">
            <v>1211</v>
          </cell>
          <cell r="AB213">
            <v>1213</v>
          </cell>
          <cell r="AC213">
            <v>2493</v>
          </cell>
          <cell r="AD213">
            <v>332</v>
          </cell>
          <cell r="AE213">
            <v>333</v>
          </cell>
          <cell r="AF213">
            <v>2112</v>
          </cell>
          <cell r="AG213">
            <v>1142</v>
          </cell>
          <cell r="AH213">
            <v>2432</v>
          </cell>
          <cell r="AI213">
            <v>2433</v>
          </cell>
          <cell r="AJ213">
            <v>2133</v>
          </cell>
          <cell r="AR213">
            <v>2151</v>
          </cell>
          <cell r="AS213">
            <v>2171</v>
          </cell>
          <cell r="AT213">
            <v>81</v>
          </cell>
          <cell r="AU213">
            <v>2521</v>
          </cell>
          <cell r="AW213">
            <v>1201</v>
          </cell>
          <cell r="AX213">
            <v>1202</v>
          </cell>
          <cell r="AY213">
            <v>161</v>
          </cell>
          <cell r="AZ213">
            <v>162</v>
          </cell>
          <cell r="BA213">
            <v>121</v>
          </cell>
          <cell r="BB213">
            <v>333</v>
          </cell>
        </row>
        <row r="214">
          <cell r="J214" t="str">
            <v>TRX#</v>
          </cell>
        </row>
        <row r="215">
          <cell r="J215" t="str">
            <v>FRT</v>
          </cell>
        </row>
        <row r="218">
          <cell r="B218" t="str">
            <v>FUZ248</v>
          </cell>
          <cell r="C218">
            <v>113</v>
          </cell>
          <cell r="D218">
            <v>1</v>
          </cell>
          <cell r="F218">
            <v>2482</v>
          </cell>
          <cell r="G218">
            <v>22801</v>
          </cell>
          <cell r="H218" t="str">
            <v>HUBINXIAOXUE2</v>
          </cell>
          <cell r="I218">
            <v>6</v>
          </cell>
          <cell r="J218">
            <v>2</v>
          </cell>
          <cell r="K218">
            <v>57</v>
          </cell>
          <cell r="L218">
            <v>77</v>
          </cell>
          <cell r="N218">
            <v>86</v>
          </cell>
          <cell r="O218">
            <v>92</v>
          </cell>
          <cell r="S218">
            <v>4</v>
          </cell>
          <cell r="U218">
            <v>2481</v>
          </cell>
          <cell r="V218">
            <v>2483</v>
          </cell>
          <cell r="W218">
            <v>161</v>
          </cell>
          <cell r="X218">
            <v>162</v>
          </cell>
          <cell r="Y218">
            <v>163</v>
          </cell>
          <cell r="Z218">
            <v>2171</v>
          </cell>
          <cell r="AA218">
            <v>2172</v>
          </cell>
          <cell r="AB218">
            <v>2173</v>
          </cell>
          <cell r="AC218">
            <v>1213</v>
          </cell>
          <cell r="AD218">
            <v>1212</v>
          </cell>
          <cell r="AE218">
            <v>83</v>
          </cell>
          <cell r="AF218">
            <v>1202</v>
          </cell>
          <cell r="AG218">
            <v>1251</v>
          </cell>
          <cell r="AH218">
            <v>2521</v>
          </cell>
          <cell r="AI218">
            <v>311</v>
          </cell>
          <cell r="AJ218">
            <v>2493</v>
          </cell>
          <cell r="AK218">
            <v>2522</v>
          </cell>
          <cell r="AR218">
            <v>2152</v>
          </cell>
          <cell r="AS218">
            <v>2522</v>
          </cell>
          <cell r="AT218">
            <v>2172</v>
          </cell>
          <cell r="AV218">
            <v>162</v>
          </cell>
          <cell r="AW218">
            <v>163</v>
          </cell>
          <cell r="AX218">
            <v>1213</v>
          </cell>
          <cell r="AY218">
            <v>1212</v>
          </cell>
          <cell r="AZ218">
            <v>331</v>
          </cell>
          <cell r="BA218">
            <v>1202</v>
          </cell>
        </row>
        <row r="219">
          <cell r="J219" t="str">
            <v>TRX#</v>
          </cell>
        </row>
        <row r="220">
          <cell r="J220" t="str">
            <v>FRT</v>
          </cell>
        </row>
        <row r="223">
          <cell r="B223" t="str">
            <v>FUZ248</v>
          </cell>
          <cell r="C223">
            <v>113</v>
          </cell>
          <cell r="D223">
            <v>1</v>
          </cell>
          <cell r="F223">
            <v>2483</v>
          </cell>
          <cell r="G223">
            <v>22801</v>
          </cell>
          <cell r="H223" t="str">
            <v>HUBINXIAOXUE3</v>
          </cell>
          <cell r="I223">
            <v>7</v>
          </cell>
          <cell r="J223">
            <v>3</v>
          </cell>
          <cell r="K223">
            <v>47</v>
          </cell>
          <cell r="L223">
            <v>60</v>
          </cell>
          <cell r="N223">
            <v>88</v>
          </cell>
          <cell r="O223">
            <v>94</v>
          </cell>
          <cell r="S223">
            <v>4</v>
          </cell>
          <cell r="U223">
            <v>2481</v>
          </cell>
          <cell r="V223">
            <v>2482</v>
          </cell>
          <cell r="W223">
            <v>1202</v>
          </cell>
          <cell r="X223">
            <v>1203</v>
          </cell>
          <cell r="Y223">
            <v>2152</v>
          </cell>
          <cell r="Z223">
            <v>2153</v>
          </cell>
          <cell r="AA223">
            <v>2151</v>
          </cell>
          <cell r="AB223">
            <v>163</v>
          </cell>
          <cell r="AC223">
            <v>2521</v>
          </cell>
          <cell r="AD223">
            <v>21</v>
          </cell>
          <cell r="AE223">
            <v>22</v>
          </cell>
          <cell r="AF223">
            <v>2173</v>
          </cell>
          <cell r="AG223">
            <v>161</v>
          </cell>
          <cell r="AH223">
            <v>311</v>
          </cell>
          <cell r="AI223">
            <v>2171</v>
          </cell>
          <cell r="AJ223">
            <v>2522</v>
          </cell>
          <cell r="AR223">
            <v>2173</v>
          </cell>
          <cell r="AS223">
            <v>83</v>
          </cell>
          <cell r="AT223">
            <v>1223</v>
          </cell>
          <cell r="AU223">
            <v>2153</v>
          </cell>
          <cell r="AW223">
            <v>1203</v>
          </cell>
          <cell r="AX223">
            <v>161</v>
          </cell>
          <cell r="AY223">
            <v>163</v>
          </cell>
          <cell r="AZ223">
            <v>1213</v>
          </cell>
        </row>
        <row r="224">
          <cell r="J224" t="str">
            <v>TRX#</v>
          </cell>
        </row>
        <row r="225">
          <cell r="J225" t="str">
            <v>FRT</v>
          </cell>
        </row>
        <row r="228">
          <cell r="B228" t="str">
            <v>ALL</v>
          </cell>
        </row>
        <row r="229">
          <cell r="B229" t="str">
            <v>SITE:</v>
          </cell>
          <cell r="C229" t="str">
            <v>BCF</v>
          </cell>
          <cell r="D229" t="str">
            <v>BTS</v>
          </cell>
          <cell r="E229" t="str">
            <v>TYP</v>
          </cell>
          <cell r="F229" t="str">
            <v>CI</v>
          </cell>
          <cell r="G229" t="str">
            <v>LAC</v>
          </cell>
          <cell r="H229" t="str">
            <v>CELL NAME</v>
          </cell>
          <cell r="I229" t="str">
            <v>NCC</v>
          </cell>
          <cell r="J229" t="str">
            <v>BCC</v>
          </cell>
          <cell r="K229" t="str">
            <v>BCCH</v>
          </cell>
          <cell r="L229" t="str">
            <v>2nd</v>
          </cell>
          <cell r="M229" t="str">
            <v>3rd</v>
          </cell>
          <cell r="N229" t="str">
            <v>4th</v>
          </cell>
          <cell r="O229" t="str">
            <v>5th</v>
          </cell>
          <cell r="P229" t="str">
            <v>BCH</v>
          </cell>
          <cell r="Q229" t="str">
            <v>AG</v>
          </cell>
          <cell r="R229" t="str">
            <v>SD</v>
          </cell>
          <cell r="S229" t="str">
            <v>TRX</v>
          </cell>
          <cell r="T229" t="str">
            <v>ET</v>
          </cell>
          <cell r="W229" t="str">
            <v>Neighbor cell</v>
          </cell>
          <cell r="AR229" t="str">
            <v>IUO Reference Cells (Pool)  &lt;&lt;CoCh - AdjCh&gt;&gt;</v>
          </cell>
        </row>
        <row r="230">
          <cell r="G230" t="str">
            <v>(Dec)</v>
          </cell>
          <cell r="K230" t="str">
            <v>TRX</v>
          </cell>
          <cell r="L230" t="str">
            <v>TRX</v>
          </cell>
          <cell r="M230" t="str">
            <v>TRX</v>
          </cell>
          <cell r="N230" t="str">
            <v>TRX</v>
          </cell>
          <cell r="O230" t="str">
            <v>TRX</v>
          </cell>
          <cell r="P230" t="str">
            <v>CFC</v>
          </cell>
          <cell r="Q230" t="str">
            <v>CH</v>
          </cell>
          <cell r="R230" t="str">
            <v>CH</v>
          </cell>
          <cell r="S230" t="str">
            <v>Num</v>
          </cell>
          <cell r="T230" t="str">
            <v>Num</v>
          </cell>
          <cell r="U230">
            <v>1</v>
          </cell>
          <cell r="V230">
            <v>2</v>
          </cell>
          <cell r="W230">
            <v>3</v>
          </cell>
          <cell r="X230">
            <v>4</v>
          </cell>
          <cell r="Y230">
            <v>5</v>
          </cell>
          <cell r="Z230">
            <v>6</v>
          </cell>
          <cell r="AA230">
            <v>7</v>
          </cell>
          <cell r="AB230">
            <v>8</v>
          </cell>
          <cell r="AC230">
            <v>9</v>
          </cell>
          <cell r="AD230">
            <v>10</v>
          </cell>
          <cell r="AE230">
            <v>11</v>
          </cell>
          <cell r="AF230">
            <v>12</v>
          </cell>
          <cell r="AG230">
            <v>13</v>
          </cell>
          <cell r="AH230">
            <v>14</v>
          </cell>
          <cell r="AI230">
            <v>15</v>
          </cell>
          <cell r="AJ230">
            <v>16</v>
          </cell>
          <cell r="AK230">
            <v>17</v>
          </cell>
          <cell r="AL230">
            <v>18</v>
          </cell>
          <cell r="AM230">
            <v>19</v>
          </cell>
          <cell r="AN230">
            <v>20</v>
          </cell>
          <cell r="AO230">
            <v>21</v>
          </cell>
          <cell r="AP230">
            <v>22</v>
          </cell>
          <cell r="AQ230">
            <v>23</v>
          </cell>
          <cell r="AR230">
            <v>1</v>
          </cell>
          <cell r="AS230">
            <v>2</v>
          </cell>
          <cell r="AT230">
            <v>3</v>
          </cell>
          <cell r="AU230">
            <v>4</v>
          </cell>
          <cell r="AV230">
            <v>5</v>
          </cell>
          <cell r="AW230">
            <v>6</v>
          </cell>
          <cell r="AX230">
            <v>7</v>
          </cell>
          <cell r="AY230">
            <v>8</v>
          </cell>
          <cell r="AZ230">
            <v>9</v>
          </cell>
          <cell r="BA230">
            <v>10</v>
          </cell>
          <cell r="BB230">
            <v>11</v>
          </cell>
        </row>
        <row r="231">
          <cell r="B231" t="str">
            <v>BSC1114</v>
          </cell>
        </row>
        <row r="232">
          <cell r="B232" t="str">
            <v>FUZ013</v>
          </cell>
          <cell r="C232">
            <v>114</v>
          </cell>
          <cell r="D232">
            <v>1</v>
          </cell>
          <cell r="F232">
            <v>131</v>
          </cell>
          <cell r="G232">
            <v>22800</v>
          </cell>
          <cell r="H232" t="str">
            <v>YANGTOUK1</v>
          </cell>
          <cell r="I232">
            <v>5</v>
          </cell>
          <cell r="J232">
            <v>3</v>
          </cell>
          <cell r="K232">
            <v>43</v>
          </cell>
          <cell r="L232">
            <v>81</v>
          </cell>
          <cell r="N232">
            <v>84</v>
          </cell>
          <cell r="O232">
            <v>90</v>
          </cell>
          <cell r="S232">
            <v>4</v>
          </cell>
          <cell r="U232">
            <v>132</v>
          </cell>
          <cell r="V232">
            <v>133</v>
          </cell>
          <cell r="W232">
            <v>1312</v>
          </cell>
          <cell r="X232">
            <v>2301</v>
          </cell>
          <cell r="Y232">
            <v>2302</v>
          </cell>
          <cell r="Z232">
            <v>1292</v>
          </cell>
          <cell r="AA232">
            <v>1293</v>
          </cell>
          <cell r="AB232">
            <v>2293</v>
          </cell>
          <cell r="AC232">
            <v>2291</v>
          </cell>
          <cell r="AD232">
            <v>1311</v>
          </cell>
          <cell r="AE232">
            <v>1313</v>
          </cell>
          <cell r="AF232">
            <v>2303</v>
          </cell>
          <cell r="AG232">
            <v>2642</v>
          </cell>
          <cell r="AH232">
            <v>2643</v>
          </cell>
          <cell r="AR232">
            <v>2221</v>
          </cell>
          <cell r="AS232">
            <v>2291</v>
          </cell>
          <cell r="AT232">
            <v>1291</v>
          </cell>
          <cell r="AU232">
            <v>3071</v>
          </cell>
          <cell r="AW232">
            <v>2301</v>
          </cell>
          <cell r="AX232">
            <v>2302</v>
          </cell>
          <cell r="AY232">
            <v>1312</v>
          </cell>
          <cell r="AZ232">
            <v>2292</v>
          </cell>
          <cell r="BA232">
            <v>1321</v>
          </cell>
          <cell r="BB232">
            <v>2681</v>
          </cell>
        </row>
        <row r="233">
          <cell r="J233" t="str">
            <v>TRX#</v>
          </cell>
        </row>
        <row r="234">
          <cell r="J234" t="str">
            <v>FRT</v>
          </cell>
        </row>
        <row r="237">
          <cell r="B237" t="str">
            <v>FUZ013</v>
          </cell>
          <cell r="C237">
            <v>114</v>
          </cell>
          <cell r="D237">
            <v>1</v>
          </cell>
          <cell r="F237">
            <v>132</v>
          </cell>
          <cell r="G237">
            <v>22800</v>
          </cell>
          <cell r="H237" t="str">
            <v>YANGTOUK2</v>
          </cell>
          <cell r="I237">
            <v>4</v>
          </cell>
          <cell r="J237">
            <v>4</v>
          </cell>
          <cell r="K237">
            <v>49</v>
          </cell>
          <cell r="L237">
            <v>69</v>
          </cell>
          <cell r="N237">
            <v>86</v>
          </cell>
          <cell r="O237">
            <v>92</v>
          </cell>
          <cell r="S237">
            <v>4</v>
          </cell>
          <cell r="U237">
            <v>133</v>
          </cell>
          <cell r="V237">
            <v>131</v>
          </cell>
          <cell r="W237">
            <v>2293</v>
          </cell>
          <cell r="X237">
            <v>2593</v>
          </cell>
          <cell r="Y237">
            <v>1321</v>
          </cell>
          <cell r="Z237">
            <v>1323</v>
          </cell>
          <cell r="AA237">
            <v>2221</v>
          </cell>
          <cell r="AB237">
            <v>2223</v>
          </cell>
          <cell r="AC237">
            <v>2681</v>
          </cell>
          <cell r="AD237">
            <v>2682</v>
          </cell>
          <cell r="AE237">
            <v>1293</v>
          </cell>
          <cell r="AF237">
            <v>2292</v>
          </cell>
          <cell r="AG237">
            <v>1322</v>
          </cell>
          <cell r="AH237">
            <v>2222</v>
          </cell>
          <cell r="AI237">
            <v>2123</v>
          </cell>
          <cell r="AR237">
            <v>1292</v>
          </cell>
          <cell r="AS237">
            <v>3072</v>
          </cell>
          <cell r="AT237">
            <v>2222</v>
          </cell>
          <cell r="AU237">
            <v>2592</v>
          </cell>
          <cell r="AW237">
            <v>2302</v>
          </cell>
          <cell r="AX237">
            <v>1312</v>
          </cell>
          <cell r="AY237">
            <v>2293</v>
          </cell>
          <cell r="AZ237">
            <v>1323</v>
          </cell>
          <cell r="BA237">
            <v>2682</v>
          </cell>
        </row>
        <row r="238">
          <cell r="J238" t="str">
            <v>TRX#</v>
          </cell>
        </row>
        <row r="239">
          <cell r="J239" t="str">
            <v>FRT</v>
          </cell>
        </row>
        <row r="242">
          <cell r="B242" t="str">
            <v>FUZ013</v>
          </cell>
          <cell r="C242">
            <v>114</v>
          </cell>
          <cell r="D242">
            <v>1</v>
          </cell>
          <cell r="F242">
            <v>133</v>
          </cell>
          <cell r="G242">
            <v>22800</v>
          </cell>
          <cell r="H242" t="str">
            <v>YANGTOUK3</v>
          </cell>
          <cell r="I242">
            <v>4</v>
          </cell>
          <cell r="J242">
            <v>2</v>
          </cell>
          <cell r="K242">
            <v>57</v>
          </cell>
          <cell r="L242">
            <v>70</v>
          </cell>
          <cell r="N242">
            <v>88</v>
          </cell>
          <cell r="O242">
            <v>94</v>
          </cell>
          <cell r="S242">
            <v>4</v>
          </cell>
          <cell r="U242">
            <v>131</v>
          </cell>
          <cell r="V242">
            <v>132</v>
          </cell>
          <cell r="W242">
            <v>2221</v>
          </cell>
          <cell r="X242">
            <v>2681</v>
          </cell>
          <cell r="Y242">
            <v>2683</v>
          </cell>
          <cell r="Z242">
            <v>2391</v>
          </cell>
          <cell r="AA242">
            <v>2392</v>
          </cell>
          <cell r="AB242">
            <v>1312</v>
          </cell>
          <cell r="AC242">
            <v>2302</v>
          </cell>
          <cell r="AD242">
            <v>1313</v>
          </cell>
          <cell r="AE242">
            <v>2303</v>
          </cell>
          <cell r="AR242">
            <v>3073</v>
          </cell>
          <cell r="AS242">
            <v>1293</v>
          </cell>
          <cell r="AT242">
            <v>2593</v>
          </cell>
          <cell r="AU242">
            <v>2223</v>
          </cell>
          <cell r="AW242">
            <v>2683</v>
          </cell>
          <cell r="AX242">
            <v>1323</v>
          </cell>
          <cell r="AY242">
            <v>2293</v>
          </cell>
        </row>
        <row r="243">
          <cell r="J243" t="str">
            <v>TRX#</v>
          </cell>
        </row>
        <row r="244">
          <cell r="J244" t="str">
            <v>FRT</v>
          </cell>
        </row>
        <row r="247">
          <cell r="B247" t="str">
            <v>FUZ026</v>
          </cell>
          <cell r="C247">
            <v>114</v>
          </cell>
          <cell r="D247">
            <v>1</v>
          </cell>
          <cell r="F247">
            <v>261</v>
          </cell>
          <cell r="G247">
            <v>22800</v>
          </cell>
          <cell r="H247" t="str">
            <v>JIAYANGLU1</v>
          </cell>
          <cell r="I247">
            <v>4</v>
          </cell>
          <cell r="J247">
            <v>1</v>
          </cell>
          <cell r="K247">
            <v>48</v>
          </cell>
          <cell r="L247">
            <v>62</v>
          </cell>
          <cell r="N247">
            <v>84</v>
          </cell>
          <cell r="O247">
            <v>90</v>
          </cell>
          <cell r="S247">
            <v>4</v>
          </cell>
          <cell r="U247">
            <v>262</v>
          </cell>
          <cell r="V247">
            <v>263</v>
          </cell>
          <cell r="W247">
            <v>312</v>
          </cell>
          <cell r="X247">
            <v>1252</v>
          </cell>
          <cell r="Y247">
            <v>1253</v>
          </cell>
          <cell r="Z247">
            <v>2242</v>
          </cell>
          <cell r="AA247">
            <v>2243</v>
          </cell>
          <cell r="AB247">
            <v>1262</v>
          </cell>
          <cell r="AC247">
            <v>1263</v>
          </cell>
          <cell r="AD247">
            <v>1291</v>
          </cell>
          <cell r="AE247">
            <v>1293</v>
          </cell>
          <cell r="AF247">
            <v>2301</v>
          </cell>
          <cell r="AG247">
            <v>9071</v>
          </cell>
          <cell r="AH247">
            <v>122</v>
          </cell>
          <cell r="AI247">
            <v>2211</v>
          </cell>
          <cell r="AJ247">
            <v>2212</v>
          </cell>
          <cell r="AK247">
            <v>2213</v>
          </cell>
          <cell r="AL247">
            <v>2643</v>
          </cell>
          <cell r="AR247">
            <v>131</v>
          </cell>
          <cell r="AS247">
            <v>1291</v>
          </cell>
          <cell r="AT247">
            <v>3071</v>
          </cell>
          <cell r="AU247">
            <v>2641</v>
          </cell>
          <cell r="AV247">
            <v>2241</v>
          </cell>
          <cell r="AX247">
            <v>1252</v>
          </cell>
          <cell r="AY247">
            <v>2192</v>
          </cell>
          <cell r="AZ247">
            <v>1262</v>
          </cell>
          <cell r="BA247">
            <v>2191</v>
          </cell>
          <cell r="BB247">
            <v>2212</v>
          </cell>
        </row>
        <row r="248">
          <cell r="J248" t="str">
            <v>TRX#</v>
          </cell>
        </row>
        <row r="249">
          <cell r="J249" t="str">
            <v>FRT</v>
          </cell>
        </row>
        <row r="252">
          <cell r="B252" t="str">
            <v>FUZ026</v>
          </cell>
          <cell r="C252">
            <v>114</v>
          </cell>
          <cell r="D252">
            <v>1</v>
          </cell>
          <cell r="F252">
            <v>262</v>
          </cell>
          <cell r="G252">
            <v>22800</v>
          </cell>
          <cell r="H252" t="str">
            <v>JIAYANGLU2</v>
          </cell>
          <cell r="I252">
            <v>7</v>
          </cell>
          <cell r="J252">
            <v>0</v>
          </cell>
          <cell r="K252">
            <v>58</v>
          </cell>
          <cell r="L252">
            <v>73</v>
          </cell>
          <cell r="N252">
            <v>86</v>
          </cell>
          <cell r="O252">
            <v>92</v>
          </cell>
          <cell r="S252">
            <v>4</v>
          </cell>
          <cell r="U252">
            <v>263</v>
          </cell>
          <cell r="V252">
            <v>261</v>
          </cell>
          <cell r="W252">
            <v>1291</v>
          </cell>
          <cell r="X252">
            <v>1293</v>
          </cell>
          <cell r="Y252">
            <v>2301</v>
          </cell>
          <cell r="Z252">
            <v>2303</v>
          </cell>
          <cell r="AA252">
            <v>2191</v>
          </cell>
          <cell r="AB252">
            <v>2192</v>
          </cell>
          <cell r="AC252">
            <v>1263</v>
          </cell>
          <cell r="AD252">
            <v>9031</v>
          </cell>
          <cell r="AE252">
            <v>1311</v>
          </cell>
          <cell r="AF252">
            <v>9071</v>
          </cell>
          <cell r="AG252">
            <v>123</v>
          </cell>
          <cell r="AH252">
            <v>122</v>
          </cell>
          <cell r="AI252">
            <v>2212</v>
          </cell>
          <cell r="AJ252">
            <v>2643</v>
          </cell>
          <cell r="AR252">
            <v>2242</v>
          </cell>
          <cell r="AS252">
            <v>2252</v>
          </cell>
          <cell r="AT252">
            <v>3072</v>
          </cell>
          <cell r="AU252">
            <v>2162</v>
          </cell>
          <cell r="AV252">
            <v>2642</v>
          </cell>
          <cell r="AW252">
            <v>1292</v>
          </cell>
          <cell r="AY252">
            <v>1262</v>
          </cell>
          <cell r="AZ252">
            <v>2192</v>
          </cell>
          <cell r="BA252">
            <v>2303</v>
          </cell>
          <cell r="BB252">
            <v>2212</v>
          </cell>
        </row>
        <row r="253">
          <cell r="J253" t="str">
            <v>TRX#</v>
          </cell>
        </row>
        <row r="254">
          <cell r="J254" t="str">
            <v>FRT</v>
          </cell>
        </row>
        <row r="257">
          <cell r="B257" t="str">
            <v>FUZ026</v>
          </cell>
          <cell r="C257">
            <v>114</v>
          </cell>
          <cell r="D257">
            <v>1</v>
          </cell>
          <cell r="F257">
            <v>263</v>
          </cell>
          <cell r="G257">
            <v>22800</v>
          </cell>
          <cell r="H257" t="str">
            <v>JIAYANGLU3</v>
          </cell>
          <cell r="I257">
            <v>4</v>
          </cell>
          <cell r="J257">
            <v>2</v>
          </cell>
          <cell r="K257">
            <v>52</v>
          </cell>
          <cell r="L257">
            <v>81</v>
          </cell>
          <cell r="N257">
            <v>88</v>
          </cell>
          <cell r="O257">
            <v>94</v>
          </cell>
          <cell r="S257">
            <v>4</v>
          </cell>
          <cell r="U257">
            <v>261</v>
          </cell>
          <cell r="V257">
            <v>262</v>
          </cell>
          <cell r="W257">
            <v>2303</v>
          </cell>
          <cell r="X257">
            <v>2191</v>
          </cell>
          <cell r="Y257">
            <v>2192</v>
          </cell>
          <cell r="Z257">
            <v>312</v>
          </cell>
          <cell r="AA257">
            <v>1252</v>
          </cell>
          <cell r="AB257">
            <v>1253</v>
          </cell>
          <cell r="AC257">
            <v>1311</v>
          </cell>
          <cell r="AD257">
            <v>1313</v>
          </cell>
          <cell r="AE257">
            <v>2301</v>
          </cell>
          <cell r="AF257">
            <v>2162</v>
          </cell>
          <cell r="AG257">
            <v>9071</v>
          </cell>
          <cell r="AH257">
            <v>2213</v>
          </cell>
          <cell r="AI257">
            <v>2643</v>
          </cell>
          <cell r="AR257">
            <v>2173</v>
          </cell>
          <cell r="AS257">
            <v>2643</v>
          </cell>
          <cell r="AT257">
            <v>3073</v>
          </cell>
          <cell r="AU257">
            <v>2243</v>
          </cell>
          <cell r="AV257">
            <v>1293</v>
          </cell>
          <cell r="AX257">
            <v>2191</v>
          </cell>
          <cell r="AY257">
            <v>2193</v>
          </cell>
          <cell r="AZ257">
            <v>2213</v>
          </cell>
          <cell r="BA257">
            <v>2303</v>
          </cell>
          <cell r="BB257">
            <v>343</v>
          </cell>
        </row>
        <row r="258">
          <cell r="J258" t="str">
            <v>TRX#</v>
          </cell>
        </row>
        <row r="259">
          <cell r="J259" t="str">
            <v>FRT</v>
          </cell>
        </row>
        <row r="262">
          <cell r="B262" t="str">
            <v>FUZ125</v>
          </cell>
          <cell r="C262">
            <v>114</v>
          </cell>
          <cell r="D262">
            <v>1</v>
          </cell>
          <cell r="F262">
            <v>1251</v>
          </cell>
          <cell r="G262">
            <v>22800</v>
          </cell>
          <cell r="H262" t="str">
            <v>GUANGLUFANG1</v>
          </cell>
          <cell r="I262">
            <v>4</v>
          </cell>
          <cell r="J262">
            <v>3</v>
          </cell>
          <cell r="K262">
            <v>43</v>
          </cell>
          <cell r="L262">
            <v>61</v>
          </cell>
          <cell r="M262">
            <v>80</v>
          </cell>
          <cell r="N262">
            <v>83</v>
          </cell>
          <cell r="O262">
            <v>89</v>
          </cell>
          <cell r="S262">
            <v>5</v>
          </cell>
          <cell r="U262">
            <v>1252</v>
          </cell>
          <cell r="V262">
            <v>1253</v>
          </cell>
          <cell r="W262">
            <v>1212</v>
          </cell>
          <cell r="X262">
            <v>1213</v>
          </cell>
          <cell r="Y262">
            <v>83</v>
          </cell>
          <cell r="Z262">
            <v>2243</v>
          </cell>
          <cell r="AA262">
            <v>2241</v>
          </cell>
          <cell r="AB262">
            <v>2173</v>
          </cell>
          <cell r="AC262">
            <v>162</v>
          </cell>
          <cell r="AD262">
            <v>2171</v>
          </cell>
          <cell r="AE262">
            <v>2172</v>
          </cell>
          <cell r="AF262">
            <v>2482</v>
          </cell>
          <cell r="AG262">
            <v>2633</v>
          </cell>
          <cell r="AH262">
            <v>9101</v>
          </cell>
          <cell r="AI262">
            <v>2211</v>
          </cell>
          <cell r="AJ262">
            <v>2213</v>
          </cell>
          <cell r="AR262">
            <v>2191</v>
          </cell>
          <cell r="AS262">
            <v>2231</v>
          </cell>
          <cell r="AT262">
            <v>311</v>
          </cell>
          <cell r="AU262">
            <v>2631</v>
          </cell>
          <cell r="AV262">
            <v>2211</v>
          </cell>
          <cell r="AX262">
            <v>261</v>
          </cell>
          <cell r="AY262">
            <v>2241</v>
          </cell>
          <cell r="AZ262">
            <v>2521</v>
          </cell>
          <cell r="BA262">
            <v>2171</v>
          </cell>
          <cell r="BB262">
            <v>83</v>
          </cell>
        </row>
        <row r="263">
          <cell r="J263" t="str">
            <v>TRX#</v>
          </cell>
        </row>
        <row r="264">
          <cell r="J264" t="str">
            <v>FRT</v>
          </cell>
        </row>
        <row r="267">
          <cell r="B267" t="str">
            <v>FUZ125</v>
          </cell>
          <cell r="C267">
            <v>114</v>
          </cell>
          <cell r="D267">
            <v>1</v>
          </cell>
          <cell r="F267">
            <v>1252</v>
          </cell>
          <cell r="G267">
            <v>22800</v>
          </cell>
          <cell r="H267" t="str">
            <v>GUANGLUFANG2</v>
          </cell>
          <cell r="I267">
            <v>7</v>
          </cell>
          <cell r="J267">
            <v>4</v>
          </cell>
          <cell r="K267">
            <v>56</v>
          </cell>
          <cell r="L267">
            <v>65</v>
          </cell>
          <cell r="N267">
            <v>85</v>
          </cell>
          <cell r="O267">
            <v>91</v>
          </cell>
          <cell r="S267">
            <v>4</v>
          </cell>
          <cell r="U267">
            <v>1253</v>
          </cell>
          <cell r="V267">
            <v>1251</v>
          </cell>
          <cell r="W267">
            <v>83</v>
          </cell>
          <cell r="X267">
            <v>2243</v>
          </cell>
          <cell r="Y267">
            <v>1263</v>
          </cell>
          <cell r="Z267">
            <v>1262</v>
          </cell>
          <cell r="AA267">
            <v>261</v>
          </cell>
          <cell r="AB267">
            <v>263</v>
          </cell>
          <cell r="AC267">
            <v>2191</v>
          </cell>
          <cell r="AD267">
            <v>312</v>
          </cell>
          <cell r="AE267">
            <v>2242</v>
          </cell>
          <cell r="AF267">
            <v>2633</v>
          </cell>
          <cell r="AG267">
            <v>9071</v>
          </cell>
          <cell r="AH267">
            <v>2211</v>
          </cell>
          <cell r="AI267">
            <v>2212</v>
          </cell>
          <cell r="AJ267">
            <v>2213</v>
          </cell>
          <cell r="AR267">
            <v>1212</v>
          </cell>
          <cell r="AS267">
            <v>312</v>
          </cell>
          <cell r="AT267">
            <v>162</v>
          </cell>
          <cell r="AU267">
            <v>22</v>
          </cell>
          <cell r="AV267">
            <v>2632</v>
          </cell>
          <cell r="AW267">
            <v>2212</v>
          </cell>
          <cell r="AY267">
            <v>2242</v>
          </cell>
          <cell r="AZ267">
            <v>261</v>
          </cell>
          <cell r="BA267">
            <v>2172</v>
          </cell>
          <cell r="BB267">
            <v>262</v>
          </cell>
        </row>
        <row r="268">
          <cell r="J268" t="str">
            <v>TRX#</v>
          </cell>
        </row>
        <row r="269">
          <cell r="J269" t="str">
            <v>FRT</v>
          </cell>
        </row>
        <row r="272">
          <cell r="B272" t="str">
            <v>FUZ125</v>
          </cell>
          <cell r="C272">
            <v>114</v>
          </cell>
          <cell r="D272">
            <v>1</v>
          </cell>
          <cell r="F272">
            <v>1253</v>
          </cell>
          <cell r="G272">
            <v>22800</v>
          </cell>
          <cell r="H272" t="str">
            <v>GUANGLUFANG3</v>
          </cell>
          <cell r="I272">
            <v>7</v>
          </cell>
          <cell r="J272">
            <v>1</v>
          </cell>
          <cell r="K272">
            <v>53</v>
          </cell>
          <cell r="L272">
            <v>68</v>
          </cell>
          <cell r="N272">
            <v>87</v>
          </cell>
          <cell r="O272">
            <v>93</v>
          </cell>
          <cell r="S272">
            <v>4</v>
          </cell>
          <cell r="U272">
            <v>1251</v>
          </cell>
          <cell r="V272">
            <v>1252</v>
          </cell>
          <cell r="W272">
            <v>261</v>
          </cell>
          <cell r="X272">
            <v>263</v>
          </cell>
          <cell r="Y272">
            <v>2191</v>
          </cell>
          <cell r="Z272">
            <v>311</v>
          </cell>
          <cell r="AA272">
            <v>312</v>
          </cell>
          <cell r="AB272">
            <v>2521</v>
          </cell>
          <cell r="AC272">
            <v>2522</v>
          </cell>
          <cell r="AD272">
            <v>2172</v>
          </cell>
          <cell r="AE272">
            <v>2173</v>
          </cell>
          <cell r="AF272">
            <v>1311</v>
          </cell>
          <cell r="AG272">
            <v>2193</v>
          </cell>
          <cell r="AH272">
            <v>9071</v>
          </cell>
          <cell r="AI272">
            <v>2213</v>
          </cell>
          <cell r="AR272">
            <v>1263</v>
          </cell>
          <cell r="AS272">
            <v>2213</v>
          </cell>
          <cell r="AT272">
            <v>1213</v>
          </cell>
          <cell r="AU272">
            <v>163</v>
          </cell>
          <cell r="AV272">
            <v>313</v>
          </cell>
          <cell r="AW272">
            <v>2633</v>
          </cell>
          <cell r="AY272">
            <v>2172</v>
          </cell>
          <cell r="AZ272">
            <v>2173</v>
          </cell>
          <cell r="BA272">
            <v>2243</v>
          </cell>
          <cell r="BB272">
            <v>2522</v>
          </cell>
        </row>
        <row r="273">
          <cell r="J273" t="str">
            <v>TRX#</v>
          </cell>
        </row>
        <row r="274">
          <cell r="J274" t="str">
            <v>FRT</v>
          </cell>
        </row>
        <row r="277">
          <cell r="B277" t="str">
            <v>FUZ131</v>
          </cell>
          <cell r="C277">
            <v>114</v>
          </cell>
          <cell r="D277">
            <v>1</v>
          </cell>
          <cell r="F277">
            <v>1311</v>
          </cell>
          <cell r="G277">
            <v>22800</v>
          </cell>
          <cell r="H277" t="str">
            <v>BAIMALUKOU1</v>
          </cell>
          <cell r="I277">
            <v>4</v>
          </cell>
          <cell r="J277">
            <v>3</v>
          </cell>
          <cell r="K277">
            <v>47</v>
          </cell>
          <cell r="L277">
            <v>71</v>
          </cell>
          <cell r="M277">
            <v>79</v>
          </cell>
          <cell r="N277">
            <v>83</v>
          </cell>
          <cell r="O277">
            <v>89</v>
          </cell>
          <cell r="S277">
            <v>5</v>
          </cell>
          <cell r="U277">
            <v>1312</v>
          </cell>
          <cell r="V277">
            <v>1313</v>
          </cell>
          <cell r="W277">
            <v>2302</v>
          </cell>
          <cell r="X277">
            <v>2303</v>
          </cell>
          <cell r="Y277">
            <v>3072</v>
          </cell>
          <cell r="Z277">
            <v>3073</v>
          </cell>
          <cell r="AA277">
            <v>321</v>
          </cell>
          <cell r="AB277">
            <v>262</v>
          </cell>
          <cell r="AC277">
            <v>263</v>
          </cell>
          <cell r="AD277">
            <v>312</v>
          </cell>
          <cell r="AE277">
            <v>1253</v>
          </cell>
          <cell r="AF277">
            <v>2162</v>
          </cell>
          <cell r="AG277">
            <v>2172</v>
          </cell>
          <cell r="AH277">
            <v>322</v>
          </cell>
          <cell r="AI277">
            <v>131</v>
          </cell>
          <cell r="AJ277">
            <v>2192</v>
          </cell>
          <cell r="AK277">
            <v>9071</v>
          </cell>
          <cell r="AR277">
            <v>2681</v>
          </cell>
          <cell r="AS277">
            <v>1321</v>
          </cell>
          <cell r="AU277">
            <v>3071</v>
          </cell>
          <cell r="AV277">
            <v>131</v>
          </cell>
          <cell r="AW277">
            <v>133</v>
          </cell>
          <cell r="AX277">
            <v>2391</v>
          </cell>
          <cell r="AY277">
            <v>1293</v>
          </cell>
        </row>
        <row r="278">
          <cell r="J278" t="str">
            <v>TRX#</v>
          </cell>
        </row>
        <row r="279">
          <cell r="J279" t="str">
            <v>FRT</v>
          </cell>
        </row>
        <row r="282">
          <cell r="B282" t="str">
            <v>FUZ131</v>
          </cell>
          <cell r="C282">
            <v>114</v>
          </cell>
          <cell r="D282">
            <v>1</v>
          </cell>
          <cell r="F282">
            <v>1312</v>
          </cell>
          <cell r="G282">
            <v>22800</v>
          </cell>
          <cell r="H282" t="str">
            <v>BAIMALUKOU2</v>
          </cell>
          <cell r="I282">
            <v>4</v>
          </cell>
          <cell r="J282">
            <v>3</v>
          </cell>
          <cell r="K282">
            <v>50</v>
          </cell>
          <cell r="L282">
            <v>63</v>
          </cell>
          <cell r="N282">
            <v>85</v>
          </cell>
          <cell r="O282">
            <v>91</v>
          </cell>
          <cell r="S282">
            <v>4</v>
          </cell>
          <cell r="U282">
            <v>1313</v>
          </cell>
          <cell r="V282">
            <v>1311</v>
          </cell>
          <cell r="W282">
            <v>2303</v>
          </cell>
          <cell r="X282">
            <v>2302</v>
          </cell>
          <cell r="Y282">
            <v>131</v>
          </cell>
          <cell r="Z282">
            <v>133</v>
          </cell>
          <cell r="AA282">
            <v>2681</v>
          </cell>
          <cell r="AB282">
            <v>2683</v>
          </cell>
          <cell r="AC282">
            <v>1341</v>
          </cell>
          <cell r="AD282">
            <v>1343</v>
          </cell>
          <cell r="AE282">
            <v>2391</v>
          </cell>
          <cell r="AF282">
            <v>2392</v>
          </cell>
          <cell r="AR282">
            <v>2192</v>
          </cell>
          <cell r="AS282">
            <v>2302</v>
          </cell>
          <cell r="AT282">
            <v>2682</v>
          </cell>
          <cell r="AU282">
            <v>321</v>
          </cell>
          <cell r="AW282">
            <v>131</v>
          </cell>
          <cell r="AX282">
            <v>132</v>
          </cell>
          <cell r="AY282">
            <v>2221</v>
          </cell>
          <cell r="AZ282">
            <v>1341</v>
          </cell>
          <cell r="BA282">
            <v>2392</v>
          </cell>
          <cell r="BB282">
            <v>3072</v>
          </cell>
        </row>
        <row r="283">
          <cell r="J283" t="str">
            <v>TRX#</v>
          </cell>
        </row>
        <row r="284">
          <cell r="J284" t="str">
            <v>FRT</v>
          </cell>
        </row>
        <row r="287">
          <cell r="B287" t="str">
            <v>FUZ131</v>
          </cell>
          <cell r="C287">
            <v>114</v>
          </cell>
          <cell r="D287">
            <v>1</v>
          </cell>
          <cell r="F287">
            <v>1313</v>
          </cell>
          <cell r="G287">
            <v>22800</v>
          </cell>
          <cell r="H287" t="str">
            <v>BAIMALUKOU3</v>
          </cell>
          <cell r="I287">
            <v>4</v>
          </cell>
          <cell r="J287">
            <v>2</v>
          </cell>
          <cell r="K287">
            <v>55</v>
          </cell>
          <cell r="L287">
            <v>74</v>
          </cell>
          <cell r="N287">
            <v>87</v>
          </cell>
          <cell r="O287">
            <v>93</v>
          </cell>
          <cell r="S287">
            <v>4</v>
          </cell>
          <cell r="U287">
            <v>1311</v>
          </cell>
          <cell r="V287">
            <v>1312</v>
          </cell>
          <cell r="W287">
            <v>1341</v>
          </cell>
          <cell r="X287">
            <v>1343</v>
          </cell>
          <cell r="Y287">
            <v>2391</v>
          </cell>
          <cell r="Z287">
            <v>2392</v>
          </cell>
          <cell r="AA287">
            <v>321</v>
          </cell>
          <cell r="AB287">
            <v>3072</v>
          </cell>
          <cell r="AC287">
            <v>3073</v>
          </cell>
          <cell r="AD287">
            <v>2681</v>
          </cell>
          <cell r="AE287">
            <v>2683</v>
          </cell>
          <cell r="AF287">
            <v>263</v>
          </cell>
          <cell r="AG287">
            <v>312</v>
          </cell>
          <cell r="AH287">
            <v>2162</v>
          </cell>
          <cell r="AI287">
            <v>131</v>
          </cell>
          <cell r="AJ287">
            <v>2393</v>
          </cell>
          <cell r="AK287">
            <v>133</v>
          </cell>
          <cell r="AR287">
            <v>2193</v>
          </cell>
          <cell r="AS287">
            <v>2293</v>
          </cell>
          <cell r="AT287">
            <v>2683</v>
          </cell>
          <cell r="AU287">
            <v>322</v>
          </cell>
          <cell r="AW287">
            <v>3073</v>
          </cell>
          <cell r="AX287">
            <v>133</v>
          </cell>
          <cell r="AY287">
            <v>1343</v>
          </cell>
        </row>
        <row r="288">
          <cell r="J288" t="str">
            <v>TRX#</v>
          </cell>
        </row>
        <row r="289">
          <cell r="J289" t="str">
            <v>FRT</v>
          </cell>
        </row>
        <row r="292">
          <cell r="B292" t="str">
            <v>FUZ219</v>
          </cell>
          <cell r="C292">
            <v>114</v>
          </cell>
          <cell r="D292">
            <v>1</v>
          </cell>
          <cell r="F292">
            <v>2191</v>
          </cell>
          <cell r="G292">
            <v>22800</v>
          </cell>
          <cell r="H292" t="str">
            <v>BAIMAHUAYUAN1</v>
          </cell>
          <cell r="I292">
            <v>7</v>
          </cell>
          <cell r="J292">
            <v>3</v>
          </cell>
          <cell r="K292">
            <v>45</v>
          </cell>
          <cell r="L292">
            <v>70</v>
          </cell>
          <cell r="N292">
            <v>83</v>
          </cell>
          <cell r="O292">
            <v>89</v>
          </cell>
          <cell r="S292">
            <v>4</v>
          </cell>
          <cell r="U292">
            <v>2192</v>
          </cell>
          <cell r="V292">
            <v>2193</v>
          </cell>
          <cell r="W292">
            <v>2172</v>
          </cell>
          <cell r="X292">
            <v>262</v>
          </cell>
          <cell r="Y292">
            <v>263</v>
          </cell>
          <cell r="Z292">
            <v>312</v>
          </cell>
          <cell r="AA292">
            <v>1252</v>
          </cell>
          <cell r="AB292">
            <v>1253</v>
          </cell>
          <cell r="AC292">
            <v>2162</v>
          </cell>
          <cell r="AD292">
            <v>2173</v>
          </cell>
          <cell r="AE292">
            <v>9071</v>
          </cell>
          <cell r="AF292">
            <v>2213</v>
          </cell>
          <cell r="AR292">
            <v>2301</v>
          </cell>
          <cell r="AS292">
            <v>1311</v>
          </cell>
          <cell r="AT292">
            <v>311</v>
          </cell>
          <cell r="AU292">
            <v>341</v>
          </cell>
          <cell r="AV292">
            <v>2211</v>
          </cell>
          <cell r="AW292">
            <v>1251</v>
          </cell>
          <cell r="AY292">
            <v>263</v>
          </cell>
          <cell r="AZ292">
            <v>261</v>
          </cell>
          <cell r="BA292">
            <v>3071</v>
          </cell>
          <cell r="BB292">
            <v>1293</v>
          </cell>
        </row>
        <row r="293">
          <cell r="J293" t="str">
            <v>TRX#</v>
          </cell>
        </row>
        <row r="294">
          <cell r="J294" t="str">
            <v>FRT</v>
          </cell>
        </row>
        <row r="297">
          <cell r="B297" t="str">
            <v>FUZ219</v>
          </cell>
          <cell r="C297">
            <v>114</v>
          </cell>
          <cell r="D297">
            <v>1</v>
          </cell>
          <cell r="F297">
            <v>2192</v>
          </cell>
          <cell r="G297">
            <v>22800</v>
          </cell>
          <cell r="H297" t="str">
            <v>BAIMAHUAYUAN2</v>
          </cell>
          <cell r="I297">
            <v>7</v>
          </cell>
          <cell r="J297">
            <v>0</v>
          </cell>
          <cell r="K297">
            <v>51</v>
          </cell>
          <cell r="L297">
            <v>76</v>
          </cell>
          <cell r="N297">
            <v>85</v>
          </cell>
          <cell r="O297">
            <v>91</v>
          </cell>
          <cell r="S297">
            <v>4</v>
          </cell>
          <cell r="U297">
            <v>2193</v>
          </cell>
          <cell r="V297">
            <v>2191</v>
          </cell>
          <cell r="W297">
            <v>263</v>
          </cell>
          <cell r="X297">
            <v>262</v>
          </cell>
          <cell r="Y297">
            <v>1291</v>
          </cell>
          <cell r="Z297">
            <v>1293</v>
          </cell>
          <cell r="AA297">
            <v>2303</v>
          </cell>
          <cell r="AB297">
            <v>3071</v>
          </cell>
          <cell r="AC297">
            <v>3073</v>
          </cell>
          <cell r="AD297">
            <v>321</v>
          </cell>
          <cell r="AE297">
            <v>2301</v>
          </cell>
          <cell r="AF297">
            <v>1311</v>
          </cell>
          <cell r="AG297">
            <v>9071</v>
          </cell>
          <cell r="AR297">
            <v>2232</v>
          </cell>
          <cell r="AS297">
            <v>2302</v>
          </cell>
          <cell r="AT297">
            <v>1312</v>
          </cell>
          <cell r="AU297">
            <v>321</v>
          </cell>
          <cell r="AV297">
            <v>312</v>
          </cell>
          <cell r="AW297">
            <v>2212</v>
          </cell>
          <cell r="AY297">
            <v>3071</v>
          </cell>
          <cell r="AZ297">
            <v>3072</v>
          </cell>
          <cell r="BA297">
            <v>262</v>
          </cell>
          <cell r="BB297">
            <v>261</v>
          </cell>
        </row>
        <row r="298">
          <cell r="J298" t="str">
            <v>TRX#</v>
          </cell>
        </row>
        <row r="299">
          <cell r="J299" t="str">
            <v>FRT</v>
          </cell>
        </row>
        <row r="302">
          <cell r="B302" t="str">
            <v>FUZ219</v>
          </cell>
          <cell r="C302">
            <v>114</v>
          </cell>
          <cell r="D302">
            <v>1</v>
          </cell>
          <cell r="F302">
            <v>2193</v>
          </cell>
          <cell r="G302">
            <v>22800</v>
          </cell>
          <cell r="H302" t="str">
            <v>BAIMAHUAYUAN3</v>
          </cell>
          <cell r="I302">
            <v>6</v>
          </cell>
          <cell r="J302">
            <v>4</v>
          </cell>
          <cell r="K302">
            <v>59</v>
          </cell>
          <cell r="L302">
            <v>67</v>
          </cell>
          <cell r="N302">
            <v>87</v>
          </cell>
          <cell r="O302">
            <v>93</v>
          </cell>
          <cell r="S302">
            <v>4</v>
          </cell>
          <cell r="U302">
            <v>2191</v>
          </cell>
          <cell r="V302">
            <v>2192</v>
          </cell>
          <cell r="W302">
            <v>3071</v>
          </cell>
          <cell r="X302">
            <v>3073</v>
          </cell>
          <cell r="Y302">
            <v>2391</v>
          </cell>
          <cell r="Z302">
            <v>321</v>
          </cell>
          <cell r="AA302">
            <v>323</v>
          </cell>
          <cell r="AB302">
            <v>2162</v>
          </cell>
          <cell r="AC302">
            <v>2161</v>
          </cell>
          <cell r="AD302">
            <v>312</v>
          </cell>
          <cell r="AE302">
            <v>313</v>
          </cell>
          <cell r="AF302">
            <v>2172</v>
          </cell>
          <cell r="AG302">
            <v>2173</v>
          </cell>
          <cell r="AH302">
            <v>1253</v>
          </cell>
          <cell r="AR302">
            <v>313</v>
          </cell>
          <cell r="AS302">
            <v>1253</v>
          </cell>
          <cell r="AT302">
            <v>123</v>
          </cell>
          <cell r="AU302">
            <v>2303</v>
          </cell>
          <cell r="AV302">
            <v>1313</v>
          </cell>
          <cell r="AW302">
            <v>2213</v>
          </cell>
          <cell r="AY302">
            <v>262</v>
          </cell>
          <cell r="AZ302">
            <v>263</v>
          </cell>
          <cell r="BA302">
            <v>3072</v>
          </cell>
          <cell r="BB302">
            <v>3073</v>
          </cell>
        </row>
        <row r="303">
          <cell r="J303" t="str">
            <v>TRX#</v>
          </cell>
        </row>
        <row r="304">
          <cell r="J304" t="str">
            <v>FRT</v>
          </cell>
        </row>
        <row r="307">
          <cell r="B307" t="str">
            <v>FUZ221</v>
          </cell>
          <cell r="C307">
            <v>114</v>
          </cell>
          <cell r="D307">
            <v>1</v>
          </cell>
          <cell r="F307">
            <v>2211</v>
          </cell>
          <cell r="G307">
            <v>22800</v>
          </cell>
          <cell r="H307" t="str">
            <v>YONGZOUSHE1</v>
          </cell>
          <cell r="I307">
            <v>6</v>
          </cell>
          <cell r="J307">
            <v>7</v>
          </cell>
          <cell r="K307">
            <v>59</v>
          </cell>
          <cell r="L307">
            <v>66</v>
          </cell>
          <cell r="N307">
            <v>83</v>
          </cell>
          <cell r="O307">
            <v>89</v>
          </cell>
          <cell r="S307">
            <v>4</v>
          </cell>
          <cell r="U307">
            <v>2212</v>
          </cell>
          <cell r="V307">
            <v>2213</v>
          </cell>
          <cell r="W307">
            <v>2241</v>
          </cell>
          <cell r="X307">
            <v>2242</v>
          </cell>
          <cell r="Y307">
            <v>2243</v>
          </cell>
          <cell r="Z307">
            <v>1262</v>
          </cell>
          <cell r="AA307">
            <v>1263</v>
          </cell>
          <cell r="AB307">
            <v>1251</v>
          </cell>
          <cell r="AC307">
            <v>1252</v>
          </cell>
          <cell r="AD307">
            <v>261</v>
          </cell>
          <cell r="AE307">
            <v>2172</v>
          </cell>
          <cell r="AF307">
            <v>2641</v>
          </cell>
          <cell r="AG307">
            <v>2643</v>
          </cell>
          <cell r="AH307">
            <v>2253</v>
          </cell>
          <cell r="AI307">
            <v>83</v>
          </cell>
          <cell r="AR307">
            <v>2631</v>
          </cell>
          <cell r="AS307">
            <v>1261</v>
          </cell>
          <cell r="AT307">
            <v>2231</v>
          </cell>
          <cell r="AU307">
            <v>2191</v>
          </cell>
          <cell r="AV307">
            <v>1251</v>
          </cell>
          <cell r="AX307">
            <v>2241</v>
          </cell>
          <cell r="AY307">
            <v>2243</v>
          </cell>
          <cell r="AZ307">
            <v>2641</v>
          </cell>
          <cell r="BA307">
            <v>261</v>
          </cell>
          <cell r="BB307">
            <v>83</v>
          </cell>
        </row>
        <row r="308">
          <cell r="J308" t="str">
            <v>TRX#</v>
          </cell>
        </row>
        <row r="309">
          <cell r="J309" t="str">
            <v>FRT</v>
          </cell>
        </row>
        <row r="312">
          <cell r="B312" t="str">
            <v>FUZ221</v>
          </cell>
          <cell r="C312">
            <v>114</v>
          </cell>
          <cell r="D312">
            <v>1</v>
          </cell>
          <cell r="F312">
            <v>2212</v>
          </cell>
          <cell r="G312">
            <v>22800</v>
          </cell>
          <cell r="H312" t="str">
            <v>YONGZOUSHE2</v>
          </cell>
          <cell r="I312">
            <v>7</v>
          </cell>
          <cell r="J312">
            <v>7</v>
          </cell>
          <cell r="K312">
            <v>51</v>
          </cell>
          <cell r="L312">
            <v>71</v>
          </cell>
          <cell r="N312">
            <v>85</v>
          </cell>
          <cell r="O312">
            <v>91</v>
          </cell>
          <cell r="S312">
            <v>4</v>
          </cell>
          <cell r="U312">
            <v>2211</v>
          </cell>
          <cell r="V312">
            <v>2213</v>
          </cell>
          <cell r="W312">
            <v>2242</v>
          </cell>
          <cell r="X312">
            <v>2243</v>
          </cell>
          <cell r="Y312">
            <v>1262</v>
          </cell>
          <cell r="Z312">
            <v>1263</v>
          </cell>
          <cell r="AA312">
            <v>2641</v>
          </cell>
          <cell r="AB312">
            <v>2643</v>
          </cell>
          <cell r="AC312">
            <v>261</v>
          </cell>
          <cell r="AD312">
            <v>262</v>
          </cell>
          <cell r="AE312">
            <v>1252</v>
          </cell>
          <cell r="AR312">
            <v>2632</v>
          </cell>
          <cell r="AS312">
            <v>1262</v>
          </cell>
          <cell r="AT312">
            <v>2232</v>
          </cell>
          <cell r="AU312">
            <v>2192</v>
          </cell>
          <cell r="AV312">
            <v>1252</v>
          </cell>
          <cell r="AW312">
            <v>3052</v>
          </cell>
          <cell r="AY312">
            <v>2242</v>
          </cell>
          <cell r="AZ312">
            <v>2641</v>
          </cell>
          <cell r="BA312">
            <v>2642</v>
          </cell>
          <cell r="BB312">
            <v>261</v>
          </cell>
        </row>
        <row r="313">
          <cell r="J313" t="str">
            <v>TRX#</v>
          </cell>
        </row>
        <row r="314">
          <cell r="J314" t="str">
            <v>FRT</v>
          </cell>
        </row>
        <row r="317">
          <cell r="B317" t="str">
            <v>FUZ221</v>
          </cell>
          <cell r="C317">
            <v>114</v>
          </cell>
          <cell r="D317">
            <v>1</v>
          </cell>
          <cell r="F317">
            <v>2213</v>
          </cell>
          <cell r="G317">
            <v>22800</v>
          </cell>
          <cell r="H317" t="str">
            <v>YONGZOUSHE3</v>
          </cell>
          <cell r="I317">
            <v>4</v>
          </cell>
          <cell r="J317">
            <v>0</v>
          </cell>
          <cell r="K317">
            <v>45</v>
          </cell>
          <cell r="L317">
            <v>76</v>
          </cell>
          <cell r="N317">
            <v>87</v>
          </cell>
          <cell r="O317">
            <v>93</v>
          </cell>
          <cell r="S317">
            <v>4</v>
          </cell>
          <cell r="U317">
            <v>2211</v>
          </cell>
          <cell r="V317">
            <v>2212</v>
          </cell>
          <cell r="W317">
            <v>1251</v>
          </cell>
          <cell r="X317">
            <v>1252</v>
          </cell>
          <cell r="Y317">
            <v>1253</v>
          </cell>
          <cell r="Z317">
            <v>2243</v>
          </cell>
          <cell r="AA317">
            <v>261</v>
          </cell>
          <cell r="AB317">
            <v>263</v>
          </cell>
          <cell r="AC317">
            <v>2241</v>
          </cell>
          <cell r="AD317">
            <v>2172</v>
          </cell>
          <cell r="AE317">
            <v>2191</v>
          </cell>
          <cell r="AR317">
            <v>2633</v>
          </cell>
          <cell r="AS317">
            <v>1263</v>
          </cell>
          <cell r="AT317">
            <v>2233</v>
          </cell>
          <cell r="AU317">
            <v>2193</v>
          </cell>
          <cell r="AV317">
            <v>1253</v>
          </cell>
          <cell r="AX317">
            <v>2243</v>
          </cell>
          <cell r="AY317">
            <v>2643</v>
          </cell>
          <cell r="AZ317">
            <v>263</v>
          </cell>
          <cell r="BA317">
            <v>2172</v>
          </cell>
          <cell r="BB317">
            <v>2242</v>
          </cell>
        </row>
        <row r="318">
          <cell r="J318" t="str">
            <v>TRX#</v>
          </cell>
        </row>
        <row r="319">
          <cell r="J319" t="str">
            <v>FRT</v>
          </cell>
        </row>
        <row r="322">
          <cell r="B322" t="str">
            <v>FUZ230</v>
          </cell>
          <cell r="C322">
            <v>114</v>
          </cell>
          <cell r="D322">
            <v>1</v>
          </cell>
          <cell r="F322">
            <v>2301</v>
          </cell>
          <cell r="G322">
            <v>22800</v>
          </cell>
          <cell r="H322" t="str">
            <v>JIAOTONGLU1</v>
          </cell>
          <cell r="I322">
            <v>4</v>
          </cell>
          <cell r="J322">
            <v>1</v>
          </cell>
          <cell r="K322">
            <v>56</v>
          </cell>
          <cell r="L322">
            <v>77</v>
          </cell>
          <cell r="N322">
            <v>83</v>
          </cell>
          <cell r="O322">
            <v>89</v>
          </cell>
          <cell r="S322">
            <v>4</v>
          </cell>
          <cell r="U322">
            <v>2302</v>
          </cell>
          <cell r="V322">
            <v>2303</v>
          </cell>
          <cell r="W322">
            <v>262</v>
          </cell>
          <cell r="X322">
            <v>1293</v>
          </cell>
          <cell r="Y322">
            <v>2291</v>
          </cell>
          <cell r="Z322">
            <v>2293</v>
          </cell>
          <cell r="AA322">
            <v>131</v>
          </cell>
          <cell r="AB322">
            <v>312</v>
          </cell>
          <cell r="AC322">
            <v>1292</v>
          </cell>
          <cell r="AD322">
            <v>261</v>
          </cell>
          <cell r="AE322">
            <v>263</v>
          </cell>
          <cell r="AF322">
            <v>1291</v>
          </cell>
          <cell r="AG322">
            <v>2192</v>
          </cell>
          <cell r="AH322">
            <v>1262</v>
          </cell>
          <cell r="AI322">
            <v>9071</v>
          </cell>
          <cell r="AJ322">
            <v>2642</v>
          </cell>
          <cell r="AR322">
            <v>2681</v>
          </cell>
          <cell r="AS322">
            <v>2291</v>
          </cell>
          <cell r="AT322">
            <v>1321</v>
          </cell>
          <cell r="AU322">
            <v>341</v>
          </cell>
          <cell r="AV322">
            <v>2191</v>
          </cell>
          <cell r="AW322">
            <v>2231</v>
          </cell>
          <cell r="AY322">
            <v>131</v>
          </cell>
          <cell r="AZ322">
            <v>2591</v>
          </cell>
          <cell r="BA322">
            <v>1293</v>
          </cell>
          <cell r="BB322">
            <v>3071</v>
          </cell>
        </row>
        <row r="323">
          <cell r="J323" t="str">
            <v>TRX#</v>
          </cell>
        </row>
        <row r="324">
          <cell r="J324" t="str">
            <v>FRT</v>
          </cell>
        </row>
        <row r="327">
          <cell r="B327" t="str">
            <v>FUZ230</v>
          </cell>
          <cell r="C327">
            <v>114</v>
          </cell>
          <cell r="D327">
            <v>1</v>
          </cell>
          <cell r="F327">
            <v>2302</v>
          </cell>
          <cell r="G327">
            <v>22800</v>
          </cell>
          <cell r="H327" t="str">
            <v>JIAOTONGLU2</v>
          </cell>
          <cell r="I327">
            <v>4</v>
          </cell>
          <cell r="J327">
            <v>5</v>
          </cell>
          <cell r="K327">
            <v>54</v>
          </cell>
          <cell r="L327">
            <v>75</v>
          </cell>
          <cell r="N327">
            <v>85</v>
          </cell>
          <cell r="O327">
            <v>91</v>
          </cell>
          <cell r="S327">
            <v>4</v>
          </cell>
          <cell r="U327">
            <v>2303</v>
          </cell>
          <cell r="V327">
            <v>2301</v>
          </cell>
          <cell r="W327">
            <v>131</v>
          </cell>
          <cell r="X327">
            <v>133</v>
          </cell>
          <cell r="Y327">
            <v>2293</v>
          </cell>
          <cell r="Z327">
            <v>1312</v>
          </cell>
          <cell r="AA327">
            <v>1311</v>
          </cell>
          <cell r="AB327">
            <v>3072</v>
          </cell>
          <cell r="AC327">
            <v>2681</v>
          </cell>
          <cell r="AD327">
            <v>2642</v>
          </cell>
          <cell r="AR327">
            <v>122</v>
          </cell>
          <cell r="AS327">
            <v>1312</v>
          </cell>
          <cell r="AT327">
            <v>2192</v>
          </cell>
          <cell r="AU327">
            <v>1262</v>
          </cell>
          <cell r="AW327">
            <v>3072</v>
          </cell>
          <cell r="AX327">
            <v>131</v>
          </cell>
          <cell r="AY327">
            <v>2221</v>
          </cell>
          <cell r="AZ327">
            <v>262</v>
          </cell>
          <cell r="BA327">
            <v>2391</v>
          </cell>
          <cell r="BB327">
            <v>2392</v>
          </cell>
        </row>
        <row r="328">
          <cell r="J328" t="str">
            <v>TRX#</v>
          </cell>
        </row>
        <row r="329">
          <cell r="J329" t="str">
            <v>FRT</v>
          </cell>
        </row>
        <row r="332">
          <cell r="B332" t="str">
            <v>FUZ230</v>
          </cell>
          <cell r="C332">
            <v>114</v>
          </cell>
          <cell r="D332">
            <v>1</v>
          </cell>
          <cell r="F332">
            <v>2303</v>
          </cell>
          <cell r="G332">
            <v>22800</v>
          </cell>
          <cell r="H332" t="str">
            <v>JIAOTONGLU3</v>
          </cell>
          <cell r="I332">
            <v>4</v>
          </cell>
          <cell r="J332">
            <v>5</v>
          </cell>
          <cell r="K332">
            <v>49</v>
          </cell>
          <cell r="L332">
            <v>68</v>
          </cell>
          <cell r="N332">
            <v>87</v>
          </cell>
          <cell r="O332">
            <v>93</v>
          </cell>
          <cell r="S332">
            <v>4</v>
          </cell>
          <cell r="U332">
            <v>2301</v>
          </cell>
          <cell r="V332">
            <v>2302</v>
          </cell>
          <cell r="W332">
            <v>1311</v>
          </cell>
          <cell r="X332">
            <v>1312</v>
          </cell>
          <cell r="Y332">
            <v>3071</v>
          </cell>
          <cell r="Z332">
            <v>3072</v>
          </cell>
          <cell r="AA332">
            <v>2192</v>
          </cell>
          <cell r="AB332">
            <v>262</v>
          </cell>
          <cell r="AC332">
            <v>263</v>
          </cell>
          <cell r="AD332">
            <v>312</v>
          </cell>
          <cell r="AE332">
            <v>131</v>
          </cell>
          <cell r="AF332">
            <v>2162</v>
          </cell>
          <cell r="AG332">
            <v>133</v>
          </cell>
          <cell r="AH332">
            <v>9071</v>
          </cell>
          <cell r="AR332">
            <v>123</v>
          </cell>
          <cell r="AS332">
            <v>343</v>
          </cell>
          <cell r="AT332">
            <v>2293</v>
          </cell>
          <cell r="AU332">
            <v>2193</v>
          </cell>
          <cell r="AV332">
            <v>1263</v>
          </cell>
          <cell r="AX332">
            <v>3072</v>
          </cell>
          <cell r="AY332">
            <v>133</v>
          </cell>
          <cell r="AZ332">
            <v>1293</v>
          </cell>
          <cell r="BA332">
            <v>262</v>
          </cell>
          <cell r="BB332">
            <v>3073</v>
          </cell>
        </row>
        <row r="333">
          <cell r="J333" t="str">
            <v>TRX#</v>
          </cell>
        </row>
        <row r="334">
          <cell r="J334" t="str">
            <v>FRT</v>
          </cell>
        </row>
        <row r="337">
          <cell r="B337" t="str">
            <v>FUZ307</v>
          </cell>
          <cell r="C337">
            <v>114</v>
          </cell>
          <cell r="D337">
            <v>1</v>
          </cell>
          <cell r="F337">
            <v>3071</v>
          </cell>
          <cell r="G337">
            <v>22800</v>
          </cell>
          <cell r="H337" t="str">
            <v>SHAHAIXINCUN1</v>
          </cell>
          <cell r="I337">
            <v>7</v>
          </cell>
          <cell r="J337">
            <v>6</v>
          </cell>
          <cell r="K337">
            <v>57</v>
          </cell>
          <cell r="L337">
            <v>65</v>
          </cell>
          <cell r="N337">
            <v>84</v>
          </cell>
          <cell r="O337">
            <v>90</v>
          </cell>
          <cell r="S337">
            <v>4</v>
          </cell>
          <cell r="U337">
            <v>3072</v>
          </cell>
          <cell r="V337">
            <v>3073</v>
          </cell>
          <cell r="W337">
            <v>2192</v>
          </cell>
          <cell r="X337">
            <v>2193</v>
          </cell>
          <cell r="Y337">
            <v>2162</v>
          </cell>
          <cell r="Z337">
            <v>321</v>
          </cell>
          <cell r="AA337">
            <v>2303</v>
          </cell>
          <cell r="AR337">
            <v>2161</v>
          </cell>
          <cell r="AS337">
            <v>2391</v>
          </cell>
          <cell r="AT337">
            <v>131</v>
          </cell>
          <cell r="AU337">
            <v>1291</v>
          </cell>
          <cell r="AW337">
            <v>2192</v>
          </cell>
          <cell r="AX337">
            <v>2302</v>
          </cell>
          <cell r="AY337">
            <v>323</v>
          </cell>
          <cell r="AZ337">
            <v>1311</v>
          </cell>
        </row>
        <row r="338">
          <cell r="J338" t="str">
            <v>TRX#</v>
          </cell>
        </row>
        <row r="339">
          <cell r="J339" t="str">
            <v>FRT</v>
          </cell>
        </row>
        <row r="342">
          <cell r="B342" t="str">
            <v>FUZ307</v>
          </cell>
          <cell r="C342">
            <v>114</v>
          </cell>
          <cell r="D342">
            <v>1</v>
          </cell>
          <cell r="F342">
            <v>3072</v>
          </cell>
          <cell r="G342">
            <v>22800</v>
          </cell>
          <cell r="H342" t="str">
            <v>SHAHAIXINCUN2</v>
          </cell>
          <cell r="I342">
            <v>7</v>
          </cell>
          <cell r="J342">
            <v>3</v>
          </cell>
          <cell r="K342">
            <v>52</v>
          </cell>
          <cell r="L342">
            <v>60</v>
          </cell>
          <cell r="N342">
            <v>86</v>
          </cell>
          <cell r="O342">
            <v>92</v>
          </cell>
          <cell r="S342">
            <v>4</v>
          </cell>
          <cell r="U342">
            <v>3073</v>
          </cell>
          <cell r="V342">
            <v>3071</v>
          </cell>
          <cell r="W342">
            <v>2303</v>
          </cell>
          <cell r="X342">
            <v>2302</v>
          </cell>
          <cell r="Y342">
            <v>1311</v>
          </cell>
          <cell r="Z342">
            <v>1313</v>
          </cell>
          <cell r="AA342">
            <v>2391</v>
          </cell>
          <cell r="AR342">
            <v>132</v>
          </cell>
          <cell r="AS342">
            <v>2162</v>
          </cell>
          <cell r="AT342">
            <v>2392</v>
          </cell>
          <cell r="AU342">
            <v>262</v>
          </cell>
          <cell r="AW342">
            <v>1312</v>
          </cell>
          <cell r="AX342">
            <v>1313</v>
          </cell>
          <cell r="AY342">
            <v>2302</v>
          </cell>
          <cell r="AZ342">
            <v>2303</v>
          </cell>
          <cell r="BA342">
            <v>2192</v>
          </cell>
          <cell r="BB342">
            <v>321</v>
          </cell>
        </row>
        <row r="343">
          <cell r="J343" t="str">
            <v>TRX#</v>
          </cell>
        </row>
        <row r="344">
          <cell r="J344" t="str">
            <v>FRT</v>
          </cell>
        </row>
        <row r="347">
          <cell r="B347" t="str">
            <v>FUZ307</v>
          </cell>
          <cell r="C347">
            <v>114</v>
          </cell>
          <cell r="D347">
            <v>1</v>
          </cell>
          <cell r="F347">
            <v>3073</v>
          </cell>
          <cell r="G347">
            <v>22800</v>
          </cell>
          <cell r="H347" t="str">
            <v>SHAHAIXINCUN3</v>
          </cell>
          <cell r="I347">
            <v>5</v>
          </cell>
          <cell r="J347">
            <v>7</v>
          </cell>
          <cell r="K347">
            <v>44</v>
          </cell>
          <cell r="L347">
            <v>80</v>
          </cell>
          <cell r="N347">
            <v>88</v>
          </cell>
          <cell r="O347">
            <v>94</v>
          </cell>
          <cell r="S347">
            <v>4</v>
          </cell>
          <cell r="U347">
            <v>3071</v>
          </cell>
          <cell r="V347">
            <v>3072</v>
          </cell>
          <cell r="W347">
            <v>1311</v>
          </cell>
          <cell r="X347">
            <v>1313</v>
          </cell>
          <cell r="Y347">
            <v>2391</v>
          </cell>
          <cell r="Z347">
            <v>321</v>
          </cell>
          <cell r="AA347">
            <v>323</v>
          </cell>
          <cell r="AB347">
            <v>2161</v>
          </cell>
          <cell r="AC347">
            <v>2162</v>
          </cell>
          <cell r="AD347">
            <v>312</v>
          </cell>
          <cell r="AE347">
            <v>313</v>
          </cell>
          <cell r="AF347">
            <v>2193</v>
          </cell>
          <cell r="AG347">
            <v>2192</v>
          </cell>
          <cell r="AR347">
            <v>2393</v>
          </cell>
          <cell r="AS347">
            <v>133</v>
          </cell>
          <cell r="AT347">
            <v>263</v>
          </cell>
          <cell r="AV347">
            <v>323</v>
          </cell>
          <cell r="AW347">
            <v>1311</v>
          </cell>
          <cell r="AX347">
            <v>1313</v>
          </cell>
          <cell r="AY347">
            <v>2193</v>
          </cell>
          <cell r="AZ347">
            <v>2681</v>
          </cell>
          <cell r="BA347">
            <v>2683</v>
          </cell>
        </row>
        <row r="348">
          <cell r="J348" t="str">
            <v>TRX#</v>
          </cell>
        </row>
        <row r="349">
          <cell r="J349" t="str">
            <v>FRT</v>
          </cell>
        </row>
        <row r="352">
          <cell r="B352" t="str">
            <v>FUZ907</v>
          </cell>
          <cell r="C352">
            <v>114</v>
          </cell>
          <cell r="D352">
            <v>1</v>
          </cell>
          <cell r="F352">
            <v>9071</v>
          </cell>
          <cell r="G352">
            <v>22800</v>
          </cell>
          <cell r="H352" t="str">
            <v>MCBINDOOR</v>
          </cell>
          <cell r="I352">
            <v>4</v>
          </cell>
          <cell r="J352">
            <v>1</v>
          </cell>
          <cell r="K352">
            <v>42</v>
          </cell>
          <cell r="L352">
            <v>50</v>
          </cell>
          <cell r="S352">
            <v>1</v>
          </cell>
          <cell r="U352">
            <v>2391</v>
          </cell>
          <cell r="V352">
            <v>2301</v>
          </cell>
          <cell r="W352">
            <v>1311</v>
          </cell>
          <cell r="X352">
            <v>1262</v>
          </cell>
          <cell r="Y352">
            <v>1263</v>
          </cell>
          <cell r="Z352">
            <v>123</v>
          </cell>
          <cell r="AA352">
            <v>2172</v>
          </cell>
          <cell r="AB352">
            <v>261</v>
          </cell>
          <cell r="AC352">
            <v>262</v>
          </cell>
          <cell r="AD352">
            <v>263</v>
          </cell>
          <cell r="AE352">
            <v>1252</v>
          </cell>
          <cell r="AF352">
            <v>1253</v>
          </cell>
          <cell r="AG352">
            <v>2242</v>
          </cell>
          <cell r="AH352">
            <v>2243</v>
          </cell>
          <cell r="AI352">
            <v>312</v>
          </cell>
          <cell r="AJ352">
            <v>2303</v>
          </cell>
          <cell r="AK352">
            <v>2191</v>
          </cell>
          <cell r="AL352">
            <v>2192</v>
          </cell>
        </row>
        <row r="353">
          <cell r="J353" t="str">
            <v>TRX#</v>
          </cell>
        </row>
        <row r="354">
          <cell r="J354" t="str">
            <v>FRT</v>
          </cell>
        </row>
        <row r="357">
          <cell r="B357" t="str">
            <v>ALL</v>
          </cell>
        </row>
        <row r="358">
          <cell r="B358" t="str">
            <v>SITE:</v>
          </cell>
          <cell r="C358" t="str">
            <v>BCF</v>
          </cell>
          <cell r="D358" t="str">
            <v>BTS</v>
          </cell>
          <cell r="E358" t="str">
            <v>TYP</v>
          </cell>
          <cell r="F358" t="str">
            <v>CI</v>
          </cell>
          <cell r="G358" t="str">
            <v>LAC</v>
          </cell>
          <cell r="H358" t="str">
            <v>CELL NAME</v>
          </cell>
          <cell r="I358" t="str">
            <v>NCC</v>
          </cell>
          <cell r="J358" t="str">
            <v>BCC</v>
          </cell>
          <cell r="K358" t="str">
            <v>BCCH</v>
          </cell>
          <cell r="L358" t="str">
            <v>2nd</v>
          </cell>
          <cell r="M358" t="str">
            <v>3rd</v>
          </cell>
          <cell r="N358" t="str">
            <v>4th</v>
          </cell>
          <cell r="O358" t="str">
            <v>5th</v>
          </cell>
          <cell r="P358" t="str">
            <v>BCH</v>
          </cell>
          <cell r="Q358" t="str">
            <v>AG</v>
          </cell>
          <cell r="R358" t="str">
            <v>SD</v>
          </cell>
          <cell r="S358" t="str">
            <v>TRX</v>
          </cell>
          <cell r="T358" t="str">
            <v>ET</v>
          </cell>
          <cell r="W358" t="str">
            <v>Neighbor cell</v>
          </cell>
          <cell r="AR358" t="str">
            <v>IUO Reference Cells (Pool)  &lt;&lt;CoCh - AdjCh&gt;&gt;</v>
          </cell>
        </row>
        <row r="359">
          <cell r="G359" t="str">
            <v>(Dec)</v>
          </cell>
          <cell r="K359" t="str">
            <v>TRX</v>
          </cell>
          <cell r="L359" t="str">
            <v>TRX</v>
          </cell>
          <cell r="M359" t="str">
            <v>TRX</v>
          </cell>
          <cell r="N359" t="str">
            <v>TRX</v>
          </cell>
          <cell r="O359" t="str">
            <v>TRX</v>
          </cell>
          <cell r="P359" t="str">
            <v>CFC</v>
          </cell>
          <cell r="Q359" t="str">
            <v>CH</v>
          </cell>
          <cell r="R359" t="str">
            <v>CH</v>
          </cell>
          <cell r="S359" t="str">
            <v>Num</v>
          </cell>
          <cell r="T359" t="str">
            <v>Num</v>
          </cell>
          <cell r="U359">
            <v>1</v>
          </cell>
          <cell r="V359">
            <v>2</v>
          </cell>
          <cell r="W359">
            <v>3</v>
          </cell>
          <cell r="X359">
            <v>4</v>
          </cell>
          <cell r="Y359">
            <v>5</v>
          </cell>
          <cell r="Z359">
            <v>6</v>
          </cell>
          <cell r="AA359">
            <v>7</v>
          </cell>
          <cell r="AB359">
            <v>8</v>
          </cell>
          <cell r="AC359">
            <v>9</v>
          </cell>
          <cell r="AD359">
            <v>10</v>
          </cell>
          <cell r="AE359">
            <v>11</v>
          </cell>
          <cell r="AF359">
            <v>12</v>
          </cell>
          <cell r="AG359">
            <v>13</v>
          </cell>
          <cell r="AH359">
            <v>14</v>
          </cell>
          <cell r="AI359">
            <v>15</v>
          </cell>
          <cell r="AJ359">
            <v>16</v>
          </cell>
          <cell r="AK359">
            <v>17</v>
          </cell>
          <cell r="AL359">
            <v>18</v>
          </cell>
          <cell r="AM359">
            <v>19</v>
          </cell>
          <cell r="AN359">
            <v>20</v>
          </cell>
          <cell r="AO359">
            <v>21</v>
          </cell>
          <cell r="AP359">
            <v>22</v>
          </cell>
          <cell r="AQ359">
            <v>23</v>
          </cell>
          <cell r="AR359">
            <v>1</v>
          </cell>
          <cell r="AS359">
            <v>2</v>
          </cell>
          <cell r="AT359">
            <v>3</v>
          </cell>
          <cell r="AU359">
            <v>4</v>
          </cell>
          <cell r="AV359">
            <v>5</v>
          </cell>
          <cell r="AW359">
            <v>6</v>
          </cell>
          <cell r="AX359">
            <v>7</v>
          </cell>
          <cell r="AY359">
            <v>8</v>
          </cell>
          <cell r="AZ359">
            <v>9</v>
          </cell>
          <cell r="BA359">
            <v>10</v>
          </cell>
          <cell r="BB359">
            <v>11</v>
          </cell>
        </row>
        <row r="360">
          <cell r="B360" t="str">
            <v>BSC115</v>
          </cell>
        </row>
        <row r="361">
          <cell r="B361" t="str">
            <v>FUZ033</v>
          </cell>
          <cell r="C361">
            <v>115</v>
          </cell>
          <cell r="D361">
            <v>1</v>
          </cell>
          <cell r="F361">
            <v>331</v>
          </cell>
          <cell r="G361">
            <v>22801</v>
          </cell>
          <cell r="H361" t="str">
            <v>BEIDA1</v>
          </cell>
          <cell r="I361">
            <v>4</v>
          </cell>
          <cell r="J361">
            <v>5</v>
          </cell>
          <cell r="K361">
            <v>59</v>
          </cell>
          <cell r="L361">
            <v>69</v>
          </cell>
          <cell r="N361">
            <v>85</v>
          </cell>
          <cell r="O361">
            <v>91</v>
          </cell>
          <cell r="S361">
            <v>4</v>
          </cell>
          <cell r="U361">
            <v>332</v>
          </cell>
          <cell r="V361">
            <v>333</v>
          </cell>
          <cell r="W361">
            <v>1201</v>
          </cell>
          <cell r="X361">
            <v>2133</v>
          </cell>
          <cell r="Y361">
            <v>2131</v>
          </cell>
          <cell r="Z361">
            <v>161</v>
          </cell>
          <cell r="AA361">
            <v>2111</v>
          </cell>
          <cell r="AB361">
            <v>1141</v>
          </cell>
          <cell r="AC361">
            <v>1142</v>
          </cell>
          <cell r="AD361">
            <v>103</v>
          </cell>
          <cell r="AE361">
            <v>2473</v>
          </cell>
          <cell r="AF361">
            <v>2112</v>
          </cell>
          <cell r="AG361">
            <v>2491</v>
          </cell>
          <cell r="AR361">
            <v>2432</v>
          </cell>
          <cell r="AS361">
            <v>102</v>
          </cell>
          <cell r="AT361">
            <v>1172</v>
          </cell>
          <cell r="AU361">
            <v>1202</v>
          </cell>
          <cell r="AV361">
            <v>1212</v>
          </cell>
          <cell r="AX361">
            <v>2113</v>
          </cell>
          <cell r="AY361">
            <v>2132</v>
          </cell>
          <cell r="AZ361">
            <v>1221</v>
          </cell>
          <cell r="BA361">
            <v>2481</v>
          </cell>
          <cell r="BB361">
            <v>2491</v>
          </cell>
        </row>
        <row r="362">
          <cell r="J362" t="str">
            <v>TRX#</v>
          </cell>
        </row>
        <row r="363">
          <cell r="J363" t="str">
            <v>FRT</v>
          </cell>
        </row>
        <row r="366">
          <cell r="B366" t="str">
            <v>FUZ033</v>
          </cell>
          <cell r="C366">
            <v>115</v>
          </cell>
          <cell r="D366">
            <v>1</v>
          </cell>
          <cell r="F366">
            <v>332</v>
          </cell>
          <cell r="G366">
            <v>22801</v>
          </cell>
          <cell r="H366" t="str">
            <v>BEIDA2</v>
          </cell>
          <cell r="I366">
            <v>4</v>
          </cell>
          <cell r="J366">
            <v>4</v>
          </cell>
          <cell r="K366">
            <v>9</v>
          </cell>
          <cell r="L366">
            <v>63</v>
          </cell>
          <cell r="N366">
            <v>87</v>
          </cell>
          <cell r="O366">
            <v>93</v>
          </cell>
          <cell r="S366">
            <v>4</v>
          </cell>
          <cell r="U366">
            <v>333</v>
          </cell>
          <cell r="V366">
            <v>331</v>
          </cell>
          <cell r="W366">
            <v>1211</v>
          </cell>
          <cell r="X366">
            <v>1212</v>
          </cell>
          <cell r="Y366">
            <v>2132</v>
          </cell>
          <cell r="Z366">
            <v>161</v>
          </cell>
          <cell r="AA366">
            <v>2133</v>
          </cell>
          <cell r="AB366">
            <v>1201</v>
          </cell>
          <cell r="AC366">
            <v>1202</v>
          </cell>
          <cell r="AD366">
            <v>1142</v>
          </cell>
          <cell r="AE366">
            <v>2112</v>
          </cell>
          <cell r="AF366">
            <v>1172</v>
          </cell>
          <cell r="AG366">
            <v>1173</v>
          </cell>
          <cell r="AH366">
            <v>1221</v>
          </cell>
          <cell r="AI366">
            <v>1223</v>
          </cell>
          <cell r="AJ366">
            <v>2481</v>
          </cell>
          <cell r="AK366">
            <v>2491</v>
          </cell>
          <cell r="AL366">
            <v>2492</v>
          </cell>
          <cell r="AM366">
            <v>2493</v>
          </cell>
          <cell r="AR366">
            <v>2433</v>
          </cell>
          <cell r="AS366">
            <v>103</v>
          </cell>
          <cell r="AT366">
            <v>1173</v>
          </cell>
          <cell r="AU366">
            <v>1213</v>
          </cell>
          <cell r="AW366">
            <v>2112</v>
          </cell>
          <cell r="AX366">
            <v>2133</v>
          </cell>
          <cell r="AY366">
            <v>2482</v>
          </cell>
          <cell r="AZ366">
            <v>1142</v>
          </cell>
        </row>
        <row r="367">
          <cell r="J367" t="str">
            <v>TRX#</v>
          </cell>
        </row>
        <row r="368">
          <cell r="J368" t="str">
            <v>FRT</v>
          </cell>
        </row>
        <row r="371">
          <cell r="B371" t="str">
            <v>FUZ033</v>
          </cell>
          <cell r="C371">
            <v>115</v>
          </cell>
          <cell r="D371">
            <v>1</v>
          </cell>
          <cell r="F371">
            <v>333</v>
          </cell>
          <cell r="G371">
            <v>22801</v>
          </cell>
          <cell r="H371" t="str">
            <v>BEIDA3</v>
          </cell>
          <cell r="I371">
            <v>4</v>
          </cell>
          <cell r="J371">
            <v>3</v>
          </cell>
          <cell r="K371">
            <v>57</v>
          </cell>
          <cell r="L371">
            <v>78</v>
          </cell>
          <cell r="N371">
            <v>83</v>
          </cell>
          <cell r="O371">
            <v>89</v>
          </cell>
          <cell r="S371">
            <v>4</v>
          </cell>
          <cell r="U371">
            <v>331</v>
          </cell>
          <cell r="V371">
            <v>332</v>
          </cell>
          <cell r="W371">
            <v>161</v>
          </cell>
          <cell r="X371">
            <v>1201</v>
          </cell>
          <cell r="Y371">
            <v>2111</v>
          </cell>
          <cell r="Z371">
            <v>2112</v>
          </cell>
          <cell r="AA371">
            <v>1141</v>
          </cell>
          <cell r="AB371">
            <v>1211</v>
          </cell>
          <cell r="AC371">
            <v>103</v>
          </cell>
          <cell r="AD371">
            <v>2133</v>
          </cell>
          <cell r="AE371">
            <v>1142</v>
          </cell>
          <cell r="AF371">
            <v>2131</v>
          </cell>
          <cell r="AG371">
            <v>2432</v>
          </cell>
          <cell r="AH371">
            <v>2433</v>
          </cell>
          <cell r="AI371">
            <v>2481</v>
          </cell>
          <cell r="AR371">
            <v>1211</v>
          </cell>
          <cell r="AS371">
            <v>161</v>
          </cell>
          <cell r="AT371">
            <v>1201</v>
          </cell>
          <cell r="AU371">
            <v>101</v>
          </cell>
          <cell r="AV371">
            <v>2431</v>
          </cell>
          <cell r="AX371">
            <v>2112</v>
          </cell>
          <cell r="AY371">
            <v>2131</v>
          </cell>
          <cell r="AZ371">
            <v>2133</v>
          </cell>
          <cell r="BA371">
            <v>2493</v>
          </cell>
        </row>
        <row r="372">
          <cell r="J372" t="str">
            <v>TRX#</v>
          </cell>
        </row>
        <row r="373">
          <cell r="J373" t="str">
            <v>FRT</v>
          </cell>
        </row>
        <row r="376">
          <cell r="B376" t="str">
            <v>FUZ114</v>
          </cell>
          <cell r="C376">
            <v>115</v>
          </cell>
          <cell r="D376">
            <v>1</v>
          </cell>
          <cell r="F376">
            <v>1141</v>
          </cell>
          <cell r="G376">
            <v>22801</v>
          </cell>
          <cell r="H376" t="str">
            <v>MEIFENG1</v>
          </cell>
          <cell r="I376">
            <v>4</v>
          </cell>
          <cell r="J376">
            <v>6</v>
          </cell>
          <cell r="K376">
            <v>44</v>
          </cell>
          <cell r="L376">
            <v>81</v>
          </cell>
          <cell r="N376">
            <v>84</v>
          </cell>
          <cell r="O376">
            <v>90</v>
          </cell>
          <cell r="S376">
            <v>4</v>
          </cell>
          <cell r="U376">
            <v>1142</v>
          </cell>
          <cell r="V376">
            <v>1143</v>
          </cell>
          <cell r="W376">
            <v>2422</v>
          </cell>
          <cell r="X376">
            <v>2423</v>
          </cell>
          <cell r="Y376">
            <v>2433</v>
          </cell>
          <cell r="Z376">
            <v>333</v>
          </cell>
          <cell r="AA376">
            <v>331</v>
          </cell>
          <cell r="AB376">
            <v>161</v>
          </cell>
          <cell r="AC376">
            <v>2432</v>
          </cell>
          <cell r="AD376">
            <v>2421</v>
          </cell>
          <cell r="AR376">
            <v>681</v>
          </cell>
          <cell r="AS376">
            <v>2471</v>
          </cell>
          <cell r="AT376">
            <v>2481</v>
          </cell>
          <cell r="AU376">
            <v>2151</v>
          </cell>
          <cell r="AW376">
            <v>2431</v>
          </cell>
          <cell r="AX376">
            <v>2422</v>
          </cell>
          <cell r="AY376">
            <v>1201</v>
          </cell>
          <cell r="AZ376">
            <v>333</v>
          </cell>
          <cell r="BA376">
            <v>2081</v>
          </cell>
          <cell r="BB376">
            <v>2092</v>
          </cell>
        </row>
        <row r="377">
          <cell r="J377" t="str">
            <v>TRX#</v>
          </cell>
        </row>
        <row r="378">
          <cell r="J378" t="str">
            <v>FRT</v>
          </cell>
        </row>
        <row r="381">
          <cell r="B381" t="str">
            <v>FUZ114</v>
          </cell>
          <cell r="C381">
            <v>115</v>
          </cell>
          <cell r="D381">
            <v>1</v>
          </cell>
          <cell r="F381">
            <v>1142</v>
          </cell>
          <cell r="G381">
            <v>22801</v>
          </cell>
          <cell r="H381" t="str">
            <v>MEIFENG2</v>
          </cell>
          <cell r="I381">
            <v>7</v>
          </cell>
          <cell r="J381">
            <v>5</v>
          </cell>
          <cell r="K381">
            <v>48</v>
          </cell>
          <cell r="L381">
            <v>68</v>
          </cell>
          <cell r="N381">
            <v>86</v>
          </cell>
          <cell r="O381">
            <v>92</v>
          </cell>
          <cell r="S381">
            <v>4</v>
          </cell>
          <cell r="U381">
            <v>1143</v>
          </cell>
          <cell r="V381">
            <v>1141</v>
          </cell>
          <cell r="W381">
            <v>2433</v>
          </cell>
          <cell r="X381">
            <v>2432</v>
          </cell>
          <cell r="Y381">
            <v>2113</v>
          </cell>
          <cell r="Z381">
            <v>2112</v>
          </cell>
          <cell r="AA381">
            <v>333</v>
          </cell>
          <cell r="AB381">
            <v>332</v>
          </cell>
          <cell r="AC381">
            <v>1211</v>
          </cell>
          <cell r="AD381">
            <v>1213</v>
          </cell>
          <cell r="AE381">
            <v>1203</v>
          </cell>
          <cell r="AF381">
            <v>2481</v>
          </cell>
          <cell r="AG381">
            <v>1201</v>
          </cell>
          <cell r="AH381">
            <v>2151</v>
          </cell>
          <cell r="AI381">
            <v>331</v>
          </cell>
          <cell r="AJ381">
            <v>161</v>
          </cell>
          <cell r="AR381">
            <v>2412</v>
          </cell>
          <cell r="AS381">
            <v>2111</v>
          </cell>
          <cell r="AT381">
            <v>2482</v>
          </cell>
          <cell r="AU381">
            <v>2152</v>
          </cell>
          <cell r="AW381">
            <v>2422</v>
          </cell>
          <cell r="AX381">
            <v>2432</v>
          </cell>
          <cell r="AY381">
            <v>2433</v>
          </cell>
          <cell r="AZ381">
            <v>332</v>
          </cell>
          <cell r="BA381">
            <v>331</v>
          </cell>
          <cell r="BB381">
            <v>2083</v>
          </cell>
        </row>
        <row r="382">
          <cell r="J382" t="str">
            <v>TRX#</v>
          </cell>
        </row>
        <row r="383">
          <cell r="J383" t="str">
            <v>FRT</v>
          </cell>
        </row>
        <row r="386">
          <cell r="B386" t="str">
            <v>FUZ114</v>
          </cell>
          <cell r="C386">
            <v>115</v>
          </cell>
          <cell r="D386">
            <v>1</v>
          </cell>
          <cell r="F386">
            <v>1143</v>
          </cell>
          <cell r="G386">
            <v>22801</v>
          </cell>
          <cell r="H386" t="str">
            <v>MEIFENG3</v>
          </cell>
          <cell r="I386">
            <v>4</v>
          </cell>
          <cell r="J386">
            <v>3</v>
          </cell>
          <cell r="K386">
            <v>52</v>
          </cell>
          <cell r="L386">
            <v>61</v>
          </cell>
          <cell r="N386">
            <v>88</v>
          </cell>
          <cell r="O386">
            <v>94</v>
          </cell>
          <cell r="S386">
            <v>4</v>
          </cell>
          <cell r="U386">
            <v>1141</v>
          </cell>
          <cell r="V386">
            <v>1142</v>
          </cell>
          <cell r="W386">
            <v>2422</v>
          </cell>
          <cell r="X386">
            <v>2423</v>
          </cell>
          <cell r="Y386">
            <v>2151</v>
          </cell>
          <cell r="Z386">
            <v>1201</v>
          </cell>
          <cell r="AA386">
            <v>1203</v>
          </cell>
          <cell r="AB386">
            <v>2153</v>
          </cell>
          <cell r="AC386">
            <v>482</v>
          </cell>
          <cell r="AD386">
            <v>571</v>
          </cell>
          <cell r="AR386">
            <v>2413</v>
          </cell>
          <cell r="AS386">
            <v>683</v>
          </cell>
          <cell r="AT386">
            <v>2133</v>
          </cell>
          <cell r="AV386">
            <v>2423</v>
          </cell>
          <cell r="AW386">
            <v>2433</v>
          </cell>
          <cell r="AX386">
            <v>333</v>
          </cell>
          <cell r="AY386">
            <v>1201</v>
          </cell>
          <cell r="AZ386">
            <v>332</v>
          </cell>
          <cell r="BA386">
            <v>2083</v>
          </cell>
          <cell r="BB386">
            <v>21</v>
          </cell>
        </row>
        <row r="387">
          <cell r="J387" t="str">
            <v>TRX#</v>
          </cell>
        </row>
        <row r="388">
          <cell r="J388" t="str">
            <v>FRT</v>
          </cell>
        </row>
        <row r="391">
          <cell r="B391" t="str">
            <v>FUZ120</v>
          </cell>
          <cell r="C391">
            <v>115</v>
          </cell>
          <cell r="D391">
            <v>1</v>
          </cell>
          <cell r="F391">
            <v>1201</v>
          </cell>
          <cell r="G391">
            <v>22801</v>
          </cell>
          <cell r="H391" t="str">
            <v>ZONGYUAN1</v>
          </cell>
          <cell r="I391">
            <v>4</v>
          </cell>
          <cell r="J391">
            <v>4</v>
          </cell>
          <cell r="K391">
            <v>43</v>
          </cell>
          <cell r="L391">
            <v>80</v>
          </cell>
          <cell r="N391">
            <v>83</v>
          </cell>
          <cell r="O391">
            <v>89</v>
          </cell>
          <cell r="S391">
            <v>4</v>
          </cell>
          <cell r="U391">
            <v>1202</v>
          </cell>
          <cell r="V391">
            <v>1203</v>
          </cell>
          <cell r="W391">
            <v>2432</v>
          </cell>
          <cell r="X391">
            <v>1142</v>
          </cell>
          <cell r="Y391">
            <v>1143</v>
          </cell>
          <cell r="Z391">
            <v>2112</v>
          </cell>
          <cell r="AA391">
            <v>331</v>
          </cell>
          <cell r="AB391">
            <v>332</v>
          </cell>
          <cell r="AC391">
            <v>1211</v>
          </cell>
          <cell r="AD391">
            <v>1213</v>
          </cell>
          <cell r="AE391">
            <v>2481</v>
          </cell>
          <cell r="AF391">
            <v>2133</v>
          </cell>
          <cell r="AG391">
            <v>2433</v>
          </cell>
          <cell r="AH391">
            <v>161</v>
          </cell>
          <cell r="AI391">
            <v>333</v>
          </cell>
          <cell r="AR391">
            <v>1211</v>
          </cell>
          <cell r="AS391">
            <v>333</v>
          </cell>
          <cell r="AT391">
            <v>161</v>
          </cell>
          <cell r="AU391">
            <v>311</v>
          </cell>
          <cell r="AW391">
            <v>2481</v>
          </cell>
          <cell r="AX391">
            <v>2133</v>
          </cell>
          <cell r="AY391">
            <v>2112</v>
          </cell>
          <cell r="AZ391">
            <v>1223</v>
          </cell>
          <cell r="BA391">
            <v>2521</v>
          </cell>
          <cell r="BB391">
            <v>2151</v>
          </cell>
        </row>
        <row r="392">
          <cell r="J392" t="str">
            <v>TRX#</v>
          </cell>
        </row>
        <row r="393">
          <cell r="J393" t="str">
            <v>FRT</v>
          </cell>
        </row>
        <row r="396">
          <cell r="B396" t="str">
            <v>FUZ120</v>
          </cell>
          <cell r="C396">
            <v>115</v>
          </cell>
          <cell r="D396">
            <v>1</v>
          </cell>
          <cell r="F396">
            <v>1202</v>
          </cell>
          <cell r="G396">
            <v>22801</v>
          </cell>
          <cell r="H396" t="str">
            <v>ZONGYUAN2</v>
          </cell>
          <cell r="I396">
            <v>4</v>
          </cell>
          <cell r="J396">
            <v>5</v>
          </cell>
          <cell r="K396">
            <v>52</v>
          </cell>
          <cell r="L396">
            <v>63</v>
          </cell>
          <cell r="N396">
            <v>85</v>
          </cell>
          <cell r="O396">
            <v>91</v>
          </cell>
          <cell r="S396">
            <v>4</v>
          </cell>
          <cell r="U396">
            <v>1203</v>
          </cell>
          <cell r="V396">
            <v>1201</v>
          </cell>
          <cell r="W396">
            <v>2112</v>
          </cell>
          <cell r="X396">
            <v>332</v>
          </cell>
          <cell r="Y396">
            <v>2481</v>
          </cell>
          <cell r="Z396">
            <v>2483</v>
          </cell>
          <cell r="AA396">
            <v>2521</v>
          </cell>
          <cell r="AB396">
            <v>2152</v>
          </cell>
          <cell r="AC396">
            <v>161</v>
          </cell>
          <cell r="AD396">
            <v>163</v>
          </cell>
          <cell r="AE396">
            <v>2171</v>
          </cell>
          <cell r="AF396">
            <v>2173</v>
          </cell>
          <cell r="AG396">
            <v>2482</v>
          </cell>
          <cell r="AR396">
            <v>331</v>
          </cell>
          <cell r="AS396">
            <v>2541</v>
          </cell>
          <cell r="AU396">
            <v>2481</v>
          </cell>
          <cell r="AV396">
            <v>2132</v>
          </cell>
          <cell r="AW396">
            <v>2171</v>
          </cell>
          <cell r="AX396">
            <v>2521</v>
          </cell>
          <cell r="AY396">
            <v>2152</v>
          </cell>
          <cell r="AZ396">
            <v>1142</v>
          </cell>
        </row>
        <row r="397">
          <cell r="J397" t="str">
            <v>TRX#</v>
          </cell>
        </row>
        <row r="398">
          <cell r="J398" t="str">
            <v>FRT</v>
          </cell>
        </row>
        <row r="401">
          <cell r="B401" t="str">
            <v>FUZ120</v>
          </cell>
          <cell r="C401">
            <v>115</v>
          </cell>
          <cell r="D401">
            <v>1</v>
          </cell>
          <cell r="F401">
            <v>1203</v>
          </cell>
          <cell r="G401">
            <v>22801</v>
          </cell>
          <cell r="H401" t="str">
            <v>ZONGYUAN3</v>
          </cell>
          <cell r="I401">
            <v>4</v>
          </cell>
          <cell r="J401">
            <v>2</v>
          </cell>
          <cell r="K401">
            <v>56</v>
          </cell>
          <cell r="L401">
            <v>76</v>
          </cell>
          <cell r="N401">
            <v>87</v>
          </cell>
          <cell r="O401">
            <v>93</v>
          </cell>
          <cell r="S401">
            <v>4</v>
          </cell>
          <cell r="U401">
            <v>1201</v>
          </cell>
          <cell r="V401">
            <v>1202</v>
          </cell>
          <cell r="W401">
            <v>2483</v>
          </cell>
          <cell r="X401">
            <v>2521</v>
          </cell>
          <cell r="Y401">
            <v>2151</v>
          </cell>
          <cell r="Z401">
            <v>2152</v>
          </cell>
          <cell r="AA401">
            <v>1142</v>
          </cell>
          <cell r="AB401">
            <v>1143</v>
          </cell>
          <cell r="AR401">
            <v>1213</v>
          </cell>
          <cell r="AS401">
            <v>332</v>
          </cell>
          <cell r="AT401">
            <v>163</v>
          </cell>
          <cell r="AV401">
            <v>2483</v>
          </cell>
          <cell r="AW401">
            <v>2133</v>
          </cell>
          <cell r="AX401">
            <v>2173</v>
          </cell>
          <cell r="AY401">
            <v>2152</v>
          </cell>
        </row>
        <row r="402">
          <cell r="J402" t="str">
            <v>TRX#</v>
          </cell>
        </row>
        <row r="403">
          <cell r="J403" t="str">
            <v>FRT</v>
          </cell>
        </row>
        <row r="406">
          <cell r="B406" t="str">
            <v>FUZ211</v>
          </cell>
          <cell r="C406">
            <v>115</v>
          </cell>
          <cell r="D406">
            <v>1</v>
          </cell>
          <cell r="F406">
            <v>2111</v>
          </cell>
          <cell r="G406">
            <v>22801</v>
          </cell>
          <cell r="H406" t="str">
            <v>GONGANTING1</v>
          </cell>
          <cell r="I406">
            <v>4</v>
          </cell>
          <cell r="J406">
            <v>4</v>
          </cell>
          <cell r="K406">
            <v>55</v>
          </cell>
          <cell r="L406">
            <v>76</v>
          </cell>
          <cell r="N406">
            <v>86</v>
          </cell>
          <cell r="O406">
            <v>92</v>
          </cell>
          <cell r="S406">
            <v>4</v>
          </cell>
          <cell r="U406">
            <v>2112</v>
          </cell>
          <cell r="V406">
            <v>2113</v>
          </cell>
          <cell r="W406">
            <v>2083</v>
          </cell>
          <cell r="X406">
            <v>2473</v>
          </cell>
          <cell r="Y406">
            <v>101</v>
          </cell>
          <cell r="Z406">
            <v>103</v>
          </cell>
          <cell r="AA406">
            <v>2131</v>
          </cell>
          <cell r="AB406">
            <v>2133</v>
          </cell>
          <cell r="AC406">
            <v>333</v>
          </cell>
          <cell r="AD406">
            <v>331</v>
          </cell>
          <cell r="AE406">
            <v>2123</v>
          </cell>
          <cell r="AF406">
            <v>3023</v>
          </cell>
          <cell r="AR406">
            <v>1142</v>
          </cell>
          <cell r="AS406">
            <v>2472</v>
          </cell>
          <cell r="AT406">
            <v>682</v>
          </cell>
          <cell r="AV406">
            <v>103</v>
          </cell>
          <cell r="AW406">
            <v>102</v>
          </cell>
          <cell r="AX406">
            <v>1173</v>
          </cell>
          <cell r="AY406">
            <v>113</v>
          </cell>
          <cell r="AZ406">
            <v>1132</v>
          </cell>
          <cell r="BA406">
            <v>73</v>
          </cell>
        </row>
        <row r="407">
          <cell r="J407" t="str">
            <v>TRX#</v>
          </cell>
        </row>
        <row r="408">
          <cell r="J408" t="str">
            <v>FRT</v>
          </cell>
        </row>
        <row r="411">
          <cell r="B411" t="str">
            <v>FUZ211</v>
          </cell>
          <cell r="C411">
            <v>115</v>
          </cell>
          <cell r="D411">
            <v>1</v>
          </cell>
          <cell r="F411">
            <v>2112</v>
          </cell>
          <cell r="G411">
            <v>22801</v>
          </cell>
          <cell r="H411" t="str">
            <v>GONGANTING2</v>
          </cell>
          <cell r="I411">
            <v>4</v>
          </cell>
          <cell r="J411">
            <v>1</v>
          </cell>
          <cell r="K411">
            <v>51</v>
          </cell>
          <cell r="L411">
            <v>70</v>
          </cell>
          <cell r="N411">
            <v>88</v>
          </cell>
          <cell r="O411">
            <v>94</v>
          </cell>
          <cell r="S411">
            <v>4</v>
          </cell>
          <cell r="U411">
            <v>2113</v>
          </cell>
          <cell r="V411">
            <v>2111</v>
          </cell>
          <cell r="W411">
            <v>2432</v>
          </cell>
          <cell r="X411">
            <v>2433</v>
          </cell>
          <cell r="Y411">
            <v>333</v>
          </cell>
          <cell r="Z411">
            <v>332</v>
          </cell>
          <cell r="AA411">
            <v>1201</v>
          </cell>
          <cell r="AB411">
            <v>1142</v>
          </cell>
          <cell r="AC411">
            <v>1202</v>
          </cell>
          <cell r="AD411">
            <v>331</v>
          </cell>
          <cell r="AE411">
            <v>103</v>
          </cell>
          <cell r="AF411">
            <v>101</v>
          </cell>
          <cell r="AG411">
            <v>2481</v>
          </cell>
          <cell r="AH411">
            <v>2491</v>
          </cell>
          <cell r="AR411">
            <v>2473</v>
          </cell>
          <cell r="AS411">
            <v>1162</v>
          </cell>
          <cell r="AT411">
            <v>2133</v>
          </cell>
          <cell r="AU411">
            <v>683</v>
          </cell>
          <cell r="AW411">
            <v>333</v>
          </cell>
          <cell r="AX411">
            <v>332</v>
          </cell>
          <cell r="AY411">
            <v>103</v>
          </cell>
          <cell r="AZ411">
            <v>1201</v>
          </cell>
          <cell r="BA411">
            <v>1211</v>
          </cell>
          <cell r="BB411">
            <v>1213</v>
          </cell>
        </row>
        <row r="412">
          <cell r="J412" t="str">
            <v>TRX#</v>
          </cell>
        </row>
        <row r="413">
          <cell r="J413" t="str">
            <v>FRT</v>
          </cell>
        </row>
        <row r="416">
          <cell r="B416" t="str">
            <v>FUZ211</v>
          </cell>
          <cell r="C416">
            <v>115</v>
          </cell>
          <cell r="D416">
            <v>1</v>
          </cell>
          <cell r="F416">
            <v>2113</v>
          </cell>
          <cell r="G416">
            <v>22801</v>
          </cell>
          <cell r="H416" t="str">
            <v>GONGANTING3</v>
          </cell>
          <cell r="I416">
            <v>4</v>
          </cell>
          <cell r="J416">
            <v>5</v>
          </cell>
          <cell r="K416">
            <v>43</v>
          </cell>
          <cell r="L416">
            <v>60</v>
          </cell>
          <cell r="N416">
            <v>84</v>
          </cell>
          <cell r="O416">
            <v>90</v>
          </cell>
          <cell r="S416">
            <v>4</v>
          </cell>
          <cell r="U416">
            <v>2111</v>
          </cell>
          <cell r="V416">
            <v>2112</v>
          </cell>
          <cell r="W416">
            <v>2083</v>
          </cell>
          <cell r="X416">
            <v>2432</v>
          </cell>
          <cell r="Y416">
            <v>682</v>
          </cell>
          <cell r="Z416">
            <v>683</v>
          </cell>
          <cell r="AA416">
            <v>2473</v>
          </cell>
          <cell r="AB416">
            <v>1142</v>
          </cell>
          <cell r="AC416">
            <v>2433</v>
          </cell>
          <cell r="AD416">
            <v>103</v>
          </cell>
          <cell r="AE416">
            <v>2431</v>
          </cell>
          <cell r="AF416">
            <v>101</v>
          </cell>
          <cell r="AG416">
            <v>2491</v>
          </cell>
          <cell r="AR416">
            <v>1163</v>
          </cell>
          <cell r="AS416">
            <v>1141</v>
          </cell>
          <cell r="AT416">
            <v>2471</v>
          </cell>
          <cell r="AU416">
            <v>681</v>
          </cell>
          <cell r="AV416">
            <v>2491</v>
          </cell>
          <cell r="AX416">
            <v>2432</v>
          </cell>
          <cell r="AY416">
            <v>2431</v>
          </cell>
          <cell r="AZ416">
            <v>2092</v>
          </cell>
          <cell r="BA416">
            <v>2081</v>
          </cell>
        </row>
        <row r="417">
          <cell r="J417" t="str">
            <v>TRX#</v>
          </cell>
        </row>
        <row r="418">
          <cell r="J418" t="str">
            <v>FRT</v>
          </cell>
        </row>
        <row r="421">
          <cell r="B421" t="str">
            <v>FUZ213</v>
          </cell>
          <cell r="C421">
            <v>115</v>
          </cell>
          <cell r="D421">
            <v>1</v>
          </cell>
          <cell r="F421">
            <v>2131</v>
          </cell>
          <cell r="G421">
            <v>22801</v>
          </cell>
          <cell r="H421" t="str">
            <v>YINLIANBINGUAN1</v>
          </cell>
          <cell r="I421">
            <v>4</v>
          </cell>
          <cell r="J421">
            <v>6</v>
          </cell>
          <cell r="K421">
            <v>43</v>
          </cell>
          <cell r="L421">
            <v>80</v>
          </cell>
          <cell r="N421">
            <v>84</v>
          </cell>
          <cell r="O421">
            <v>90</v>
          </cell>
          <cell r="S421">
            <v>4</v>
          </cell>
          <cell r="U421">
            <v>2132</v>
          </cell>
          <cell r="V421">
            <v>2133</v>
          </cell>
          <cell r="W421">
            <v>2082</v>
          </cell>
          <cell r="X421">
            <v>2083</v>
          </cell>
          <cell r="Y421">
            <v>333</v>
          </cell>
          <cell r="Z421">
            <v>2111</v>
          </cell>
          <cell r="AA421">
            <v>2473</v>
          </cell>
          <cell r="AB421">
            <v>102</v>
          </cell>
          <cell r="AC421">
            <v>103</v>
          </cell>
          <cell r="AD421">
            <v>1162</v>
          </cell>
          <cell r="AE421">
            <v>1163</v>
          </cell>
          <cell r="AF421">
            <v>1171</v>
          </cell>
          <cell r="AG421">
            <v>1172</v>
          </cell>
          <cell r="AH421">
            <v>1173</v>
          </cell>
          <cell r="AI421">
            <v>331</v>
          </cell>
          <cell r="AJ421">
            <v>2123</v>
          </cell>
          <cell r="AK421">
            <v>2491</v>
          </cell>
          <cell r="AL421">
            <v>3021</v>
          </cell>
          <cell r="AM421">
            <v>3022</v>
          </cell>
          <cell r="AN421">
            <v>3023</v>
          </cell>
          <cell r="AR421">
            <v>3021</v>
          </cell>
          <cell r="AS421">
            <v>1221</v>
          </cell>
          <cell r="AT421">
            <v>2113</v>
          </cell>
          <cell r="AU421">
            <v>2491</v>
          </cell>
          <cell r="AW421">
            <v>1172</v>
          </cell>
          <cell r="AX421">
            <v>102</v>
          </cell>
          <cell r="AY421">
            <v>111</v>
          </cell>
          <cell r="AZ421">
            <v>1183</v>
          </cell>
        </row>
        <row r="422">
          <cell r="J422" t="str">
            <v>TRX#</v>
          </cell>
        </row>
        <row r="423">
          <cell r="J423" t="str">
            <v>FRT</v>
          </cell>
        </row>
        <row r="426">
          <cell r="B426" t="str">
            <v>FUZ213</v>
          </cell>
          <cell r="C426">
            <v>115</v>
          </cell>
          <cell r="D426">
            <v>1</v>
          </cell>
          <cell r="F426">
            <v>2132</v>
          </cell>
          <cell r="G426">
            <v>22801</v>
          </cell>
          <cell r="H426" t="str">
            <v>YINLIANBINGUAN2</v>
          </cell>
          <cell r="I426">
            <v>4</v>
          </cell>
          <cell r="J426">
            <v>3</v>
          </cell>
          <cell r="K426">
            <v>56</v>
          </cell>
          <cell r="L426">
            <v>67</v>
          </cell>
          <cell r="N426">
            <v>86</v>
          </cell>
          <cell r="O426">
            <v>92</v>
          </cell>
          <cell r="S426">
            <v>4</v>
          </cell>
          <cell r="U426">
            <v>2133</v>
          </cell>
          <cell r="V426">
            <v>2131</v>
          </cell>
          <cell r="W426">
            <v>1173</v>
          </cell>
          <cell r="X426">
            <v>1172</v>
          </cell>
          <cell r="Y426">
            <v>81</v>
          </cell>
          <cell r="Z426">
            <v>1211</v>
          </cell>
          <cell r="AA426">
            <v>1221</v>
          </cell>
          <cell r="AB426">
            <v>1223</v>
          </cell>
          <cell r="AC426">
            <v>332</v>
          </cell>
          <cell r="AD426">
            <v>2491</v>
          </cell>
          <cell r="AE426">
            <v>2492</v>
          </cell>
          <cell r="AF426">
            <v>2493</v>
          </cell>
          <cell r="AG426">
            <v>3022</v>
          </cell>
          <cell r="AR426">
            <v>3022</v>
          </cell>
          <cell r="AS426">
            <v>2111</v>
          </cell>
          <cell r="AT426">
            <v>2472</v>
          </cell>
          <cell r="AU426">
            <v>2492</v>
          </cell>
          <cell r="AW426">
            <v>332</v>
          </cell>
          <cell r="AX426">
            <v>1173</v>
          </cell>
          <cell r="AY426">
            <v>1172</v>
          </cell>
          <cell r="AZ426">
            <v>113</v>
          </cell>
          <cell r="BA426">
            <v>2613</v>
          </cell>
          <cell r="BB426">
            <v>103</v>
          </cell>
        </row>
        <row r="427">
          <cell r="J427" t="str">
            <v>TRX#</v>
          </cell>
        </row>
        <row r="428">
          <cell r="J428" t="str">
            <v>FRT</v>
          </cell>
        </row>
        <row r="431">
          <cell r="B431" t="str">
            <v>FUZ213</v>
          </cell>
          <cell r="C431">
            <v>115</v>
          </cell>
          <cell r="D431">
            <v>1</v>
          </cell>
          <cell r="F431">
            <v>2133</v>
          </cell>
          <cell r="G431">
            <v>22801</v>
          </cell>
          <cell r="H431" t="str">
            <v>YINLIANBINGUAN3</v>
          </cell>
          <cell r="I431">
            <v>4</v>
          </cell>
          <cell r="J431">
            <v>1</v>
          </cell>
          <cell r="K431">
            <v>45</v>
          </cell>
          <cell r="L431">
            <v>77</v>
          </cell>
          <cell r="N431">
            <v>88</v>
          </cell>
          <cell r="O431">
            <v>94</v>
          </cell>
          <cell r="S431">
            <v>4</v>
          </cell>
          <cell r="U431">
            <v>2131</v>
          </cell>
          <cell r="V431">
            <v>2132</v>
          </cell>
          <cell r="W431">
            <v>2082</v>
          </cell>
          <cell r="X431">
            <v>2083</v>
          </cell>
          <cell r="Y431">
            <v>1211</v>
          </cell>
          <cell r="Z431">
            <v>161</v>
          </cell>
          <cell r="AA431">
            <v>2481</v>
          </cell>
          <cell r="AB431">
            <v>1201</v>
          </cell>
          <cell r="AC431">
            <v>331</v>
          </cell>
          <cell r="AD431">
            <v>333</v>
          </cell>
          <cell r="AE431">
            <v>2111</v>
          </cell>
          <cell r="AF431">
            <v>332</v>
          </cell>
          <cell r="AG431">
            <v>2491</v>
          </cell>
          <cell r="AH431">
            <v>2493</v>
          </cell>
          <cell r="AR431">
            <v>2112</v>
          </cell>
          <cell r="AS431">
            <v>3023</v>
          </cell>
          <cell r="AT431">
            <v>2473</v>
          </cell>
          <cell r="AU431">
            <v>1223</v>
          </cell>
          <cell r="AV431">
            <v>2493</v>
          </cell>
          <cell r="AX431">
            <v>1211</v>
          </cell>
          <cell r="AY431">
            <v>1173</v>
          </cell>
          <cell r="AZ431">
            <v>103</v>
          </cell>
          <cell r="BA431">
            <v>332</v>
          </cell>
          <cell r="BB431">
            <v>1182</v>
          </cell>
        </row>
        <row r="432">
          <cell r="J432" t="str">
            <v>TRX#</v>
          </cell>
        </row>
        <row r="433">
          <cell r="J433" t="str">
            <v>FRT</v>
          </cell>
        </row>
        <row r="436">
          <cell r="B436" t="str">
            <v>ALL</v>
          </cell>
        </row>
        <row r="437">
          <cell r="B437" t="str">
            <v>SITE:</v>
          </cell>
          <cell r="C437" t="str">
            <v>BCF</v>
          </cell>
          <cell r="D437" t="str">
            <v>BTS</v>
          </cell>
          <cell r="E437" t="str">
            <v>TYP</v>
          </cell>
          <cell r="F437" t="str">
            <v>CI</v>
          </cell>
          <cell r="G437" t="str">
            <v>LAC</v>
          </cell>
          <cell r="H437" t="str">
            <v>CELL NAME</v>
          </cell>
          <cell r="I437" t="str">
            <v>NCC</v>
          </cell>
          <cell r="J437" t="str">
            <v>BCC</v>
          </cell>
          <cell r="K437" t="str">
            <v>BCCH</v>
          </cell>
          <cell r="L437" t="str">
            <v>2nd</v>
          </cell>
          <cell r="M437" t="str">
            <v>3rd</v>
          </cell>
          <cell r="N437" t="str">
            <v>4th</v>
          </cell>
          <cell r="O437" t="str">
            <v>5th</v>
          </cell>
          <cell r="P437" t="str">
            <v>BCH</v>
          </cell>
          <cell r="Q437" t="str">
            <v>AG</v>
          </cell>
          <cell r="R437" t="str">
            <v>SD</v>
          </cell>
          <cell r="S437" t="str">
            <v>TRX</v>
          </cell>
          <cell r="T437" t="str">
            <v>ET</v>
          </cell>
          <cell r="W437" t="str">
            <v>Neighbor cell</v>
          </cell>
          <cell r="AR437" t="str">
            <v>IUO Reference Cells (Pool)  &lt;&lt;CoCh - AdjCh&gt;&gt;</v>
          </cell>
        </row>
        <row r="438">
          <cell r="G438" t="str">
            <v>(Dec)</v>
          </cell>
          <cell r="K438" t="str">
            <v>TRX</v>
          </cell>
          <cell r="L438" t="str">
            <v>TRX</v>
          </cell>
          <cell r="M438" t="str">
            <v>TRX</v>
          </cell>
          <cell r="N438" t="str">
            <v>TRX</v>
          </cell>
          <cell r="O438" t="str">
            <v>TRX</v>
          </cell>
          <cell r="P438" t="str">
            <v>CFC</v>
          </cell>
          <cell r="Q438" t="str">
            <v>CH</v>
          </cell>
          <cell r="R438" t="str">
            <v>CH</v>
          </cell>
          <cell r="S438" t="str">
            <v>Num</v>
          </cell>
          <cell r="T438" t="str">
            <v>Num</v>
          </cell>
          <cell r="U438">
            <v>1</v>
          </cell>
          <cell r="V438">
            <v>2</v>
          </cell>
          <cell r="W438">
            <v>3</v>
          </cell>
          <cell r="X438">
            <v>4</v>
          </cell>
          <cell r="Y438">
            <v>5</v>
          </cell>
          <cell r="Z438">
            <v>6</v>
          </cell>
          <cell r="AA438">
            <v>7</v>
          </cell>
          <cell r="AB438">
            <v>8</v>
          </cell>
          <cell r="AC438">
            <v>9</v>
          </cell>
          <cell r="AD438">
            <v>10</v>
          </cell>
          <cell r="AE438">
            <v>11</v>
          </cell>
          <cell r="AF438">
            <v>12</v>
          </cell>
          <cell r="AG438">
            <v>13</v>
          </cell>
          <cell r="AH438">
            <v>14</v>
          </cell>
          <cell r="AI438">
            <v>15</v>
          </cell>
          <cell r="AJ438">
            <v>16</v>
          </cell>
          <cell r="AK438">
            <v>17</v>
          </cell>
          <cell r="AL438">
            <v>18</v>
          </cell>
          <cell r="AM438">
            <v>19</v>
          </cell>
          <cell r="AN438">
            <v>20</v>
          </cell>
          <cell r="AO438">
            <v>21</v>
          </cell>
          <cell r="AP438">
            <v>22</v>
          </cell>
          <cell r="AQ438">
            <v>23</v>
          </cell>
          <cell r="AR438">
            <v>1</v>
          </cell>
          <cell r="AS438">
            <v>2</v>
          </cell>
          <cell r="AT438">
            <v>3</v>
          </cell>
          <cell r="AU438">
            <v>4</v>
          </cell>
          <cell r="AV438">
            <v>5</v>
          </cell>
          <cell r="AW438">
            <v>6</v>
          </cell>
          <cell r="AX438">
            <v>7</v>
          </cell>
          <cell r="AY438">
            <v>8</v>
          </cell>
          <cell r="AZ438">
            <v>9</v>
          </cell>
          <cell r="BA438">
            <v>10</v>
          </cell>
          <cell r="BB438">
            <v>11</v>
          </cell>
        </row>
        <row r="439">
          <cell r="B439" t="str">
            <v>BSC121</v>
          </cell>
        </row>
        <row r="440">
          <cell r="B440" t="str">
            <v>FUZ011</v>
          </cell>
          <cell r="C440">
            <v>121</v>
          </cell>
          <cell r="D440">
            <v>2</v>
          </cell>
          <cell r="F440">
            <v>111</v>
          </cell>
          <cell r="G440">
            <v>22802</v>
          </cell>
          <cell r="H440" t="str">
            <v>MINJIANG1</v>
          </cell>
          <cell r="I440">
            <v>6</v>
          </cell>
          <cell r="J440">
            <v>0</v>
          </cell>
          <cell r="K440">
            <v>45</v>
          </cell>
          <cell r="L440">
            <v>62</v>
          </cell>
          <cell r="N440">
            <v>83</v>
          </cell>
          <cell r="O440">
            <v>89</v>
          </cell>
          <cell r="S440">
            <v>4</v>
          </cell>
          <cell r="U440">
            <v>112</v>
          </cell>
          <cell r="V440">
            <v>113</v>
          </cell>
          <cell r="W440">
            <v>102</v>
          </cell>
          <cell r="X440">
            <v>1161</v>
          </cell>
          <cell r="Y440">
            <v>1171</v>
          </cell>
          <cell r="Z440">
            <v>1162</v>
          </cell>
          <cell r="AA440">
            <v>1182</v>
          </cell>
          <cell r="AB440">
            <v>2571</v>
          </cell>
          <cell r="AC440">
            <v>2573</v>
          </cell>
          <cell r="AD440">
            <v>1163</v>
          </cell>
          <cell r="AE440">
            <v>1183</v>
          </cell>
          <cell r="AF440">
            <v>2122</v>
          </cell>
          <cell r="AG440">
            <v>2562</v>
          </cell>
          <cell r="AH440">
            <v>2563</v>
          </cell>
          <cell r="AI440">
            <v>3021</v>
          </cell>
          <cell r="AJ440">
            <v>3022</v>
          </cell>
          <cell r="AR440">
            <v>1231</v>
          </cell>
          <cell r="AS440">
            <v>1183</v>
          </cell>
          <cell r="AT440">
            <v>2611</v>
          </cell>
          <cell r="AU440">
            <v>1171</v>
          </cell>
          <cell r="AV440">
            <v>2121</v>
          </cell>
          <cell r="AX440">
            <v>3021</v>
          </cell>
          <cell r="AY440">
            <v>1162</v>
          </cell>
          <cell r="AZ440">
            <v>2571</v>
          </cell>
          <cell r="BA440">
            <v>1241</v>
          </cell>
          <cell r="BB440">
            <v>1221</v>
          </cell>
        </row>
        <row r="441">
          <cell r="J441" t="str">
            <v>TRX#</v>
          </cell>
        </row>
        <row r="442">
          <cell r="J442" t="str">
            <v>FRT</v>
          </cell>
        </row>
        <row r="445">
          <cell r="B445" t="str">
            <v>FUZ011</v>
          </cell>
          <cell r="C445">
            <v>121</v>
          </cell>
          <cell r="D445">
            <v>2</v>
          </cell>
          <cell r="F445">
            <v>112</v>
          </cell>
          <cell r="G445">
            <v>22802</v>
          </cell>
          <cell r="H445" t="str">
            <v>MINJIANG2</v>
          </cell>
          <cell r="I445">
            <v>4</v>
          </cell>
          <cell r="J445">
            <v>3</v>
          </cell>
          <cell r="K445">
            <v>48</v>
          </cell>
          <cell r="L445">
            <v>66</v>
          </cell>
          <cell r="N445">
            <v>85</v>
          </cell>
          <cell r="O445">
            <v>91</v>
          </cell>
          <cell r="S445">
            <v>4</v>
          </cell>
          <cell r="U445">
            <v>113</v>
          </cell>
          <cell r="V445">
            <v>111</v>
          </cell>
          <cell r="W445">
            <v>1182</v>
          </cell>
          <cell r="X445">
            <v>2571</v>
          </cell>
          <cell r="Y445">
            <v>2573</v>
          </cell>
          <cell r="Z445">
            <v>1241</v>
          </cell>
          <cell r="AA445">
            <v>2611</v>
          </cell>
          <cell r="AB445">
            <v>1222</v>
          </cell>
          <cell r="AC445">
            <v>9041</v>
          </cell>
          <cell r="AD445">
            <v>1233</v>
          </cell>
          <cell r="AE445">
            <v>1162</v>
          </cell>
          <cell r="AF445">
            <v>2601</v>
          </cell>
          <cell r="AR445">
            <v>102</v>
          </cell>
          <cell r="AS445">
            <v>1172</v>
          </cell>
          <cell r="AT445">
            <v>2612</v>
          </cell>
          <cell r="AU445">
            <v>1181</v>
          </cell>
          <cell r="AV445">
            <v>2122</v>
          </cell>
          <cell r="AW445">
            <v>1232</v>
          </cell>
          <cell r="AY445">
            <v>1163</v>
          </cell>
          <cell r="AZ445">
            <v>2571</v>
          </cell>
          <cell r="BA445">
            <v>1241</v>
          </cell>
          <cell r="BB445">
            <v>3022</v>
          </cell>
        </row>
        <row r="446">
          <cell r="J446" t="str">
            <v>TRX#</v>
          </cell>
        </row>
        <row r="447">
          <cell r="J447" t="str">
            <v>FRT</v>
          </cell>
        </row>
        <row r="450">
          <cell r="B450" t="str">
            <v>FUZ011</v>
          </cell>
          <cell r="C450">
            <v>121</v>
          </cell>
          <cell r="D450">
            <v>2</v>
          </cell>
          <cell r="F450">
            <v>113</v>
          </cell>
          <cell r="G450">
            <v>22802</v>
          </cell>
          <cell r="H450" t="str">
            <v>MINJIANG3</v>
          </cell>
          <cell r="I450">
            <v>4</v>
          </cell>
          <cell r="J450">
            <v>6</v>
          </cell>
          <cell r="K450">
            <v>52</v>
          </cell>
          <cell r="L450">
            <v>71</v>
          </cell>
          <cell r="N450">
            <v>87</v>
          </cell>
          <cell r="O450">
            <v>93</v>
          </cell>
          <cell r="S450">
            <v>4</v>
          </cell>
          <cell r="U450">
            <v>111</v>
          </cell>
          <cell r="V450">
            <v>112</v>
          </cell>
          <cell r="W450">
            <v>102</v>
          </cell>
          <cell r="X450">
            <v>1171</v>
          </cell>
          <cell r="Y450">
            <v>1241</v>
          </cell>
          <cell r="Z450">
            <v>2611</v>
          </cell>
          <cell r="AA450">
            <v>2612</v>
          </cell>
          <cell r="AB450">
            <v>1221</v>
          </cell>
          <cell r="AC450">
            <v>1222</v>
          </cell>
          <cell r="AD450">
            <v>1172</v>
          </cell>
          <cell r="AE450">
            <v>1243</v>
          </cell>
          <cell r="AF450">
            <v>9041</v>
          </cell>
          <cell r="AG450">
            <v>2492</v>
          </cell>
          <cell r="AH450">
            <v>3022</v>
          </cell>
          <cell r="AR450">
            <v>103</v>
          </cell>
          <cell r="AS450">
            <v>1173</v>
          </cell>
          <cell r="AT450">
            <v>1233</v>
          </cell>
          <cell r="AU450">
            <v>1182</v>
          </cell>
          <cell r="AV450">
            <v>2123</v>
          </cell>
          <cell r="AX450">
            <v>1162</v>
          </cell>
          <cell r="AY450">
            <v>2573</v>
          </cell>
          <cell r="AZ450">
            <v>1243</v>
          </cell>
          <cell r="BA450">
            <v>1222</v>
          </cell>
          <cell r="BB450">
            <v>3022</v>
          </cell>
        </row>
        <row r="451">
          <cell r="J451" t="str">
            <v>TRX#</v>
          </cell>
        </row>
        <row r="452">
          <cell r="J452" t="str">
            <v>FRT</v>
          </cell>
        </row>
        <row r="455">
          <cell r="B455" t="str">
            <v>FUZ028</v>
          </cell>
          <cell r="C455">
            <v>121</v>
          </cell>
          <cell r="D455">
            <v>2</v>
          </cell>
          <cell r="F455">
            <v>281</v>
          </cell>
          <cell r="G455">
            <v>22802</v>
          </cell>
          <cell r="H455" t="str">
            <v>JINHUAGY1</v>
          </cell>
          <cell r="I455">
            <v>4</v>
          </cell>
          <cell r="J455">
            <v>4</v>
          </cell>
          <cell r="K455">
            <v>56</v>
          </cell>
          <cell r="L455">
            <v>64</v>
          </cell>
          <cell r="N455">
            <v>86</v>
          </cell>
          <cell r="O455">
            <v>92</v>
          </cell>
          <cell r="S455">
            <v>4</v>
          </cell>
          <cell r="U455">
            <v>282</v>
          </cell>
          <cell r="V455">
            <v>283</v>
          </cell>
          <cell r="W455">
            <v>72</v>
          </cell>
          <cell r="X455">
            <v>73</v>
          </cell>
          <cell r="Y455">
            <v>1191</v>
          </cell>
          <cell r="Z455">
            <v>1193</v>
          </cell>
          <cell r="AA455">
            <v>2401</v>
          </cell>
          <cell r="AB455">
            <v>2403</v>
          </cell>
          <cell r="AC455">
            <v>291</v>
          </cell>
          <cell r="AD455">
            <v>3061</v>
          </cell>
          <cell r="AE455">
            <v>2833</v>
          </cell>
          <cell r="AF455">
            <v>2852</v>
          </cell>
          <cell r="AG455">
            <v>2843</v>
          </cell>
          <cell r="AR455">
            <v>1192</v>
          </cell>
          <cell r="AS455">
            <v>1152</v>
          </cell>
          <cell r="AT455">
            <v>2572</v>
          </cell>
          <cell r="AU455">
            <v>12</v>
          </cell>
          <cell r="AV455">
            <v>2622</v>
          </cell>
          <cell r="AW455">
            <v>1161</v>
          </cell>
          <cell r="AY455">
            <v>1181</v>
          </cell>
          <cell r="AZ455">
            <v>2403</v>
          </cell>
          <cell r="BA455">
            <v>2582</v>
          </cell>
        </row>
        <row r="456">
          <cell r="J456" t="str">
            <v>TRX#</v>
          </cell>
        </row>
        <row r="457">
          <cell r="J457" t="str">
            <v>FRT</v>
          </cell>
        </row>
        <row r="460">
          <cell r="B460" t="str">
            <v>FUZ028</v>
          </cell>
          <cell r="C460">
            <v>121</v>
          </cell>
          <cell r="D460">
            <v>2</v>
          </cell>
          <cell r="F460">
            <v>282</v>
          </cell>
          <cell r="G460">
            <v>22802</v>
          </cell>
          <cell r="H460" t="str">
            <v>JINHUAGY2</v>
          </cell>
          <cell r="I460">
            <v>4</v>
          </cell>
          <cell r="J460">
            <v>7</v>
          </cell>
          <cell r="K460">
            <v>59</v>
          </cell>
          <cell r="L460">
            <v>61</v>
          </cell>
          <cell r="N460">
            <v>88</v>
          </cell>
          <cell r="O460">
            <v>94</v>
          </cell>
          <cell r="S460">
            <v>4</v>
          </cell>
          <cell r="U460">
            <v>283</v>
          </cell>
          <cell r="V460">
            <v>281</v>
          </cell>
          <cell r="W460">
            <v>2571</v>
          </cell>
          <cell r="X460">
            <v>2572</v>
          </cell>
          <cell r="Y460">
            <v>1181</v>
          </cell>
          <cell r="Z460">
            <v>1231</v>
          </cell>
          <cell r="AA460">
            <v>1232</v>
          </cell>
          <cell r="AB460">
            <v>2403</v>
          </cell>
          <cell r="AC460">
            <v>3061</v>
          </cell>
          <cell r="AD460">
            <v>3062</v>
          </cell>
          <cell r="AE460">
            <v>2621</v>
          </cell>
          <cell r="AR460">
            <v>1153</v>
          </cell>
          <cell r="AS460">
            <v>2623</v>
          </cell>
          <cell r="AT460">
            <v>1193</v>
          </cell>
          <cell r="AU460">
            <v>1162</v>
          </cell>
          <cell r="AV460">
            <v>2573</v>
          </cell>
          <cell r="AX460">
            <v>2581</v>
          </cell>
          <cell r="AY460">
            <v>2583</v>
          </cell>
          <cell r="AZ460">
            <v>2403</v>
          </cell>
          <cell r="BA460">
            <v>1182</v>
          </cell>
        </row>
        <row r="461">
          <cell r="J461" t="str">
            <v>TRX#</v>
          </cell>
        </row>
        <row r="462">
          <cell r="J462" t="str">
            <v>FRT</v>
          </cell>
        </row>
        <row r="465">
          <cell r="B465" t="str">
            <v>FUZ028</v>
          </cell>
          <cell r="C465">
            <v>121</v>
          </cell>
          <cell r="D465">
            <v>2</v>
          </cell>
          <cell r="F465">
            <v>283</v>
          </cell>
          <cell r="G465">
            <v>22802</v>
          </cell>
          <cell r="H465" t="str">
            <v>JINHUAGY3</v>
          </cell>
          <cell r="I465">
            <v>4</v>
          </cell>
          <cell r="J465">
            <v>5</v>
          </cell>
          <cell r="K465">
            <v>47</v>
          </cell>
          <cell r="L465">
            <v>72</v>
          </cell>
          <cell r="N465">
            <v>84</v>
          </cell>
          <cell r="O465">
            <v>90</v>
          </cell>
          <cell r="S465">
            <v>4</v>
          </cell>
          <cell r="U465">
            <v>281</v>
          </cell>
          <cell r="V465">
            <v>282</v>
          </cell>
          <cell r="W465">
            <v>72</v>
          </cell>
          <cell r="X465">
            <v>73</v>
          </cell>
          <cell r="Y465">
            <v>1231</v>
          </cell>
          <cell r="Z465">
            <v>1232</v>
          </cell>
          <cell r="AA465">
            <v>2571</v>
          </cell>
          <cell r="AB465">
            <v>2572</v>
          </cell>
          <cell r="AC465">
            <v>1181</v>
          </cell>
          <cell r="AD465">
            <v>1152</v>
          </cell>
          <cell r="AE465">
            <v>1182</v>
          </cell>
          <cell r="AF465">
            <v>3061</v>
          </cell>
          <cell r="AR465">
            <v>11</v>
          </cell>
          <cell r="AS465">
            <v>2571</v>
          </cell>
          <cell r="AT465">
            <v>2621</v>
          </cell>
          <cell r="AU465">
            <v>1191</v>
          </cell>
          <cell r="AW465">
            <v>1181</v>
          </cell>
          <cell r="AX465">
            <v>1231</v>
          </cell>
          <cell r="AY465">
            <v>1232</v>
          </cell>
          <cell r="AZ465">
            <v>2581</v>
          </cell>
          <cell r="BA465">
            <v>2401</v>
          </cell>
        </row>
        <row r="466">
          <cell r="J466" t="str">
            <v>TRX#</v>
          </cell>
        </row>
        <row r="467">
          <cell r="J467" t="str">
            <v>FRT</v>
          </cell>
        </row>
        <row r="470">
          <cell r="B470" t="str">
            <v>FUZ115</v>
          </cell>
          <cell r="C470">
            <v>121</v>
          </cell>
          <cell r="D470">
            <v>2</v>
          </cell>
          <cell r="F470">
            <v>1151</v>
          </cell>
          <cell r="G470">
            <v>22802</v>
          </cell>
          <cell r="H470" t="str">
            <v>SANSHANZHONGXUE1</v>
          </cell>
          <cell r="I470">
            <v>6</v>
          </cell>
          <cell r="J470">
            <v>1</v>
          </cell>
          <cell r="K470">
            <v>58</v>
          </cell>
          <cell r="L470">
            <v>75</v>
          </cell>
          <cell r="N470">
            <v>84</v>
          </cell>
          <cell r="O470">
            <v>90</v>
          </cell>
          <cell r="S470">
            <v>4</v>
          </cell>
          <cell r="U470">
            <v>1152</v>
          </cell>
          <cell r="V470">
            <v>1153</v>
          </cell>
          <cell r="W470">
            <v>1131</v>
          </cell>
          <cell r="X470">
            <v>1132</v>
          </cell>
          <cell r="Y470">
            <v>102</v>
          </cell>
          <cell r="Z470">
            <v>2472</v>
          </cell>
          <cell r="AA470">
            <v>72</v>
          </cell>
          <cell r="AB470">
            <v>73</v>
          </cell>
          <cell r="AC470">
            <v>101</v>
          </cell>
          <cell r="AD470">
            <v>2061</v>
          </cell>
          <cell r="AE470">
            <v>2062</v>
          </cell>
          <cell r="AF470">
            <v>71</v>
          </cell>
          <cell r="AG470">
            <v>2561</v>
          </cell>
          <cell r="AH470">
            <v>2851</v>
          </cell>
          <cell r="AI470">
            <v>2853</v>
          </cell>
          <cell r="AR470">
            <v>2571</v>
          </cell>
          <cell r="AS470">
            <v>2851</v>
          </cell>
          <cell r="AT470">
            <v>3041</v>
          </cell>
          <cell r="AU470">
            <v>2471</v>
          </cell>
          <cell r="AV470">
            <v>2131</v>
          </cell>
          <cell r="AX470">
            <v>1131</v>
          </cell>
          <cell r="AY470">
            <v>71</v>
          </cell>
          <cell r="AZ470">
            <v>2561</v>
          </cell>
          <cell r="BA470">
            <v>2121</v>
          </cell>
          <cell r="BB470">
            <v>102</v>
          </cell>
        </row>
        <row r="471">
          <cell r="J471" t="str">
            <v>TRX#</v>
          </cell>
        </row>
        <row r="472">
          <cell r="J472" t="str">
            <v>FRT</v>
          </cell>
        </row>
        <row r="475">
          <cell r="B475" t="str">
            <v>FUZ115</v>
          </cell>
          <cell r="C475">
            <v>121</v>
          </cell>
          <cell r="D475">
            <v>2</v>
          </cell>
          <cell r="F475">
            <v>1152</v>
          </cell>
          <cell r="G475">
            <v>22802</v>
          </cell>
          <cell r="H475" t="str">
            <v>SANSHANZHONGXUE2</v>
          </cell>
          <cell r="I475">
            <v>4</v>
          </cell>
          <cell r="J475">
            <v>3</v>
          </cell>
          <cell r="K475">
            <v>44</v>
          </cell>
          <cell r="L475">
            <v>60</v>
          </cell>
          <cell r="N475">
            <v>86</v>
          </cell>
          <cell r="O475">
            <v>92</v>
          </cell>
          <cell r="S475">
            <v>4</v>
          </cell>
          <cell r="U475">
            <v>1153</v>
          </cell>
          <cell r="V475">
            <v>1151</v>
          </cell>
          <cell r="W475">
            <v>72</v>
          </cell>
          <cell r="X475">
            <v>73</v>
          </cell>
          <cell r="Y475">
            <v>2833</v>
          </cell>
          <cell r="Z475">
            <v>1191</v>
          </cell>
          <cell r="AA475">
            <v>1193</v>
          </cell>
          <cell r="AB475">
            <v>2401</v>
          </cell>
          <cell r="AC475">
            <v>283</v>
          </cell>
          <cell r="AD475">
            <v>1181</v>
          </cell>
          <cell r="AE475">
            <v>1183</v>
          </cell>
          <cell r="AF475">
            <v>1161</v>
          </cell>
          <cell r="AG475">
            <v>2122</v>
          </cell>
          <cell r="AH475">
            <v>2561</v>
          </cell>
          <cell r="AI475">
            <v>2562</v>
          </cell>
          <cell r="AJ475">
            <v>2852</v>
          </cell>
          <cell r="AK475">
            <v>2853</v>
          </cell>
          <cell r="AR475">
            <v>2472</v>
          </cell>
          <cell r="AS475">
            <v>1161</v>
          </cell>
          <cell r="AT475">
            <v>2572</v>
          </cell>
          <cell r="AU475">
            <v>2852</v>
          </cell>
          <cell r="AW475">
            <v>1181</v>
          </cell>
          <cell r="AX475">
            <v>73</v>
          </cell>
          <cell r="AY475">
            <v>102</v>
          </cell>
          <cell r="AZ475">
            <v>1131</v>
          </cell>
          <cell r="BA475">
            <v>72</v>
          </cell>
          <cell r="BB475">
            <v>2562</v>
          </cell>
        </row>
        <row r="476">
          <cell r="J476" t="str">
            <v>TRX#</v>
          </cell>
        </row>
        <row r="477">
          <cell r="J477" t="str">
            <v>FRT</v>
          </cell>
        </row>
        <row r="480">
          <cell r="B480" t="str">
            <v>FUZ115</v>
          </cell>
          <cell r="C480">
            <v>121</v>
          </cell>
          <cell r="D480">
            <v>2</v>
          </cell>
          <cell r="F480">
            <v>1153</v>
          </cell>
          <cell r="G480">
            <v>22802</v>
          </cell>
          <cell r="H480" t="str">
            <v>SANSHANZHONGXUE3</v>
          </cell>
          <cell r="I480">
            <v>4</v>
          </cell>
          <cell r="J480">
            <v>7</v>
          </cell>
          <cell r="K480">
            <v>52</v>
          </cell>
          <cell r="L480">
            <v>73</v>
          </cell>
          <cell r="M480">
            <v>70</v>
          </cell>
          <cell r="N480">
            <v>88</v>
          </cell>
          <cell r="O480">
            <v>94</v>
          </cell>
          <cell r="S480">
            <v>5</v>
          </cell>
          <cell r="U480">
            <v>1151</v>
          </cell>
          <cell r="V480">
            <v>1152</v>
          </cell>
          <cell r="W480">
            <v>1132</v>
          </cell>
          <cell r="X480">
            <v>2472</v>
          </cell>
          <cell r="Y480">
            <v>102</v>
          </cell>
          <cell r="Z480">
            <v>1161</v>
          </cell>
          <cell r="AA480">
            <v>1163</v>
          </cell>
          <cell r="AB480">
            <v>1183</v>
          </cell>
          <cell r="AC480">
            <v>101</v>
          </cell>
          <cell r="AD480">
            <v>2121</v>
          </cell>
          <cell r="AE480">
            <v>2122</v>
          </cell>
          <cell r="AF480">
            <v>2123</v>
          </cell>
          <cell r="AG480">
            <v>2561</v>
          </cell>
          <cell r="AH480">
            <v>2563</v>
          </cell>
          <cell r="AR480">
            <v>1162</v>
          </cell>
          <cell r="AS480">
            <v>2103</v>
          </cell>
          <cell r="AT480">
            <v>2573</v>
          </cell>
          <cell r="AU480">
            <v>2853</v>
          </cell>
          <cell r="AW480">
            <v>73</v>
          </cell>
          <cell r="AX480">
            <v>1132</v>
          </cell>
          <cell r="AY480">
            <v>1183</v>
          </cell>
          <cell r="AZ480">
            <v>2561</v>
          </cell>
          <cell r="BA480">
            <v>2121</v>
          </cell>
          <cell r="BB480">
            <v>2062</v>
          </cell>
        </row>
        <row r="481">
          <cell r="J481" t="str">
            <v>TRX#</v>
          </cell>
        </row>
        <row r="482">
          <cell r="J482" t="str">
            <v>FRT</v>
          </cell>
        </row>
        <row r="485">
          <cell r="B485" t="str">
            <v>FUZ116</v>
          </cell>
          <cell r="C485">
            <v>121</v>
          </cell>
          <cell r="D485">
            <v>2</v>
          </cell>
          <cell r="F485">
            <v>1161</v>
          </cell>
          <cell r="G485">
            <v>22802</v>
          </cell>
          <cell r="H485" t="str">
            <v>JINRONGDASHA1</v>
          </cell>
          <cell r="I485">
            <v>4</v>
          </cell>
          <cell r="J485">
            <v>7</v>
          </cell>
          <cell r="K485">
            <v>54</v>
          </cell>
          <cell r="L485">
            <v>74</v>
          </cell>
          <cell r="M485">
            <v>67</v>
          </cell>
          <cell r="N485">
            <v>86</v>
          </cell>
          <cell r="O485">
            <v>92</v>
          </cell>
          <cell r="S485">
            <v>5</v>
          </cell>
          <cell r="U485">
            <v>1162</v>
          </cell>
          <cell r="V485">
            <v>1163</v>
          </cell>
          <cell r="W485">
            <v>1132</v>
          </cell>
          <cell r="X485">
            <v>1153</v>
          </cell>
          <cell r="Y485">
            <v>1182</v>
          </cell>
          <cell r="Z485">
            <v>1183</v>
          </cell>
          <cell r="AA485">
            <v>2571</v>
          </cell>
          <cell r="AB485">
            <v>111</v>
          </cell>
          <cell r="AC485">
            <v>1152</v>
          </cell>
          <cell r="AD485">
            <v>2122</v>
          </cell>
          <cell r="AE485">
            <v>2123</v>
          </cell>
          <cell r="AF485">
            <v>2561</v>
          </cell>
          <cell r="AG485">
            <v>2562</v>
          </cell>
          <cell r="AH485">
            <v>2563</v>
          </cell>
          <cell r="AI485">
            <v>2853</v>
          </cell>
          <cell r="AJ485">
            <v>3021</v>
          </cell>
          <cell r="AR485">
            <v>1152</v>
          </cell>
          <cell r="AS485">
            <v>2572</v>
          </cell>
          <cell r="AT485">
            <v>3022</v>
          </cell>
          <cell r="AU485">
            <v>2472</v>
          </cell>
          <cell r="AW485">
            <v>2122</v>
          </cell>
          <cell r="AX485">
            <v>112</v>
          </cell>
          <cell r="AY485">
            <v>1182</v>
          </cell>
          <cell r="AZ485">
            <v>2123</v>
          </cell>
          <cell r="BA485">
            <v>1132</v>
          </cell>
          <cell r="BB485">
            <v>2563</v>
          </cell>
        </row>
        <row r="486">
          <cell r="J486" t="str">
            <v>TRX#</v>
          </cell>
        </row>
        <row r="487">
          <cell r="J487" t="str">
            <v>FRT</v>
          </cell>
        </row>
        <row r="490">
          <cell r="B490" t="str">
            <v>FUZ116</v>
          </cell>
          <cell r="C490">
            <v>121</v>
          </cell>
          <cell r="D490">
            <v>2</v>
          </cell>
          <cell r="F490">
            <v>1162</v>
          </cell>
          <cell r="G490">
            <v>22802</v>
          </cell>
          <cell r="H490" t="str">
            <v>JINRONGDASHA2</v>
          </cell>
          <cell r="I490">
            <v>4</v>
          </cell>
          <cell r="J490">
            <v>6</v>
          </cell>
          <cell r="K490">
            <v>47</v>
          </cell>
          <cell r="L490">
            <v>60</v>
          </cell>
          <cell r="N490">
            <v>88</v>
          </cell>
          <cell r="O490">
            <v>94</v>
          </cell>
          <cell r="S490">
            <v>4</v>
          </cell>
          <cell r="U490">
            <v>1163</v>
          </cell>
          <cell r="V490">
            <v>1161</v>
          </cell>
          <cell r="W490">
            <v>1132</v>
          </cell>
          <cell r="X490">
            <v>2131</v>
          </cell>
          <cell r="Y490">
            <v>2571</v>
          </cell>
          <cell r="Z490">
            <v>111</v>
          </cell>
          <cell r="AA490">
            <v>1171</v>
          </cell>
          <cell r="AB490">
            <v>102</v>
          </cell>
          <cell r="AC490">
            <v>103</v>
          </cell>
          <cell r="AD490">
            <v>1182</v>
          </cell>
          <cell r="AE490">
            <v>1183</v>
          </cell>
          <cell r="AF490">
            <v>112</v>
          </cell>
          <cell r="AG490">
            <v>2122</v>
          </cell>
          <cell r="AH490">
            <v>2123</v>
          </cell>
          <cell r="AI490">
            <v>2562</v>
          </cell>
          <cell r="AJ490">
            <v>2563</v>
          </cell>
          <cell r="AK490">
            <v>3021</v>
          </cell>
          <cell r="AL490">
            <v>3022</v>
          </cell>
          <cell r="AR490">
            <v>1153</v>
          </cell>
          <cell r="AS490">
            <v>2573</v>
          </cell>
          <cell r="AT490">
            <v>3023</v>
          </cell>
          <cell r="AU490">
            <v>2473</v>
          </cell>
          <cell r="AW490">
            <v>111</v>
          </cell>
          <cell r="AX490">
            <v>1182</v>
          </cell>
          <cell r="AY490">
            <v>1183</v>
          </cell>
          <cell r="AZ490">
            <v>1171</v>
          </cell>
          <cell r="BA490">
            <v>2123</v>
          </cell>
          <cell r="BB490">
            <v>2563</v>
          </cell>
        </row>
        <row r="491">
          <cell r="J491" t="str">
            <v>TRX#</v>
          </cell>
        </row>
        <row r="492">
          <cell r="J492" t="str">
            <v>FRT</v>
          </cell>
        </row>
        <row r="495">
          <cell r="B495" t="str">
            <v>FUZ116</v>
          </cell>
          <cell r="C495">
            <v>121</v>
          </cell>
          <cell r="D495">
            <v>2</v>
          </cell>
          <cell r="F495">
            <v>1163</v>
          </cell>
          <cell r="G495">
            <v>22802</v>
          </cell>
          <cell r="H495" t="str">
            <v>JINRONGDASHA3</v>
          </cell>
          <cell r="I495">
            <v>4</v>
          </cell>
          <cell r="J495">
            <v>4</v>
          </cell>
          <cell r="K495">
            <v>50</v>
          </cell>
          <cell r="L495">
            <v>79</v>
          </cell>
          <cell r="N495">
            <v>84</v>
          </cell>
          <cell r="O495">
            <v>90</v>
          </cell>
          <cell r="S495">
            <v>4</v>
          </cell>
          <cell r="U495">
            <v>1161</v>
          </cell>
          <cell r="V495">
            <v>1162</v>
          </cell>
          <cell r="W495">
            <v>2472</v>
          </cell>
          <cell r="X495">
            <v>2131</v>
          </cell>
          <cell r="Y495">
            <v>1171</v>
          </cell>
          <cell r="Z495">
            <v>102</v>
          </cell>
          <cell r="AA495">
            <v>1132</v>
          </cell>
          <cell r="AB495">
            <v>1153</v>
          </cell>
          <cell r="AC495">
            <v>103</v>
          </cell>
          <cell r="AD495">
            <v>111</v>
          </cell>
          <cell r="AE495">
            <v>2121</v>
          </cell>
          <cell r="AF495">
            <v>2122</v>
          </cell>
          <cell r="AG495">
            <v>2123</v>
          </cell>
          <cell r="AH495">
            <v>2563</v>
          </cell>
          <cell r="AI495">
            <v>3021</v>
          </cell>
          <cell r="AJ495">
            <v>3022</v>
          </cell>
          <cell r="AK495">
            <v>3023</v>
          </cell>
          <cell r="AR495">
            <v>1151</v>
          </cell>
          <cell r="AS495">
            <v>3021</v>
          </cell>
          <cell r="AT495">
            <v>2471</v>
          </cell>
          <cell r="AU495">
            <v>2571</v>
          </cell>
          <cell r="AW495">
            <v>102</v>
          </cell>
          <cell r="AX495">
            <v>1171</v>
          </cell>
          <cell r="AY495">
            <v>101</v>
          </cell>
          <cell r="AZ495">
            <v>2122</v>
          </cell>
          <cell r="BA495">
            <v>2562</v>
          </cell>
        </row>
        <row r="496">
          <cell r="J496" t="str">
            <v>TRX#</v>
          </cell>
        </row>
        <row r="497">
          <cell r="J497" t="str">
            <v>FRT</v>
          </cell>
        </row>
        <row r="500">
          <cell r="B500" t="str">
            <v>FUZ118</v>
          </cell>
          <cell r="C500">
            <v>121</v>
          </cell>
          <cell r="D500">
            <v>2</v>
          </cell>
          <cell r="F500">
            <v>1181</v>
          </cell>
          <cell r="G500">
            <v>22802</v>
          </cell>
          <cell r="H500" t="str">
            <v>LIJING1</v>
          </cell>
          <cell r="I500">
            <v>4</v>
          </cell>
          <cell r="J500">
            <v>4</v>
          </cell>
          <cell r="K500">
            <v>57</v>
          </cell>
          <cell r="L500">
            <v>75</v>
          </cell>
          <cell r="M500">
            <v>80</v>
          </cell>
          <cell r="N500">
            <v>85</v>
          </cell>
          <cell r="O500">
            <v>91</v>
          </cell>
          <cell r="S500">
            <v>5</v>
          </cell>
          <cell r="U500">
            <v>1182</v>
          </cell>
          <cell r="V500">
            <v>1183</v>
          </cell>
          <cell r="W500">
            <v>72</v>
          </cell>
          <cell r="X500">
            <v>73</v>
          </cell>
          <cell r="Y500">
            <v>283</v>
          </cell>
          <cell r="Z500">
            <v>2571</v>
          </cell>
          <cell r="AA500">
            <v>2572</v>
          </cell>
          <cell r="AB500">
            <v>282</v>
          </cell>
          <cell r="AC500">
            <v>1152</v>
          </cell>
          <cell r="AD500">
            <v>1231</v>
          </cell>
          <cell r="AE500">
            <v>2833</v>
          </cell>
          <cell r="AF500">
            <v>2401</v>
          </cell>
          <cell r="AG500">
            <v>3061</v>
          </cell>
          <cell r="AH500">
            <v>2562</v>
          </cell>
          <cell r="AI500">
            <v>2853</v>
          </cell>
          <cell r="AJ500">
            <v>3062</v>
          </cell>
          <cell r="AK500">
            <v>2123</v>
          </cell>
          <cell r="AL500">
            <v>2852</v>
          </cell>
          <cell r="AR500">
            <v>112</v>
          </cell>
          <cell r="AS500">
            <v>102</v>
          </cell>
          <cell r="AT500">
            <v>72</v>
          </cell>
          <cell r="AU500">
            <v>2562</v>
          </cell>
          <cell r="AV500">
            <v>1232</v>
          </cell>
          <cell r="AW500">
            <v>2582</v>
          </cell>
          <cell r="AY500">
            <v>2571</v>
          </cell>
          <cell r="AZ500">
            <v>283</v>
          </cell>
          <cell r="BA500">
            <v>1152</v>
          </cell>
          <cell r="BB500">
            <v>3042</v>
          </cell>
        </row>
        <row r="501">
          <cell r="J501" t="str">
            <v>TRX#</v>
          </cell>
        </row>
        <row r="502">
          <cell r="J502" t="str">
            <v>FRT</v>
          </cell>
        </row>
        <row r="505">
          <cell r="B505" t="str">
            <v>FUZ118</v>
          </cell>
          <cell r="C505">
            <v>121</v>
          </cell>
          <cell r="D505">
            <v>2</v>
          </cell>
          <cell r="F505">
            <v>1182</v>
          </cell>
          <cell r="G505">
            <v>22802</v>
          </cell>
          <cell r="H505" t="str">
            <v>LIJING2</v>
          </cell>
          <cell r="I505">
            <v>4</v>
          </cell>
          <cell r="J505">
            <v>7</v>
          </cell>
          <cell r="K505">
            <v>43</v>
          </cell>
          <cell r="L505">
            <v>69</v>
          </cell>
          <cell r="N505">
            <v>87</v>
          </cell>
          <cell r="O505">
            <v>93</v>
          </cell>
          <cell r="S505">
            <v>4</v>
          </cell>
          <cell r="U505">
            <v>1183</v>
          </cell>
          <cell r="V505">
            <v>1181</v>
          </cell>
          <cell r="W505">
            <v>1161</v>
          </cell>
          <cell r="X505">
            <v>112</v>
          </cell>
          <cell r="Y505">
            <v>1231</v>
          </cell>
          <cell r="Z505">
            <v>2571</v>
          </cell>
          <cell r="AA505">
            <v>2572</v>
          </cell>
          <cell r="AB505">
            <v>111</v>
          </cell>
          <cell r="AC505">
            <v>283</v>
          </cell>
          <cell r="AD505">
            <v>1162</v>
          </cell>
          <cell r="AE505">
            <v>2562</v>
          </cell>
          <cell r="AR505">
            <v>73</v>
          </cell>
          <cell r="AS505">
            <v>1233</v>
          </cell>
          <cell r="AT505">
            <v>2563</v>
          </cell>
          <cell r="AU505">
            <v>113</v>
          </cell>
          <cell r="AV505">
            <v>2583</v>
          </cell>
          <cell r="AX505">
            <v>2572</v>
          </cell>
          <cell r="AY505">
            <v>2573</v>
          </cell>
          <cell r="AZ505">
            <v>3042</v>
          </cell>
          <cell r="BA505">
            <v>1153</v>
          </cell>
        </row>
        <row r="506">
          <cell r="J506" t="str">
            <v>TRX#</v>
          </cell>
        </row>
        <row r="507">
          <cell r="J507" t="str">
            <v>FRT</v>
          </cell>
        </row>
        <row r="510">
          <cell r="B510" t="str">
            <v>FUZ118</v>
          </cell>
          <cell r="C510">
            <v>121</v>
          </cell>
          <cell r="D510">
            <v>2</v>
          </cell>
          <cell r="F510">
            <v>1183</v>
          </cell>
          <cell r="G510">
            <v>22802</v>
          </cell>
          <cell r="H510" t="str">
            <v>LIJING3</v>
          </cell>
          <cell r="I510">
            <v>5</v>
          </cell>
          <cell r="J510">
            <v>0</v>
          </cell>
          <cell r="K510">
            <v>59</v>
          </cell>
          <cell r="L510">
            <v>78</v>
          </cell>
          <cell r="N510">
            <v>83</v>
          </cell>
          <cell r="O510">
            <v>89</v>
          </cell>
          <cell r="S510">
            <v>4</v>
          </cell>
          <cell r="U510">
            <v>1181</v>
          </cell>
          <cell r="V510">
            <v>1182</v>
          </cell>
          <cell r="W510">
            <v>1161</v>
          </cell>
          <cell r="X510">
            <v>1152</v>
          </cell>
          <cell r="Y510">
            <v>1153</v>
          </cell>
          <cell r="Z510">
            <v>1162</v>
          </cell>
          <cell r="AA510">
            <v>73</v>
          </cell>
          <cell r="AB510">
            <v>111</v>
          </cell>
          <cell r="AC510">
            <v>2122</v>
          </cell>
          <cell r="AD510">
            <v>2563</v>
          </cell>
          <cell r="AR510">
            <v>111</v>
          </cell>
          <cell r="AS510">
            <v>1231</v>
          </cell>
          <cell r="AT510">
            <v>1171</v>
          </cell>
          <cell r="AU510">
            <v>2561</v>
          </cell>
          <cell r="AV510">
            <v>2121</v>
          </cell>
          <cell r="AW510">
            <v>2581</v>
          </cell>
          <cell r="AY510">
            <v>283</v>
          </cell>
          <cell r="AZ510">
            <v>2571</v>
          </cell>
          <cell r="BA510">
            <v>3041</v>
          </cell>
          <cell r="BB510">
            <v>1151</v>
          </cell>
        </row>
        <row r="511">
          <cell r="J511" t="str">
            <v>TRX#</v>
          </cell>
        </row>
        <row r="512">
          <cell r="J512" t="str">
            <v>FRT</v>
          </cell>
        </row>
        <row r="515">
          <cell r="B515" t="str">
            <v>FUZ124</v>
          </cell>
          <cell r="C515">
            <v>121</v>
          </cell>
          <cell r="D515">
            <v>2</v>
          </cell>
          <cell r="F515">
            <v>1241</v>
          </cell>
          <cell r="G515">
            <v>22802</v>
          </cell>
          <cell r="H515" t="str">
            <v>QINGCHEN1</v>
          </cell>
          <cell r="I515">
            <v>4</v>
          </cell>
          <cell r="J515">
            <v>5</v>
          </cell>
          <cell r="K515">
            <v>56</v>
          </cell>
          <cell r="L515">
            <v>77</v>
          </cell>
          <cell r="N515">
            <v>84</v>
          </cell>
          <cell r="O515">
            <v>90</v>
          </cell>
          <cell r="S515">
            <v>4</v>
          </cell>
          <cell r="U515">
            <v>1242</v>
          </cell>
          <cell r="V515">
            <v>1243</v>
          </cell>
          <cell r="W515">
            <v>112</v>
          </cell>
          <cell r="X515">
            <v>113</v>
          </cell>
          <cell r="Y515">
            <v>1233</v>
          </cell>
          <cell r="Z515">
            <v>2573</v>
          </cell>
          <cell r="AA515">
            <v>1222</v>
          </cell>
          <cell r="AB515">
            <v>2611</v>
          </cell>
          <cell r="AC515">
            <v>9041</v>
          </cell>
          <cell r="AD515">
            <v>2601</v>
          </cell>
          <cell r="AR515">
            <v>11</v>
          </cell>
          <cell r="AS515">
            <v>81</v>
          </cell>
          <cell r="AT515">
            <v>2571</v>
          </cell>
          <cell r="AV515">
            <v>2601</v>
          </cell>
          <cell r="AW515">
            <v>1231</v>
          </cell>
          <cell r="AX515">
            <v>2611</v>
          </cell>
          <cell r="AY515">
            <v>2612</v>
          </cell>
          <cell r="AZ515">
            <v>3051</v>
          </cell>
          <cell r="BA515">
            <v>1172</v>
          </cell>
        </row>
        <row r="516">
          <cell r="J516" t="str">
            <v>TRX#</v>
          </cell>
        </row>
        <row r="517">
          <cell r="J517" t="str">
            <v>FRT</v>
          </cell>
        </row>
        <row r="520">
          <cell r="B520" t="str">
            <v>FUZ124</v>
          </cell>
          <cell r="C520">
            <v>121</v>
          </cell>
          <cell r="D520">
            <v>2</v>
          </cell>
          <cell r="F520">
            <v>1242</v>
          </cell>
          <cell r="G520">
            <v>22802</v>
          </cell>
          <cell r="H520" t="str">
            <v>QINGCHEN2</v>
          </cell>
          <cell r="I520">
            <v>7</v>
          </cell>
          <cell r="J520">
            <v>3</v>
          </cell>
          <cell r="K520">
            <v>51</v>
          </cell>
          <cell r="L520">
            <v>70</v>
          </cell>
          <cell r="N520">
            <v>86</v>
          </cell>
          <cell r="O520">
            <v>92</v>
          </cell>
          <cell r="S520">
            <v>4</v>
          </cell>
          <cell r="U520">
            <v>1243</v>
          </cell>
          <cell r="V520">
            <v>1241</v>
          </cell>
          <cell r="W520">
            <v>2573</v>
          </cell>
          <cell r="X520">
            <v>1233</v>
          </cell>
          <cell r="Y520">
            <v>2601</v>
          </cell>
          <cell r="Z520">
            <v>3051</v>
          </cell>
          <cell r="AA520">
            <v>81</v>
          </cell>
          <cell r="AB520">
            <v>2603</v>
          </cell>
          <cell r="AC520">
            <v>2261</v>
          </cell>
          <cell r="AR520">
            <v>82</v>
          </cell>
          <cell r="AS520">
            <v>1222</v>
          </cell>
          <cell r="AT520">
            <v>2572</v>
          </cell>
          <cell r="AV520">
            <v>1233</v>
          </cell>
          <cell r="AW520">
            <v>3063</v>
          </cell>
          <cell r="AX520">
            <v>2603</v>
          </cell>
          <cell r="AY520">
            <v>2612</v>
          </cell>
          <cell r="AZ520">
            <v>112</v>
          </cell>
        </row>
        <row r="521">
          <cell r="J521" t="str">
            <v>TRX#</v>
          </cell>
        </row>
        <row r="522">
          <cell r="J522" t="str">
            <v>FRT</v>
          </cell>
        </row>
        <row r="525">
          <cell r="B525" t="str">
            <v>FUZ124</v>
          </cell>
          <cell r="C525">
            <v>121</v>
          </cell>
          <cell r="D525">
            <v>2</v>
          </cell>
          <cell r="F525">
            <v>1243</v>
          </cell>
          <cell r="G525">
            <v>22802</v>
          </cell>
          <cell r="H525" t="str">
            <v>QINGCHEN3</v>
          </cell>
          <cell r="I525">
            <v>7</v>
          </cell>
          <cell r="J525">
            <v>4</v>
          </cell>
          <cell r="K525">
            <v>45</v>
          </cell>
          <cell r="L525">
            <v>63</v>
          </cell>
          <cell r="N525">
            <v>88</v>
          </cell>
          <cell r="O525">
            <v>94</v>
          </cell>
          <cell r="S525">
            <v>4</v>
          </cell>
          <cell r="U525">
            <v>1241</v>
          </cell>
          <cell r="V525">
            <v>1242</v>
          </cell>
          <cell r="W525">
            <v>2603</v>
          </cell>
          <cell r="X525">
            <v>3051</v>
          </cell>
          <cell r="Y525">
            <v>81</v>
          </cell>
          <cell r="Z525">
            <v>82</v>
          </cell>
          <cell r="AA525">
            <v>2611</v>
          </cell>
          <cell r="AB525">
            <v>2612</v>
          </cell>
          <cell r="AC525">
            <v>1222</v>
          </cell>
          <cell r="AD525">
            <v>113</v>
          </cell>
          <cell r="AE525">
            <v>9041</v>
          </cell>
          <cell r="AF525">
            <v>3052</v>
          </cell>
          <cell r="AG525">
            <v>9121</v>
          </cell>
          <cell r="AH525">
            <v>2631</v>
          </cell>
          <cell r="AI525">
            <v>9101</v>
          </cell>
          <cell r="AJ525">
            <v>9111</v>
          </cell>
          <cell r="AR525">
            <v>2573</v>
          </cell>
          <cell r="AS525">
            <v>13</v>
          </cell>
          <cell r="AT525">
            <v>1223</v>
          </cell>
          <cell r="AU525">
            <v>282</v>
          </cell>
          <cell r="AW525">
            <v>2603</v>
          </cell>
          <cell r="AX525">
            <v>3051</v>
          </cell>
          <cell r="AY525">
            <v>2611</v>
          </cell>
          <cell r="AZ525">
            <v>1233</v>
          </cell>
          <cell r="BA525">
            <v>2263</v>
          </cell>
        </row>
        <row r="526">
          <cell r="J526" t="str">
            <v>TRX#</v>
          </cell>
        </row>
        <row r="527">
          <cell r="J527" t="str">
            <v>FRT</v>
          </cell>
        </row>
        <row r="530">
          <cell r="B530" t="str">
            <v>FUZ256</v>
          </cell>
          <cell r="C530">
            <v>121</v>
          </cell>
          <cell r="D530">
            <v>2</v>
          </cell>
          <cell r="F530">
            <v>2561</v>
          </cell>
          <cell r="G530">
            <v>22802</v>
          </cell>
          <cell r="H530" t="str">
            <v>FRSUOLIAONAN1</v>
          </cell>
          <cell r="I530">
            <v>5</v>
          </cell>
          <cell r="J530">
            <v>4</v>
          </cell>
          <cell r="K530">
            <v>55</v>
          </cell>
          <cell r="L530">
            <v>79</v>
          </cell>
          <cell r="N530">
            <v>83</v>
          </cell>
          <cell r="O530">
            <v>89</v>
          </cell>
          <cell r="S530">
            <v>4</v>
          </cell>
          <cell r="U530">
            <v>2562</v>
          </cell>
          <cell r="V530">
            <v>2563</v>
          </cell>
          <cell r="W530">
            <v>1161</v>
          </cell>
          <cell r="X530">
            <v>2121</v>
          </cell>
          <cell r="Y530">
            <v>2122</v>
          </cell>
          <cell r="Z530">
            <v>1133</v>
          </cell>
          <cell r="AA530">
            <v>1132</v>
          </cell>
          <cell r="AB530">
            <v>73</v>
          </cell>
          <cell r="AC530">
            <v>1151</v>
          </cell>
          <cell r="AD530">
            <v>1152</v>
          </cell>
          <cell r="AE530">
            <v>1153</v>
          </cell>
          <cell r="AF530">
            <v>2063</v>
          </cell>
          <cell r="AG530">
            <v>2853</v>
          </cell>
          <cell r="AR530">
            <v>1133</v>
          </cell>
          <cell r="AS530">
            <v>71</v>
          </cell>
          <cell r="AT530">
            <v>1183</v>
          </cell>
          <cell r="AU530">
            <v>111</v>
          </cell>
          <cell r="AV530">
            <v>2121</v>
          </cell>
          <cell r="AW530" t="str">
            <v xml:space="preserve">  </v>
          </cell>
          <cell r="AX530">
            <v>283</v>
          </cell>
          <cell r="AY530">
            <v>1163</v>
          </cell>
          <cell r="AZ530">
            <v>1151</v>
          </cell>
          <cell r="BA530">
            <v>1153</v>
          </cell>
          <cell r="BB530">
            <v>33</v>
          </cell>
        </row>
        <row r="531">
          <cell r="J531" t="str">
            <v>TRX#</v>
          </cell>
        </row>
        <row r="532">
          <cell r="J532" t="str">
            <v>FRT</v>
          </cell>
        </row>
        <row r="535">
          <cell r="B535" t="str">
            <v>FUZ256</v>
          </cell>
          <cell r="C535">
            <v>121</v>
          </cell>
          <cell r="D535">
            <v>2</v>
          </cell>
          <cell r="F535">
            <v>2562</v>
          </cell>
          <cell r="G535">
            <v>22802</v>
          </cell>
          <cell r="H535" t="str">
            <v>FRSUOLIAONAN2</v>
          </cell>
          <cell r="I535">
            <v>6</v>
          </cell>
          <cell r="J535">
            <v>6</v>
          </cell>
          <cell r="K535">
            <v>51</v>
          </cell>
          <cell r="L535">
            <v>76</v>
          </cell>
          <cell r="N535">
            <v>85</v>
          </cell>
          <cell r="O535">
            <v>91</v>
          </cell>
          <cell r="S535">
            <v>4</v>
          </cell>
          <cell r="U535">
            <v>2561</v>
          </cell>
          <cell r="V535">
            <v>2563</v>
          </cell>
          <cell r="W535">
            <v>1152</v>
          </cell>
          <cell r="X535">
            <v>73</v>
          </cell>
          <cell r="Y535">
            <v>72</v>
          </cell>
          <cell r="Z535">
            <v>1181</v>
          </cell>
          <cell r="AA535">
            <v>1182</v>
          </cell>
          <cell r="AB535">
            <v>2122</v>
          </cell>
          <cell r="AC535">
            <v>1161</v>
          </cell>
          <cell r="AD535">
            <v>1162</v>
          </cell>
          <cell r="AE535">
            <v>2853</v>
          </cell>
          <cell r="AF535">
            <v>2571</v>
          </cell>
          <cell r="AG535">
            <v>111</v>
          </cell>
          <cell r="AH535">
            <v>2123</v>
          </cell>
          <cell r="AR535">
            <v>2122</v>
          </cell>
          <cell r="AS535">
            <v>72</v>
          </cell>
          <cell r="AT535">
            <v>1181</v>
          </cell>
          <cell r="AU535">
            <v>112</v>
          </cell>
          <cell r="AV535">
            <v>102</v>
          </cell>
          <cell r="AW535" t="str">
            <v xml:space="preserve">  </v>
          </cell>
          <cell r="AX535">
            <v>1152</v>
          </cell>
          <cell r="AY535">
            <v>1161</v>
          </cell>
          <cell r="AZ535">
            <v>2571</v>
          </cell>
          <cell r="BA535">
            <v>2572</v>
          </cell>
          <cell r="BB535">
            <v>283</v>
          </cell>
        </row>
        <row r="536">
          <cell r="J536" t="str">
            <v>TRX#</v>
          </cell>
        </row>
        <row r="537">
          <cell r="J537" t="str">
            <v>FRT</v>
          </cell>
        </row>
        <row r="540">
          <cell r="B540" t="str">
            <v>FUZ256</v>
          </cell>
          <cell r="C540">
            <v>121</v>
          </cell>
          <cell r="D540">
            <v>2</v>
          </cell>
          <cell r="F540">
            <v>2563</v>
          </cell>
          <cell r="G540">
            <v>22802</v>
          </cell>
          <cell r="H540" t="str">
            <v>FRSUOLIAONAN3</v>
          </cell>
          <cell r="I540">
            <v>7</v>
          </cell>
          <cell r="J540">
            <v>5</v>
          </cell>
          <cell r="K540">
            <v>49</v>
          </cell>
          <cell r="L540">
            <v>72</v>
          </cell>
          <cell r="N540">
            <v>87</v>
          </cell>
          <cell r="O540">
            <v>93</v>
          </cell>
          <cell r="S540">
            <v>4</v>
          </cell>
          <cell r="U540">
            <v>2561</v>
          </cell>
          <cell r="V540">
            <v>2562</v>
          </cell>
          <cell r="W540">
            <v>1153</v>
          </cell>
          <cell r="X540">
            <v>1161</v>
          </cell>
          <cell r="Y540">
            <v>1162</v>
          </cell>
          <cell r="Z540">
            <v>1163</v>
          </cell>
          <cell r="AA540">
            <v>2122</v>
          </cell>
          <cell r="AB540">
            <v>102</v>
          </cell>
          <cell r="AC540">
            <v>1183</v>
          </cell>
          <cell r="AD540">
            <v>1132</v>
          </cell>
          <cell r="AE540">
            <v>111</v>
          </cell>
          <cell r="AF540">
            <v>2121</v>
          </cell>
          <cell r="AR540">
            <v>2123</v>
          </cell>
          <cell r="AS540">
            <v>113</v>
          </cell>
          <cell r="AT540">
            <v>1182</v>
          </cell>
          <cell r="AU540">
            <v>73</v>
          </cell>
          <cell r="AV540">
            <v>1132</v>
          </cell>
          <cell r="AW540" t="str">
            <v xml:space="preserve">  </v>
          </cell>
          <cell r="AX540">
            <v>1161</v>
          </cell>
          <cell r="AY540">
            <v>1162</v>
          </cell>
          <cell r="AZ540">
            <v>1153</v>
          </cell>
          <cell r="BA540">
            <v>1152</v>
          </cell>
          <cell r="BB540">
            <v>3043</v>
          </cell>
        </row>
        <row r="541">
          <cell r="J541" t="str">
            <v>TRX#</v>
          </cell>
        </row>
        <row r="542">
          <cell r="J542" t="str">
            <v>FRT</v>
          </cell>
        </row>
        <row r="545">
          <cell r="B545" t="str">
            <v>FUZ257</v>
          </cell>
          <cell r="C545">
            <v>121</v>
          </cell>
          <cell r="D545">
            <v>2</v>
          </cell>
          <cell r="F545">
            <v>2571</v>
          </cell>
          <cell r="G545">
            <v>22802</v>
          </cell>
          <cell r="H545" t="str">
            <v>HAISHANBINGUAN1</v>
          </cell>
          <cell r="I545">
            <v>4</v>
          </cell>
          <cell r="J545">
            <v>6</v>
          </cell>
          <cell r="K545">
            <v>50</v>
          </cell>
          <cell r="L545">
            <v>79</v>
          </cell>
          <cell r="N545">
            <v>84</v>
          </cell>
          <cell r="O545">
            <v>90</v>
          </cell>
          <cell r="S545">
            <v>4</v>
          </cell>
          <cell r="U545">
            <v>2572</v>
          </cell>
          <cell r="V545">
            <v>2573</v>
          </cell>
          <cell r="W545">
            <v>1161</v>
          </cell>
          <cell r="X545">
            <v>1162</v>
          </cell>
          <cell r="Y545">
            <v>111</v>
          </cell>
          <cell r="Z545">
            <v>112</v>
          </cell>
          <cell r="AA545">
            <v>1181</v>
          </cell>
          <cell r="AB545">
            <v>1182</v>
          </cell>
          <cell r="AC545">
            <v>282</v>
          </cell>
          <cell r="AD545">
            <v>283</v>
          </cell>
          <cell r="AE545">
            <v>2562</v>
          </cell>
          <cell r="AR545">
            <v>1241</v>
          </cell>
          <cell r="AS545">
            <v>1221</v>
          </cell>
          <cell r="AT545">
            <v>283</v>
          </cell>
          <cell r="AU545">
            <v>11</v>
          </cell>
          <cell r="AV545">
            <v>3021</v>
          </cell>
          <cell r="AW545">
            <v>1163</v>
          </cell>
          <cell r="AY545">
            <v>1181</v>
          </cell>
          <cell r="AZ545">
            <v>1231</v>
          </cell>
          <cell r="BA545">
            <v>111</v>
          </cell>
          <cell r="BB545">
            <v>112</v>
          </cell>
        </row>
        <row r="546">
          <cell r="J546" t="str">
            <v>TRX#</v>
          </cell>
        </row>
        <row r="547">
          <cell r="J547" t="str">
            <v>FRT</v>
          </cell>
        </row>
        <row r="550">
          <cell r="B550" t="str">
            <v>FUZ257</v>
          </cell>
          <cell r="C550">
            <v>121</v>
          </cell>
          <cell r="D550">
            <v>2</v>
          </cell>
          <cell r="F550">
            <v>2572</v>
          </cell>
          <cell r="G550">
            <v>22802</v>
          </cell>
          <cell r="H550" t="str">
            <v>HAISHANBINGUAN2</v>
          </cell>
          <cell r="I550">
            <v>4</v>
          </cell>
          <cell r="J550">
            <v>5</v>
          </cell>
          <cell r="K550">
            <v>55</v>
          </cell>
          <cell r="L550">
            <v>74</v>
          </cell>
          <cell r="N550">
            <v>86</v>
          </cell>
          <cell r="O550">
            <v>92</v>
          </cell>
          <cell r="S550">
            <v>4</v>
          </cell>
          <cell r="U550">
            <v>2573</v>
          </cell>
          <cell r="V550">
            <v>2571</v>
          </cell>
          <cell r="W550">
            <v>1182</v>
          </cell>
          <cell r="X550">
            <v>282</v>
          </cell>
          <cell r="Y550">
            <v>283</v>
          </cell>
          <cell r="Z550">
            <v>1231</v>
          </cell>
          <cell r="AA550">
            <v>1233</v>
          </cell>
          <cell r="AB550">
            <v>1181</v>
          </cell>
          <cell r="AR550">
            <v>281</v>
          </cell>
          <cell r="AS550">
            <v>1161</v>
          </cell>
          <cell r="AT550">
            <v>1242</v>
          </cell>
          <cell r="AU550">
            <v>12</v>
          </cell>
          <cell r="AV550">
            <v>3022</v>
          </cell>
          <cell r="AW550">
            <v>1161</v>
          </cell>
          <cell r="AY550">
            <v>1232</v>
          </cell>
          <cell r="AZ550">
            <v>1233</v>
          </cell>
          <cell r="BA550">
            <v>1182</v>
          </cell>
          <cell r="BB550">
            <v>112</v>
          </cell>
        </row>
        <row r="551">
          <cell r="J551" t="str">
            <v>TRX#</v>
          </cell>
        </row>
        <row r="552">
          <cell r="J552" t="str">
            <v>FRT</v>
          </cell>
        </row>
        <row r="555">
          <cell r="B555" t="str">
            <v>FUZ257</v>
          </cell>
          <cell r="C555">
            <v>121</v>
          </cell>
          <cell r="D555">
            <v>2</v>
          </cell>
          <cell r="F555">
            <v>2573</v>
          </cell>
          <cell r="G555">
            <v>22802</v>
          </cell>
          <cell r="H555" t="str">
            <v>HAISHANBINGUAN3</v>
          </cell>
          <cell r="I555">
            <v>5</v>
          </cell>
          <cell r="J555">
            <v>1</v>
          </cell>
          <cell r="K555">
            <v>59</v>
          </cell>
          <cell r="L555">
            <v>68</v>
          </cell>
          <cell r="N555">
            <v>88</v>
          </cell>
          <cell r="O555">
            <v>94</v>
          </cell>
          <cell r="S555">
            <v>4</v>
          </cell>
          <cell r="U555">
            <v>2571</v>
          </cell>
          <cell r="V555">
            <v>2572</v>
          </cell>
          <cell r="W555">
            <v>111</v>
          </cell>
          <cell r="X555">
            <v>112</v>
          </cell>
          <cell r="Y555">
            <v>1241</v>
          </cell>
          <cell r="Z555">
            <v>1242</v>
          </cell>
          <cell r="AA555">
            <v>1231</v>
          </cell>
          <cell r="AB555">
            <v>1233</v>
          </cell>
          <cell r="AC555">
            <v>2601</v>
          </cell>
          <cell r="AR555">
            <v>3023</v>
          </cell>
          <cell r="AS555">
            <v>1162</v>
          </cell>
          <cell r="AT555">
            <v>1153</v>
          </cell>
          <cell r="AU555">
            <v>1162</v>
          </cell>
          <cell r="AV555">
            <v>282</v>
          </cell>
          <cell r="AX555">
            <v>1231</v>
          </cell>
          <cell r="AY555">
            <v>1233</v>
          </cell>
          <cell r="AZ555">
            <v>2601</v>
          </cell>
          <cell r="BA555">
            <v>113</v>
          </cell>
          <cell r="BB555">
            <v>1182</v>
          </cell>
        </row>
        <row r="556">
          <cell r="J556" t="str">
            <v>TRX#</v>
          </cell>
        </row>
        <row r="557">
          <cell r="J557" t="str">
            <v>FRT</v>
          </cell>
        </row>
        <row r="560">
          <cell r="B560" t="str">
            <v>FUZ302</v>
          </cell>
          <cell r="C560">
            <v>121</v>
          </cell>
          <cell r="D560">
            <v>2</v>
          </cell>
          <cell r="F560">
            <v>3021</v>
          </cell>
          <cell r="G560">
            <v>22802</v>
          </cell>
          <cell r="H560" t="str">
            <v>YINGJI1</v>
          </cell>
          <cell r="I560">
            <v>7</v>
          </cell>
          <cell r="J560">
            <v>4</v>
          </cell>
          <cell r="K560">
            <v>44</v>
          </cell>
          <cell r="L560">
            <v>71</v>
          </cell>
          <cell r="M560">
            <v>73</v>
          </cell>
          <cell r="N560">
            <v>84</v>
          </cell>
          <cell r="O560">
            <v>90</v>
          </cell>
          <cell r="S560">
            <v>5</v>
          </cell>
          <cell r="U560">
            <v>3022</v>
          </cell>
          <cell r="V560">
            <v>3023</v>
          </cell>
          <cell r="W560">
            <v>1161</v>
          </cell>
          <cell r="X560">
            <v>1162</v>
          </cell>
          <cell r="Y560">
            <v>1163</v>
          </cell>
          <cell r="Z560">
            <v>2122</v>
          </cell>
          <cell r="AA560">
            <v>2123</v>
          </cell>
          <cell r="AB560">
            <v>101</v>
          </cell>
          <cell r="AC560">
            <v>102</v>
          </cell>
          <cell r="AD560">
            <v>111</v>
          </cell>
          <cell r="AE560">
            <v>1171</v>
          </cell>
          <cell r="AF560">
            <v>2131</v>
          </cell>
          <cell r="AG560">
            <v>103</v>
          </cell>
          <cell r="AR560">
            <v>1161</v>
          </cell>
          <cell r="AS560">
            <v>2571</v>
          </cell>
          <cell r="AT560">
            <v>1221</v>
          </cell>
          <cell r="AU560">
            <v>2131</v>
          </cell>
          <cell r="AV560">
            <v>2471</v>
          </cell>
          <cell r="AW560">
            <v>2491</v>
          </cell>
          <cell r="AY560">
            <v>1171</v>
          </cell>
          <cell r="AZ560">
            <v>111</v>
          </cell>
          <cell r="BA560">
            <v>102</v>
          </cell>
          <cell r="BB560">
            <v>2122</v>
          </cell>
        </row>
        <row r="561">
          <cell r="J561" t="str">
            <v>TRX#</v>
          </cell>
        </row>
        <row r="562">
          <cell r="J562" t="str">
            <v>FRT</v>
          </cell>
        </row>
        <row r="565">
          <cell r="B565" t="str">
            <v>FUZ302</v>
          </cell>
          <cell r="C565">
            <v>121</v>
          </cell>
          <cell r="D565">
            <v>2</v>
          </cell>
          <cell r="F565">
            <v>3022</v>
          </cell>
          <cell r="G565">
            <v>22802</v>
          </cell>
          <cell r="H565" t="str">
            <v>YINGJI2</v>
          </cell>
          <cell r="I565">
            <v>7</v>
          </cell>
          <cell r="J565">
            <v>6</v>
          </cell>
          <cell r="K565">
            <v>55</v>
          </cell>
          <cell r="L565">
            <v>78</v>
          </cell>
          <cell r="M565">
            <v>64</v>
          </cell>
          <cell r="N565">
            <v>86</v>
          </cell>
          <cell r="O565">
            <v>92</v>
          </cell>
          <cell r="S565">
            <v>5</v>
          </cell>
          <cell r="U565">
            <v>3021</v>
          </cell>
          <cell r="V565">
            <v>3023</v>
          </cell>
          <cell r="W565">
            <v>1162</v>
          </cell>
          <cell r="X565">
            <v>1163</v>
          </cell>
          <cell r="Y565">
            <v>111</v>
          </cell>
          <cell r="Z565">
            <v>113</v>
          </cell>
          <cell r="AA565">
            <v>1171</v>
          </cell>
          <cell r="AB565">
            <v>1172</v>
          </cell>
          <cell r="AC565">
            <v>1173</v>
          </cell>
          <cell r="AD565">
            <v>2131</v>
          </cell>
          <cell r="AE565">
            <v>2132</v>
          </cell>
          <cell r="AF565">
            <v>102</v>
          </cell>
          <cell r="AG565">
            <v>103</v>
          </cell>
          <cell r="AR565">
            <v>1162</v>
          </cell>
          <cell r="AS565">
            <v>2572</v>
          </cell>
          <cell r="AT565">
            <v>1222</v>
          </cell>
          <cell r="AU565">
            <v>2132</v>
          </cell>
          <cell r="AV565">
            <v>2472</v>
          </cell>
          <cell r="AW565">
            <v>2492</v>
          </cell>
          <cell r="AY565">
            <v>102</v>
          </cell>
          <cell r="AZ565">
            <v>2122</v>
          </cell>
          <cell r="BA565">
            <v>113</v>
          </cell>
          <cell r="BB565">
            <v>1172</v>
          </cell>
        </row>
        <row r="566">
          <cell r="J566" t="str">
            <v>TRX#</v>
          </cell>
        </row>
        <row r="567">
          <cell r="J567" t="str">
            <v>FRT</v>
          </cell>
        </row>
        <row r="570">
          <cell r="B570" t="str">
            <v>FUZ302</v>
          </cell>
          <cell r="C570">
            <v>121</v>
          </cell>
          <cell r="D570">
            <v>2</v>
          </cell>
          <cell r="F570">
            <v>3023</v>
          </cell>
          <cell r="G570">
            <v>22802</v>
          </cell>
          <cell r="H570" t="str">
            <v>YINGJI3</v>
          </cell>
          <cell r="I570">
            <v>4</v>
          </cell>
          <cell r="J570">
            <v>0</v>
          </cell>
          <cell r="K570">
            <v>59</v>
          </cell>
          <cell r="L570">
            <v>67</v>
          </cell>
          <cell r="M570">
            <v>61</v>
          </cell>
          <cell r="N570">
            <v>88</v>
          </cell>
          <cell r="O570">
            <v>94</v>
          </cell>
          <cell r="S570">
            <v>5</v>
          </cell>
          <cell r="U570">
            <v>3021</v>
          </cell>
          <cell r="V570">
            <v>3022</v>
          </cell>
          <cell r="W570">
            <v>101</v>
          </cell>
          <cell r="X570">
            <v>102</v>
          </cell>
          <cell r="Y570">
            <v>103</v>
          </cell>
          <cell r="Z570">
            <v>2131</v>
          </cell>
          <cell r="AA570">
            <v>1171</v>
          </cell>
          <cell r="AB570">
            <v>1173</v>
          </cell>
          <cell r="AC570">
            <v>1163</v>
          </cell>
          <cell r="AD570">
            <v>2123</v>
          </cell>
          <cell r="AE570">
            <v>2111</v>
          </cell>
          <cell r="AR570">
            <v>1163</v>
          </cell>
          <cell r="AS570">
            <v>2573</v>
          </cell>
          <cell r="AT570">
            <v>1223</v>
          </cell>
          <cell r="AU570">
            <v>2133</v>
          </cell>
          <cell r="AV570">
            <v>2473</v>
          </cell>
          <cell r="AW570">
            <v>2493</v>
          </cell>
          <cell r="AY570">
            <v>111</v>
          </cell>
          <cell r="AZ570">
            <v>1171</v>
          </cell>
          <cell r="BA570">
            <v>103</v>
          </cell>
          <cell r="BB570">
            <v>2123</v>
          </cell>
        </row>
        <row r="571">
          <cell r="J571" t="str">
            <v>TRX#</v>
          </cell>
        </row>
        <row r="572">
          <cell r="J572" t="str">
            <v>FRT</v>
          </cell>
        </row>
        <row r="575">
          <cell r="B575" t="str">
            <v>FUZ904</v>
          </cell>
          <cell r="C575">
            <v>121</v>
          </cell>
          <cell r="D575">
            <v>2</v>
          </cell>
          <cell r="F575">
            <v>9041</v>
          </cell>
          <cell r="G575">
            <v>22802</v>
          </cell>
          <cell r="H575" t="str">
            <v>MZPRIME</v>
          </cell>
          <cell r="I575">
            <v>5</v>
          </cell>
          <cell r="J575">
            <v>0</v>
          </cell>
          <cell r="K575">
            <v>46</v>
          </cell>
          <cell r="S575">
            <v>1</v>
          </cell>
          <cell r="U575">
            <v>112</v>
          </cell>
          <cell r="V575">
            <v>1222</v>
          </cell>
          <cell r="W575">
            <v>1241</v>
          </cell>
          <cell r="X575">
            <v>1243</v>
          </cell>
          <cell r="Y575">
            <v>1221</v>
          </cell>
          <cell r="Z575">
            <v>113</v>
          </cell>
        </row>
        <row r="576">
          <cell r="J576" t="str">
            <v>TRX#</v>
          </cell>
        </row>
        <row r="577">
          <cell r="J577" t="str">
            <v>FRT</v>
          </cell>
        </row>
        <row r="580">
          <cell r="B580" t="str">
            <v>ALL</v>
          </cell>
        </row>
        <row r="581">
          <cell r="B581" t="str">
            <v>SITE:</v>
          </cell>
          <cell r="C581" t="str">
            <v>BCF</v>
          </cell>
          <cell r="D581" t="str">
            <v>BTS</v>
          </cell>
          <cell r="E581" t="str">
            <v>TYP</v>
          </cell>
          <cell r="F581" t="str">
            <v>CI</v>
          </cell>
          <cell r="G581" t="str">
            <v>LAC</v>
          </cell>
          <cell r="H581" t="str">
            <v>CELL NAME</v>
          </cell>
          <cell r="I581" t="str">
            <v>NCC</v>
          </cell>
          <cell r="J581" t="str">
            <v>BCC</v>
          </cell>
          <cell r="K581" t="str">
            <v>BCCH</v>
          </cell>
          <cell r="L581" t="str">
            <v>2nd</v>
          </cell>
          <cell r="M581" t="str">
            <v>3rd</v>
          </cell>
          <cell r="N581" t="str">
            <v>4th</v>
          </cell>
          <cell r="O581" t="str">
            <v>5th</v>
          </cell>
          <cell r="P581" t="str">
            <v>BCH</v>
          </cell>
          <cell r="Q581" t="str">
            <v>AG</v>
          </cell>
          <cell r="R581" t="str">
            <v>SD</v>
          </cell>
          <cell r="S581" t="str">
            <v>TRX</v>
          </cell>
          <cell r="T581" t="str">
            <v>ET</v>
          </cell>
          <cell r="W581" t="str">
            <v>Neighbor cell</v>
          </cell>
          <cell r="AR581" t="str">
            <v>IUO Reference Cells (Pool)  &lt;&lt;CoCh - AdjCh&gt;&gt;</v>
          </cell>
        </row>
        <row r="582">
          <cell r="G582" t="str">
            <v>(Dec)</v>
          </cell>
          <cell r="K582" t="str">
            <v>TRX</v>
          </cell>
          <cell r="L582" t="str">
            <v>TRX</v>
          </cell>
          <cell r="M582" t="str">
            <v>TRX</v>
          </cell>
          <cell r="N582" t="str">
            <v>TRX</v>
          </cell>
          <cell r="O582" t="str">
            <v>TRX</v>
          </cell>
          <cell r="P582" t="str">
            <v>CFC</v>
          </cell>
          <cell r="Q582" t="str">
            <v>CH</v>
          </cell>
          <cell r="R582" t="str">
            <v>CH</v>
          </cell>
          <cell r="S582" t="str">
            <v>Num</v>
          </cell>
          <cell r="T582" t="str">
            <v>Num</v>
          </cell>
          <cell r="U582">
            <v>1</v>
          </cell>
          <cell r="V582">
            <v>2</v>
          </cell>
          <cell r="W582">
            <v>3</v>
          </cell>
          <cell r="X582">
            <v>4</v>
          </cell>
          <cell r="Y582">
            <v>5</v>
          </cell>
          <cell r="Z582">
            <v>6</v>
          </cell>
          <cell r="AA582">
            <v>7</v>
          </cell>
          <cell r="AB582">
            <v>8</v>
          </cell>
          <cell r="AC582">
            <v>9</v>
          </cell>
          <cell r="AD582">
            <v>10</v>
          </cell>
          <cell r="AE582">
            <v>11</v>
          </cell>
          <cell r="AF582">
            <v>12</v>
          </cell>
          <cell r="AG582">
            <v>13</v>
          </cell>
          <cell r="AH582">
            <v>14</v>
          </cell>
          <cell r="AI582">
            <v>15</v>
          </cell>
          <cell r="AJ582">
            <v>16</v>
          </cell>
          <cell r="AK582">
            <v>17</v>
          </cell>
          <cell r="AL582">
            <v>18</v>
          </cell>
          <cell r="AM582">
            <v>19</v>
          </cell>
          <cell r="AN582">
            <v>20</v>
          </cell>
          <cell r="AO582">
            <v>21</v>
          </cell>
          <cell r="AP582">
            <v>22</v>
          </cell>
          <cell r="AQ582">
            <v>23</v>
          </cell>
          <cell r="AR582">
            <v>1</v>
          </cell>
          <cell r="AS582">
            <v>2</v>
          </cell>
          <cell r="AT582">
            <v>3</v>
          </cell>
          <cell r="AU582">
            <v>4</v>
          </cell>
          <cell r="AV582">
            <v>5</v>
          </cell>
          <cell r="AW582">
            <v>6</v>
          </cell>
          <cell r="AX582">
            <v>7</v>
          </cell>
          <cell r="AY582">
            <v>8</v>
          </cell>
          <cell r="AZ582">
            <v>9</v>
          </cell>
          <cell r="BA582">
            <v>10</v>
          </cell>
          <cell r="BB582">
            <v>11</v>
          </cell>
        </row>
        <row r="583">
          <cell r="B583" t="str">
            <v>BSC122</v>
          </cell>
        </row>
        <row r="584">
          <cell r="B584" t="str">
            <v>FUZ001</v>
          </cell>
          <cell r="C584">
            <v>122</v>
          </cell>
          <cell r="D584">
            <v>2</v>
          </cell>
          <cell r="F584">
            <v>11</v>
          </cell>
          <cell r="G584">
            <v>22802</v>
          </cell>
          <cell r="H584" t="str">
            <v>PTHOTEL1</v>
          </cell>
          <cell r="I584">
            <v>6</v>
          </cell>
          <cell r="J584">
            <v>1</v>
          </cell>
          <cell r="K584">
            <v>49</v>
          </cell>
          <cell r="L584">
            <v>66</v>
          </cell>
          <cell r="N584">
            <v>84</v>
          </cell>
          <cell r="O584">
            <v>90</v>
          </cell>
          <cell r="S584">
            <v>4</v>
          </cell>
          <cell r="U584">
            <v>12</v>
          </cell>
          <cell r="V584">
            <v>13</v>
          </cell>
          <cell r="W584">
            <v>2602</v>
          </cell>
          <cell r="X584">
            <v>1232</v>
          </cell>
          <cell r="Y584">
            <v>1233</v>
          </cell>
          <cell r="Z584">
            <v>3061</v>
          </cell>
          <cell r="AA584">
            <v>9011</v>
          </cell>
          <cell r="AB584">
            <v>9021</v>
          </cell>
          <cell r="AC584">
            <v>2601</v>
          </cell>
          <cell r="AD584">
            <v>2603</v>
          </cell>
          <cell r="AE584">
            <v>3051</v>
          </cell>
          <cell r="AF584">
            <v>2261</v>
          </cell>
          <cell r="AG584">
            <v>3063</v>
          </cell>
          <cell r="AR584">
            <v>3061</v>
          </cell>
          <cell r="AS584">
            <v>2251</v>
          </cell>
          <cell r="AT584">
            <v>2241</v>
          </cell>
          <cell r="AU584">
            <v>1241</v>
          </cell>
          <cell r="AV584">
            <v>81</v>
          </cell>
          <cell r="AX584">
            <v>2601</v>
          </cell>
          <cell r="AY584">
            <v>2602</v>
          </cell>
          <cell r="AZ584">
            <v>1232</v>
          </cell>
          <cell r="BA584">
            <v>2261</v>
          </cell>
        </row>
        <row r="585">
          <cell r="J585" t="str">
            <v>TRX#</v>
          </cell>
        </row>
        <row r="586">
          <cell r="J586" t="str">
            <v>FRT</v>
          </cell>
        </row>
        <row r="589">
          <cell r="B589" t="str">
            <v>FUZ001</v>
          </cell>
          <cell r="C589">
            <v>122</v>
          </cell>
          <cell r="D589">
            <v>2</v>
          </cell>
          <cell r="F589">
            <v>12</v>
          </cell>
          <cell r="G589">
            <v>22802</v>
          </cell>
          <cell r="H589" t="str">
            <v>PTHOTEL2</v>
          </cell>
          <cell r="I589">
            <v>6</v>
          </cell>
          <cell r="J589">
            <v>5</v>
          </cell>
          <cell r="K589">
            <v>56</v>
          </cell>
          <cell r="L589">
            <v>60</v>
          </cell>
          <cell r="N589">
            <v>86</v>
          </cell>
          <cell r="O589">
            <v>92</v>
          </cell>
          <cell r="S589">
            <v>4</v>
          </cell>
          <cell r="U589">
            <v>13</v>
          </cell>
          <cell r="V589">
            <v>11</v>
          </cell>
          <cell r="W589">
            <v>1232</v>
          </cell>
          <cell r="X589">
            <v>3061</v>
          </cell>
          <cell r="Y589">
            <v>3063</v>
          </cell>
          <cell r="Z589">
            <v>2621</v>
          </cell>
          <cell r="AA589">
            <v>2623</v>
          </cell>
          <cell r="AB589">
            <v>1271</v>
          </cell>
          <cell r="AC589">
            <v>1273</v>
          </cell>
          <cell r="AD589">
            <v>2261</v>
          </cell>
          <cell r="AE589">
            <v>2262</v>
          </cell>
          <cell r="AF589">
            <v>9011</v>
          </cell>
          <cell r="AG589">
            <v>9021</v>
          </cell>
          <cell r="AR589">
            <v>2262</v>
          </cell>
          <cell r="AS589">
            <v>82</v>
          </cell>
          <cell r="AT589">
            <v>2602</v>
          </cell>
          <cell r="AV589">
            <v>1232</v>
          </cell>
          <cell r="AW589">
            <v>1233</v>
          </cell>
          <cell r="AX589">
            <v>3063</v>
          </cell>
          <cell r="AY589">
            <v>2612</v>
          </cell>
          <cell r="AZ589">
            <v>1273</v>
          </cell>
        </row>
        <row r="590">
          <cell r="J590" t="str">
            <v>TRX#</v>
          </cell>
        </row>
        <row r="591">
          <cell r="J591" t="str">
            <v>FRT</v>
          </cell>
        </row>
        <row r="594">
          <cell r="B594" t="str">
            <v>FUZ001</v>
          </cell>
          <cell r="C594">
            <v>122</v>
          </cell>
          <cell r="D594">
            <v>2</v>
          </cell>
          <cell r="F594">
            <v>13</v>
          </cell>
          <cell r="G594">
            <v>22802</v>
          </cell>
          <cell r="H594" t="str">
            <v>PTHOTEL3</v>
          </cell>
          <cell r="I594">
            <v>5</v>
          </cell>
          <cell r="J594">
            <v>1</v>
          </cell>
          <cell r="K594">
            <v>52</v>
          </cell>
          <cell r="L594">
            <v>68</v>
          </cell>
          <cell r="N594">
            <v>88</v>
          </cell>
          <cell r="O594">
            <v>94</v>
          </cell>
          <cell r="S594">
            <v>4</v>
          </cell>
          <cell r="U594">
            <v>11</v>
          </cell>
          <cell r="V594">
            <v>12</v>
          </cell>
          <cell r="W594">
            <v>1271</v>
          </cell>
          <cell r="X594">
            <v>1273</v>
          </cell>
          <cell r="Y594">
            <v>2261</v>
          </cell>
          <cell r="Z594">
            <v>2262</v>
          </cell>
          <cell r="AA594">
            <v>3051</v>
          </cell>
          <cell r="AB594">
            <v>3052</v>
          </cell>
          <cell r="AC594">
            <v>82</v>
          </cell>
          <cell r="AD594">
            <v>2612</v>
          </cell>
          <cell r="AE594">
            <v>2602</v>
          </cell>
          <cell r="AF594">
            <v>2603</v>
          </cell>
          <cell r="AG594">
            <v>2623</v>
          </cell>
          <cell r="AH594">
            <v>9011</v>
          </cell>
          <cell r="AI594">
            <v>9021</v>
          </cell>
          <cell r="AJ594">
            <v>2263</v>
          </cell>
          <cell r="AK594">
            <v>2631</v>
          </cell>
          <cell r="AR594">
            <v>2623</v>
          </cell>
          <cell r="AS594">
            <v>1243</v>
          </cell>
          <cell r="AT594">
            <v>2573</v>
          </cell>
          <cell r="AV594">
            <v>1283</v>
          </cell>
          <cell r="AW594">
            <v>2603</v>
          </cell>
          <cell r="AX594">
            <v>2261</v>
          </cell>
          <cell r="AY594">
            <v>2263</v>
          </cell>
          <cell r="AZ594">
            <v>3051</v>
          </cell>
        </row>
        <row r="595">
          <cell r="J595" t="str">
            <v>TRX#</v>
          </cell>
        </row>
        <row r="596">
          <cell r="J596" t="str">
            <v>FRT</v>
          </cell>
        </row>
        <row r="599">
          <cell r="B599" t="str">
            <v>FUZ123</v>
          </cell>
          <cell r="C599">
            <v>122</v>
          </cell>
          <cell r="D599">
            <v>2</v>
          </cell>
          <cell r="F599">
            <v>1231</v>
          </cell>
          <cell r="G599">
            <v>22802</v>
          </cell>
          <cell r="H599" t="str">
            <v>WENQUAN1</v>
          </cell>
          <cell r="I599">
            <v>5</v>
          </cell>
          <cell r="J599">
            <v>2</v>
          </cell>
          <cell r="K599">
            <v>52</v>
          </cell>
          <cell r="L599">
            <v>65</v>
          </cell>
          <cell r="N599">
            <v>83</v>
          </cell>
          <cell r="O599">
            <v>89</v>
          </cell>
          <cell r="S599">
            <v>4</v>
          </cell>
          <cell r="U599">
            <v>1232</v>
          </cell>
          <cell r="V599">
            <v>1233</v>
          </cell>
          <cell r="W599">
            <v>1182</v>
          </cell>
          <cell r="X599">
            <v>2572</v>
          </cell>
          <cell r="Y599">
            <v>2573</v>
          </cell>
          <cell r="Z599">
            <v>1181</v>
          </cell>
          <cell r="AA599">
            <v>282</v>
          </cell>
          <cell r="AB599">
            <v>283</v>
          </cell>
          <cell r="AC599">
            <v>3061</v>
          </cell>
          <cell r="AD599">
            <v>3063</v>
          </cell>
          <cell r="AR599">
            <v>1183</v>
          </cell>
          <cell r="AS599">
            <v>3061</v>
          </cell>
          <cell r="AT599">
            <v>2601</v>
          </cell>
          <cell r="AU599">
            <v>111</v>
          </cell>
          <cell r="AV599">
            <v>2581</v>
          </cell>
          <cell r="AX599">
            <v>2573</v>
          </cell>
          <cell r="AY599">
            <v>282</v>
          </cell>
          <cell r="AZ599">
            <v>11</v>
          </cell>
          <cell r="BA599">
            <v>1241</v>
          </cell>
        </row>
        <row r="600">
          <cell r="J600" t="str">
            <v>TRX#</v>
          </cell>
        </row>
        <row r="601">
          <cell r="J601" t="str">
            <v>FRT</v>
          </cell>
        </row>
        <row r="604">
          <cell r="B604" t="str">
            <v>FUZ123</v>
          </cell>
          <cell r="C604">
            <v>122</v>
          </cell>
          <cell r="D604">
            <v>2</v>
          </cell>
          <cell r="F604">
            <v>1232</v>
          </cell>
          <cell r="G604">
            <v>22802</v>
          </cell>
          <cell r="H604" t="str">
            <v>WENQUAN2</v>
          </cell>
          <cell r="I604">
            <v>4</v>
          </cell>
          <cell r="J604">
            <v>5</v>
          </cell>
          <cell r="K604">
            <v>57</v>
          </cell>
          <cell r="L604">
            <v>62</v>
          </cell>
          <cell r="N604">
            <v>85</v>
          </cell>
          <cell r="O604">
            <v>91</v>
          </cell>
          <cell r="S604">
            <v>4</v>
          </cell>
          <cell r="U604">
            <v>1233</v>
          </cell>
          <cell r="V604">
            <v>1231</v>
          </cell>
          <cell r="W604">
            <v>11</v>
          </cell>
          <cell r="X604">
            <v>12</v>
          </cell>
          <cell r="Y604">
            <v>3061</v>
          </cell>
          <cell r="Z604">
            <v>3063</v>
          </cell>
          <cell r="AA604">
            <v>2602</v>
          </cell>
          <cell r="AB604">
            <v>2601</v>
          </cell>
          <cell r="AC604">
            <v>282</v>
          </cell>
          <cell r="AD604">
            <v>283</v>
          </cell>
          <cell r="AR604">
            <v>112</v>
          </cell>
          <cell r="AS604">
            <v>283</v>
          </cell>
          <cell r="AT604">
            <v>2602</v>
          </cell>
          <cell r="AU604">
            <v>2612</v>
          </cell>
          <cell r="AV604">
            <v>2582</v>
          </cell>
          <cell r="AX604">
            <v>12</v>
          </cell>
          <cell r="AY604">
            <v>11</v>
          </cell>
          <cell r="AZ604">
            <v>2572</v>
          </cell>
          <cell r="BA604">
            <v>1242</v>
          </cell>
          <cell r="BB604">
            <v>2621</v>
          </cell>
        </row>
        <row r="605">
          <cell r="J605" t="str">
            <v>TRX#</v>
          </cell>
        </row>
        <row r="606">
          <cell r="J606" t="str">
            <v>FRT</v>
          </cell>
        </row>
        <row r="609">
          <cell r="B609" t="str">
            <v>FUZ123</v>
          </cell>
          <cell r="C609">
            <v>122</v>
          </cell>
          <cell r="D609">
            <v>2</v>
          </cell>
          <cell r="F609">
            <v>1233</v>
          </cell>
          <cell r="G609">
            <v>22802</v>
          </cell>
          <cell r="H609" t="str">
            <v>WENQUAN3</v>
          </cell>
          <cell r="I609">
            <v>4</v>
          </cell>
          <cell r="J609">
            <v>4</v>
          </cell>
          <cell r="K609">
            <v>44</v>
          </cell>
          <cell r="L609">
            <v>71</v>
          </cell>
          <cell r="N609">
            <v>87</v>
          </cell>
          <cell r="O609">
            <v>93</v>
          </cell>
          <cell r="S609">
            <v>4</v>
          </cell>
          <cell r="U609">
            <v>1231</v>
          </cell>
          <cell r="V609">
            <v>1232</v>
          </cell>
          <cell r="W609">
            <v>11</v>
          </cell>
          <cell r="X609">
            <v>1241</v>
          </cell>
          <cell r="Y609">
            <v>2601</v>
          </cell>
          <cell r="Z609">
            <v>2602</v>
          </cell>
          <cell r="AA609">
            <v>1242</v>
          </cell>
          <cell r="AB609">
            <v>2572</v>
          </cell>
          <cell r="AC609">
            <v>2573</v>
          </cell>
          <cell r="AD609">
            <v>3061</v>
          </cell>
          <cell r="AE609">
            <v>3063</v>
          </cell>
          <cell r="AF609">
            <v>112</v>
          </cell>
          <cell r="AR609">
            <v>3063</v>
          </cell>
          <cell r="AS609">
            <v>1182</v>
          </cell>
          <cell r="AT609">
            <v>113</v>
          </cell>
          <cell r="AU609">
            <v>2603</v>
          </cell>
          <cell r="AV609">
            <v>2583</v>
          </cell>
          <cell r="AX609">
            <v>2573</v>
          </cell>
          <cell r="AY609">
            <v>282</v>
          </cell>
          <cell r="AZ609">
            <v>1242</v>
          </cell>
          <cell r="BA609">
            <v>1222</v>
          </cell>
        </row>
        <row r="610">
          <cell r="J610" t="str">
            <v>TRX#</v>
          </cell>
        </row>
        <row r="611">
          <cell r="J611" t="str">
            <v>FRT</v>
          </cell>
        </row>
        <row r="614">
          <cell r="B614" t="str">
            <v>FUZ260</v>
          </cell>
          <cell r="C614">
            <v>122</v>
          </cell>
          <cell r="D614">
            <v>2</v>
          </cell>
          <cell r="F614">
            <v>2601</v>
          </cell>
          <cell r="G614">
            <v>22802</v>
          </cell>
          <cell r="H614" t="str">
            <v>TIANMADASHA1</v>
          </cell>
          <cell r="I614">
            <v>5</v>
          </cell>
          <cell r="J614">
            <v>0</v>
          </cell>
          <cell r="K614">
            <v>54</v>
          </cell>
          <cell r="L614">
            <v>72</v>
          </cell>
          <cell r="M614">
            <v>65</v>
          </cell>
          <cell r="N614">
            <v>83</v>
          </cell>
          <cell r="O614">
            <v>89</v>
          </cell>
          <cell r="S614">
            <v>5</v>
          </cell>
          <cell r="U614">
            <v>2602</v>
          </cell>
          <cell r="V614">
            <v>2603</v>
          </cell>
          <cell r="W614">
            <v>1242</v>
          </cell>
          <cell r="X614">
            <v>1233</v>
          </cell>
          <cell r="Y614">
            <v>1232</v>
          </cell>
          <cell r="Z614">
            <v>2261</v>
          </cell>
          <cell r="AA614">
            <v>11</v>
          </cell>
          <cell r="AB614">
            <v>1241</v>
          </cell>
          <cell r="AC614">
            <v>112</v>
          </cell>
          <cell r="AD614">
            <v>2573</v>
          </cell>
          <cell r="AR614">
            <v>3051</v>
          </cell>
          <cell r="AS614">
            <v>3061</v>
          </cell>
          <cell r="AT614">
            <v>1271</v>
          </cell>
          <cell r="AU614">
            <v>1231</v>
          </cell>
          <cell r="AV614">
            <v>2611</v>
          </cell>
          <cell r="AX614">
            <v>1241</v>
          </cell>
          <cell r="AY614">
            <v>2573</v>
          </cell>
          <cell r="AZ614">
            <v>2621</v>
          </cell>
          <cell r="BA614">
            <v>81</v>
          </cell>
          <cell r="BB614">
            <v>11</v>
          </cell>
        </row>
        <row r="615">
          <cell r="J615" t="str">
            <v>TRX#</v>
          </cell>
        </row>
        <row r="616">
          <cell r="J616" t="str">
            <v>FRT</v>
          </cell>
        </row>
        <row r="619">
          <cell r="B619" t="str">
            <v>FUZ260</v>
          </cell>
          <cell r="C619">
            <v>122</v>
          </cell>
          <cell r="D619">
            <v>2</v>
          </cell>
          <cell r="F619">
            <v>2602</v>
          </cell>
          <cell r="G619">
            <v>22802</v>
          </cell>
          <cell r="H619" t="str">
            <v>TIANMADASHA2</v>
          </cell>
          <cell r="I619">
            <v>6</v>
          </cell>
          <cell r="J619">
            <v>0</v>
          </cell>
          <cell r="K619">
            <v>46</v>
          </cell>
          <cell r="L619">
            <v>75</v>
          </cell>
          <cell r="M619">
            <v>63</v>
          </cell>
          <cell r="N619">
            <v>85</v>
          </cell>
          <cell r="O619">
            <v>91</v>
          </cell>
          <cell r="S619">
            <v>5</v>
          </cell>
          <cell r="U619">
            <v>2603</v>
          </cell>
          <cell r="V619">
            <v>2601</v>
          </cell>
          <cell r="W619">
            <v>11</v>
          </cell>
          <cell r="X619">
            <v>13</v>
          </cell>
          <cell r="Y619">
            <v>1232</v>
          </cell>
          <cell r="Z619">
            <v>1233</v>
          </cell>
          <cell r="AA619">
            <v>3061</v>
          </cell>
          <cell r="AB619">
            <v>3063</v>
          </cell>
          <cell r="AC619">
            <v>3051</v>
          </cell>
          <cell r="AR619">
            <v>1232</v>
          </cell>
          <cell r="AS619">
            <v>2612</v>
          </cell>
          <cell r="AT619">
            <v>3052</v>
          </cell>
          <cell r="AU619">
            <v>2262</v>
          </cell>
          <cell r="AV619">
            <v>112</v>
          </cell>
          <cell r="AW619">
            <v>3062</v>
          </cell>
          <cell r="AY619">
            <v>11</v>
          </cell>
          <cell r="AZ619">
            <v>2572</v>
          </cell>
          <cell r="BA619">
            <v>1242</v>
          </cell>
          <cell r="BB619">
            <v>82</v>
          </cell>
        </row>
        <row r="620">
          <cell r="J620" t="str">
            <v>TRX#</v>
          </cell>
        </row>
        <row r="621">
          <cell r="J621" t="str">
            <v>FRT</v>
          </cell>
        </row>
        <row r="624">
          <cell r="B624" t="str">
            <v>FUZ260</v>
          </cell>
          <cell r="C624">
            <v>122</v>
          </cell>
          <cell r="D624">
            <v>2</v>
          </cell>
          <cell r="F624">
            <v>2603</v>
          </cell>
          <cell r="G624">
            <v>22802</v>
          </cell>
          <cell r="H624" t="str">
            <v>TIANMADASHA3</v>
          </cell>
          <cell r="I624">
            <v>4</v>
          </cell>
          <cell r="J624">
            <v>6</v>
          </cell>
          <cell r="K624">
            <v>57</v>
          </cell>
          <cell r="L624">
            <v>60</v>
          </cell>
          <cell r="M624">
            <v>80</v>
          </cell>
          <cell r="N624">
            <v>87</v>
          </cell>
          <cell r="O624">
            <v>93</v>
          </cell>
          <cell r="S624">
            <v>5</v>
          </cell>
          <cell r="U624">
            <v>2601</v>
          </cell>
          <cell r="V624">
            <v>2602</v>
          </cell>
          <cell r="W624">
            <v>13</v>
          </cell>
          <cell r="X624">
            <v>1243</v>
          </cell>
          <cell r="Y624">
            <v>3051</v>
          </cell>
          <cell r="Z624">
            <v>81</v>
          </cell>
          <cell r="AA624">
            <v>82</v>
          </cell>
          <cell r="AB624">
            <v>2612</v>
          </cell>
          <cell r="AC624">
            <v>1242</v>
          </cell>
          <cell r="AD624">
            <v>3052</v>
          </cell>
          <cell r="AE624">
            <v>2261</v>
          </cell>
          <cell r="AF624">
            <v>11</v>
          </cell>
          <cell r="AG624">
            <v>2631</v>
          </cell>
          <cell r="AH624">
            <v>9111</v>
          </cell>
          <cell r="AI624">
            <v>9121</v>
          </cell>
          <cell r="AR624">
            <v>1233</v>
          </cell>
          <cell r="AS624">
            <v>113</v>
          </cell>
          <cell r="AT624">
            <v>3053</v>
          </cell>
          <cell r="AU624">
            <v>2613</v>
          </cell>
          <cell r="AV624">
            <v>3063</v>
          </cell>
          <cell r="AW624">
            <v>2263</v>
          </cell>
          <cell r="AY624">
            <v>1242</v>
          </cell>
          <cell r="AZ624">
            <v>1243</v>
          </cell>
          <cell r="BA624">
            <v>82</v>
          </cell>
          <cell r="BB624">
            <v>13</v>
          </cell>
        </row>
        <row r="625">
          <cell r="J625" t="str">
            <v>TRX#</v>
          </cell>
        </row>
        <row r="626">
          <cell r="J626" t="str">
            <v>FRT</v>
          </cell>
        </row>
        <row r="629">
          <cell r="B629" t="str">
            <v>FUZ262</v>
          </cell>
          <cell r="C629">
            <v>122</v>
          </cell>
          <cell r="D629">
            <v>2</v>
          </cell>
          <cell r="F629">
            <v>2621</v>
          </cell>
          <cell r="G629">
            <v>22802</v>
          </cell>
          <cell r="H629" t="str">
            <v>QIONGHEXINCUN1</v>
          </cell>
          <cell r="I629">
            <v>4</v>
          </cell>
          <cell r="J629">
            <v>5</v>
          </cell>
          <cell r="K629">
            <v>48</v>
          </cell>
          <cell r="L629">
            <v>74</v>
          </cell>
          <cell r="N629">
            <v>84</v>
          </cell>
          <cell r="O629">
            <v>90</v>
          </cell>
          <cell r="S629">
            <v>4</v>
          </cell>
          <cell r="U629">
            <v>2622</v>
          </cell>
          <cell r="V629">
            <v>2623</v>
          </cell>
          <cell r="W629">
            <v>12</v>
          </cell>
          <cell r="X629">
            <v>3062</v>
          </cell>
          <cell r="Y629">
            <v>3063</v>
          </cell>
          <cell r="Z629">
            <v>293</v>
          </cell>
          <cell r="AA629">
            <v>282</v>
          </cell>
          <cell r="AB629">
            <v>291</v>
          </cell>
          <cell r="AC629">
            <v>3061</v>
          </cell>
          <cell r="AR629">
            <v>2251</v>
          </cell>
          <cell r="AS629">
            <v>1271</v>
          </cell>
          <cell r="AT629">
            <v>2271</v>
          </cell>
          <cell r="AU629">
            <v>301</v>
          </cell>
          <cell r="AV629">
            <v>2871</v>
          </cell>
          <cell r="AX629">
            <v>291</v>
          </cell>
          <cell r="AY629">
            <v>3062</v>
          </cell>
          <cell r="AZ629">
            <v>2861</v>
          </cell>
        </row>
        <row r="630">
          <cell r="J630" t="str">
            <v>TRX#</v>
          </cell>
        </row>
        <row r="631">
          <cell r="J631" t="str">
            <v>FRT</v>
          </cell>
        </row>
        <row r="634">
          <cell r="B634" t="str">
            <v>FUZ262</v>
          </cell>
          <cell r="C634">
            <v>122</v>
          </cell>
          <cell r="D634">
            <v>2</v>
          </cell>
          <cell r="F634">
            <v>2622</v>
          </cell>
          <cell r="G634">
            <v>22802</v>
          </cell>
          <cell r="H634" t="str">
            <v>QIONGHEXINCUN2</v>
          </cell>
          <cell r="I634">
            <v>4</v>
          </cell>
          <cell r="J634">
            <v>2</v>
          </cell>
          <cell r="K634">
            <v>46</v>
          </cell>
          <cell r="L634">
            <v>72</v>
          </cell>
          <cell r="N634">
            <v>86</v>
          </cell>
          <cell r="O634">
            <v>92</v>
          </cell>
          <cell r="S634">
            <v>4</v>
          </cell>
          <cell r="U634">
            <v>2623</v>
          </cell>
          <cell r="V634">
            <v>2621</v>
          </cell>
          <cell r="W634">
            <v>3063</v>
          </cell>
          <cell r="X634">
            <v>292</v>
          </cell>
          <cell r="Y634">
            <v>1271</v>
          </cell>
          <cell r="Z634">
            <v>1272</v>
          </cell>
          <cell r="AA634">
            <v>2861</v>
          </cell>
          <cell r="AB634">
            <v>2873</v>
          </cell>
          <cell r="AC634">
            <v>2871</v>
          </cell>
          <cell r="AD634">
            <v>2321</v>
          </cell>
          <cell r="AE634">
            <v>2323</v>
          </cell>
          <cell r="AF634">
            <v>293</v>
          </cell>
          <cell r="AG634">
            <v>291</v>
          </cell>
          <cell r="AH634">
            <v>3062</v>
          </cell>
          <cell r="AR634">
            <v>2272</v>
          </cell>
          <cell r="AS634">
            <v>2252</v>
          </cell>
          <cell r="AT634">
            <v>12</v>
          </cell>
          <cell r="AU634">
            <v>281</v>
          </cell>
          <cell r="AV634">
            <v>1192</v>
          </cell>
          <cell r="AX634">
            <v>293</v>
          </cell>
          <cell r="AY634">
            <v>1273</v>
          </cell>
          <cell r="AZ634">
            <v>3062</v>
          </cell>
          <cell r="BA634">
            <v>2262</v>
          </cell>
          <cell r="BB634">
            <v>292</v>
          </cell>
        </row>
        <row r="635">
          <cell r="J635" t="str">
            <v>TRX#</v>
          </cell>
        </row>
        <row r="636">
          <cell r="J636" t="str">
            <v>FRT</v>
          </cell>
        </row>
        <row r="639">
          <cell r="B639" t="str">
            <v>FUZ262</v>
          </cell>
          <cell r="C639">
            <v>122</v>
          </cell>
          <cell r="D639">
            <v>2</v>
          </cell>
          <cell r="F639">
            <v>2623</v>
          </cell>
          <cell r="G639">
            <v>22802</v>
          </cell>
          <cell r="H639" t="str">
            <v>QIONGHEXINCUN3</v>
          </cell>
          <cell r="I639">
            <v>4</v>
          </cell>
          <cell r="J639">
            <v>5</v>
          </cell>
          <cell r="K639">
            <v>44</v>
          </cell>
          <cell r="L639">
            <v>77</v>
          </cell>
          <cell r="N639">
            <v>88</v>
          </cell>
          <cell r="O639">
            <v>94</v>
          </cell>
          <cell r="S639">
            <v>4</v>
          </cell>
          <cell r="U639">
            <v>2621</v>
          </cell>
          <cell r="V639">
            <v>2622</v>
          </cell>
          <cell r="W639">
            <v>12</v>
          </cell>
          <cell r="X639">
            <v>3062</v>
          </cell>
          <cell r="Y639">
            <v>3063</v>
          </cell>
          <cell r="Z639">
            <v>13</v>
          </cell>
          <cell r="AA639">
            <v>2261</v>
          </cell>
          <cell r="AB639">
            <v>2262</v>
          </cell>
          <cell r="AC639">
            <v>2251</v>
          </cell>
          <cell r="AD639">
            <v>2252</v>
          </cell>
          <cell r="AE639">
            <v>1271</v>
          </cell>
          <cell r="AF639">
            <v>2861</v>
          </cell>
          <cell r="AG639">
            <v>9061</v>
          </cell>
          <cell r="AR639">
            <v>282</v>
          </cell>
          <cell r="AS639">
            <v>303</v>
          </cell>
          <cell r="AT639">
            <v>2873</v>
          </cell>
          <cell r="AU639">
            <v>1193</v>
          </cell>
          <cell r="AW639">
            <v>1271</v>
          </cell>
          <cell r="AX639">
            <v>2261</v>
          </cell>
          <cell r="AY639">
            <v>3063</v>
          </cell>
          <cell r="AZ639">
            <v>121</v>
          </cell>
          <cell r="BA639">
            <v>293</v>
          </cell>
          <cell r="BB639">
            <v>1273</v>
          </cell>
        </row>
        <row r="640">
          <cell r="J640" t="str">
            <v>TRX#</v>
          </cell>
        </row>
        <row r="641">
          <cell r="J641" t="str">
            <v>FRT</v>
          </cell>
        </row>
        <row r="644">
          <cell r="B644" t="str">
            <v>FUZ306</v>
          </cell>
          <cell r="C644">
            <v>122</v>
          </cell>
          <cell r="D644">
            <v>2</v>
          </cell>
          <cell r="F644">
            <v>3061</v>
          </cell>
          <cell r="G644">
            <v>22802</v>
          </cell>
          <cell r="H644" t="str">
            <v>DONGDALUZHONG1</v>
          </cell>
          <cell r="I644">
            <v>4</v>
          </cell>
          <cell r="J644">
            <v>6</v>
          </cell>
          <cell r="K644">
            <v>55</v>
          </cell>
          <cell r="L644">
            <v>68</v>
          </cell>
          <cell r="M644">
            <v>78</v>
          </cell>
          <cell r="N644">
            <v>83</v>
          </cell>
          <cell r="O644">
            <v>89</v>
          </cell>
          <cell r="S644">
            <v>5</v>
          </cell>
          <cell r="U644">
            <v>3062</v>
          </cell>
          <cell r="V644">
            <v>3063</v>
          </cell>
          <cell r="W644">
            <v>11</v>
          </cell>
          <cell r="X644">
            <v>12</v>
          </cell>
          <cell r="Y644">
            <v>2602</v>
          </cell>
          <cell r="Z644">
            <v>1232</v>
          </cell>
          <cell r="AA644">
            <v>281</v>
          </cell>
          <cell r="AB644">
            <v>282</v>
          </cell>
          <cell r="AC644">
            <v>2403</v>
          </cell>
          <cell r="AD644">
            <v>291</v>
          </cell>
          <cell r="AE644">
            <v>283</v>
          </cell>
          <cell r="AF644">
            <v>1181</v>
          </cell>
          <cell r="AG644">
            <v>1231</v>
          </cell>
          <cell r="AH644">
            <v>2621</v>
          </cell>
          <cell r="AI644">
            <v>1233</v>
          </cell>
          <cell r="AR644">
            <v>2601</v>
          </cell>
          <cell r="AS644">
            <v>291</v>
          </cell>
          <cell r="AT644">
            <v>1271</v>
          </cell>
          <cell r="AU644">
            <v>2581</v>
          </cell>
          <cell r="AW644">
            <v>282</v>
          </cell>
          <cell r="AX644">
            <v>283</v>
          </cell>
          <cell r="AY644">
            <v>11</v>
          </cell>
          <cell r="AZ644">
            <v>2621</v>
          </cell>
          <cell r="BA644">
            <v>1193</v>
          </cell>
        </row>
        <row r="645">
          <cell r="J645" t="str">
            <v>TRX#</v>
          </cell>
        </row>
        <row r="646">
          <cell r="J646" t="str">
            <v>FRT</v>
          </cell>
        </row>
        <row r="649">
          <cell r="B649" t="str">
            <v>FUZ306</v>
          </cell>
          <cell r="C649">
            <v>122</v>
          </cell>
          <cell r="D649">
            <v>2</v>
          </cell>
          <cell r="F649">
            <v>3062</v>
          </cell>
          <cell r="G649">
            <v>22802</v>
          </cell>
          <cell r="H649" t="str">
            <v>DONGDALUZHONG2</v>
          </cell>
          <cell r="I649">
            <v>7</v>
          </cell>
          <cell r="J649">
            <v>2</v>
          </cell>
          <cell r="K649">
            <v>53</v>
          </cell>
          <cell r="L649">
            <v>76</v>
          </cell>
          <cell r="N649">
            <v>85</v>
          </cell>
          <cell r="O649">
            <v>91</v>
          </cell>
          <cell r="S649">
            <v>4</v>
          </cell>
          <cell r="U649">
            <v>3063</v>
          </cell>
          <cell r="V649">
            <v>3061</v>
          </cell>
          <cell r="W649">
            <v>2403</v>
          </cell>
          <cell r="X649">
            <v>291</v>
          </cell>
          <cell r="Y649">
            <v>293</v>
          </cell>
          <cell r="Z649">
            <v>2621</v>
          </cell>
          <cell r="AA649">
            <v>2623</v>
          </cell>
          <cell r="AB649">
            <v>282</v>
          </cell>
          <cell r="AC649">
            <v>1181</v>
          </cell>
          <cell r="AD649">
            <v>2402</v>
          </cell>
          <cell r="AE649">
            <v>2622</v>
          </cell>
          <cell r="AR649">
            <v>1232</v>
          </cell>
          <cell r="AS649">
            <v>2602</v>
          </cell>
          <cell r="AT649">
            <v>2622</v>
          </cell>
          <cell r="AU649">
            <v>292</v>
          </cell>
          <cell r="AV649">
            <v>2582</v>
          </cell>
          <cell r="AX649">
            <v>2621</v>
          </cell>
          <cell r="AY649">
            <v>12</v>
          </cell>
          <cell r="AZ649">
            <v>281</v>
          </cell>
          <cell r="BA649">
            <v>1242</v>
          </cell>
        </row>
        <row r="650">
          <cell r="J650" t="str">
            <v>TRX#</v>
          </cell>
        </row>
        <row r="651">
          <cell r="J651" t="str">
            <v>FRT</v>
          </cell>
        </row>
        <row r="654">
          <cell r="B654" t="str">
            <v>FUZ306</v>
          </cell>
          <cell r="C654">
            <v>122</v>
          </cell>
          <cell r="D654">
            <v>2</v>
          </cell>
          <cell r="F654">
            <v>3063</v>
          </cell>
          <cell r="G654">
            <v>22802</v>
          </cell>
          <cell r="H654" t="str">
            <v>DONGDALUZHONG3</v>
          </cell>
          <cell r="I654">
            <v>5</v>
          </cell>
          <cell r="J654">
            <v>2</v>
          </cell>
          <cell r="K654">
            <v>59</v>
          </cell>
          <cell r="L654">
            <v>64</v>
          </cell>
          <cell r="N654">
            <v>87</v>
          </cell>
          <cell r="O654">
            <v>93</v>
          </cell>
          <cell r="S654">
            <v>4</v>
          </cell>
          <cell r="U654">
            <v>3061</v>
          </cell>
          <cell r="V654">
            <v>3062</v>
          </cell>
          <cell r="W654">
            <v>12</v>
          </cell>
          <cell r="X654">
            <v>2602</v>
          </cell>
          <cell r="Y654">
            <v>2621</v>
          </cell>
          <cell r="Z654">
            <v>2622</v>
          </cell>
          <cell r="AA654">
            <v>2261</v>
          </cell>
          <cell r="AB654">
            <v>2262</v>
          </cell>
          <cell r="AC654">
            <v>1232</v>
          </cell>
          <cell r="AD654">
            <v>11</v>
          </cell>
          <cell r="AE654">
            <v>2623</v>
          </cell>
          <cell r="AF654">
            <v>1231</v>
          </cell>
          <cell r="AG654">
            <v>1273</v>
          </cell>
          <cell r="AH654">
            <v>1233</v>
          </cell>
          <cell r="AR654">
            <v>293</v>
          </cell>
          <cell r="AS654">
            <v>1273</v>
          </cell>
          <cell r="AT654">
            <v>1233</v>
          </cell>
          <cell r="AU654">
            <v>2583</v>
          </cell>
          <cell r="AW654">
            <v>12</v>
          </cell>
          <cell r="AX654">
            <v>2623</v>
          </cell>
          <cell r="AY654">
            <v>2622</v>
          </cell>
          <cell r="AZ654">
            <v>2572</v>
          </cell>
          <cell r="BA654">
            <v>2583</v>
          </cell>
          <cell r="BB654">
            <v>2873</v>
          </cell>
        </row>
        <row r="655">
          <cell r="J655" t="str">
            <v>TRX#</v>
          </cell>
        </row>
        <row r="656">
          <cell r="J656" t="str">
            <v>FRT</v>
          </cell>
        </row>
        <row r="659">
          <cell r="B659" t="str">
            <v>FUZ901</v>
          </cell>
          <cell r="C659">
            <v>122</v>
          </cell>
          <cell r="D659">
            <v>2</v>
          </cell>
          <cell r="F659">
            <v>9011</v>
          </cell>
          <cell r="G659">
            <v>22802</v>
          </cell>
          <cell r="H659" t="str">
            <v>GYOMNI</v>
          </cell>
          <cell r="I659">
            <v>4</v>
          </cell>
          <cell r="J659">
            <v>6</v>
          </cell>
          <cell r="K659">
            <v>54</v>
          </cell>
          <cell r="L659">
            <v>62</v>
          </cell>
          <cell r="S659">
            <v>2</v>
          </cell>
          <cell r="U659">
            <v>9021</v>
          </cell>
          <cell r="V659">
            <v>11</v>
          </cell>
          <cell r="W659">
            <v>12</v>
          </cell>
          <cell r="X659">
            <v>13</v>
          </cell>
        </row>
        <row r="660">
          <cell r="J660" t="str">
            <v>TRX#</v>
          </cell>
        </row>
        <row r="661">
          <cell r="J661" t="str">
            <v>FRT</v>
          </cell>
        </row>
        <row r="664">
          <cell r="B664" t="str">
            <v>FUZ902</v>
          </cell>
          <cell r="C664">
            <v>122</v>
          </cell>
          <cell r="D664">
            <v>2</v>
          </cell>
          <cell r="F664">
            <v>9021</v>
          </cell>
          <cell r="G664">
            <v>22802</v>
          </cell>
          <cell r="H664" t="str">
            <v xml:space="preserve">GYPRIME </v>
          </cell>
          <cell r="I664">
            <v>4</v>
          </cell>
          <cell r="J664">
            <v>7</v>
          </cell>
          <cell r="K664">
            <v>55</v>
          </cell>
          <cell r="S664">
            <v>1</v>
          </cell>
          <cell r="U664">
            <v>9011</v>
          </cell>
          <cell r="V664">
            <v>11</v>
          </cell>
          <cell r="W664">
            <v>12</v>
          </cell>
          <cell r="X664">
            <v>13</v>
          </cell>
        </row>
        <row r="665">
          <cell r="J665" t="str">
            <v>TRX#</v>
          </cell>
        </row>
        <row r="666">
          <cell r="J666" t="str">
            <v>FRT</v>
          </cell>
        </row>
        <row r="669">
          <cell r="B669" t="str">
            <v>ALL</v>
          </cell>
        </row>
        <row r="670">
          <cell r="B670" t="str">
            <v>SITE:</v>
          </cell>
          <cell r="C670" t="str">
            <v>BCF</v>
          </cell>
          <cell r="D670" t="str">
            <v>BTS</v>
          </cell>
          <cell r="E670" t="str">
            <v>TYP</v>
          </cell>
          <cell r="F670" t="str">
            <v>CI</v>
          </cell>
          <cell r="G670" t="str">
            <v>LAC</v>
          </cell>
          <cell r="H670" t="str">
            <v>CELL NAME</v>
          </cell>
          <cell r="I670" t="str">
            <v>NCC</v>
          </cell>
          <cell r="J670" t="str">
            <v>BCC</v>
          </cell>
          <cell r="K670" t="str">
            <v>BCCH</v>
          </cell>
          <cell r="L670" t="str">
            <v>2nd</v>
          </cell>
          <cell r="M670" t="str">
            <v>3rd</v>
          </cell>
          <cell r="N670" t="str">
            <v>4th</v>
          </cell>
          <cell r="O670" t="str">
            <v>5th</v>
          </cell>
          <cell r="P670" t="str">
            <v>BCH</v>
          </cell>
          <cell r="Q670" t="str">
            <v>AG</v>
          </cell>
          <cell r="R670" t="str">
            <v>SD</v>
          </cell>
          <cell r="S670" t="str">
            <v>TRX</v>
          </cell>
          <cell r="T670" t="str">
            <v>ET</v>
          </cell>
          <cell r="W670" t="str">
            <v>Neighbor cell</v>
          </cell>
          <cell r="AR670" t="str">
            <v>IUO Reference Cells (Pool)  &lt;&lt;CoCh - AdjCh&gt;&gt;</v>
          </cell>
        </row>
        <row r="671">
          <cell r="G671" t="str">
            <v>(Dec)</v>
          </cell>
          <cell r="K671" t="str">
            <v>TRX</v>
          </cell>
          <cell r="L671" t="str">
            <v>TRX</v>
          </cell>
          <cell r="M671" t="str">
            <v>TRX</v>
          </cell>
          <cell r="N671" t="str">
            <v>TRX</v>
          </cell>
          <cell r="O671" t="str">
            <v>TRX</v>
          </cell>
          <cell r="P671" t="str">
            <v>CFC</v>
          </cell>
          <cell r="Q671" t="str">
            <v>CH</v>
          </cell>
          <cell r="R671" t="str">
            <v>CH</v>
          </cell>
          <cell r="S671" t="str">
            <v>Num</v>
          </cell>
          <cell r="T671" t="str">
            <v>Num</v>
          </cell>
          <cell r="U671">
            <v>1</v>
          </cell>
          <cell r="V671">
            <v>2</v>
          </cell>
          <cell r="W671">
            <v>3</v>
          </cell>
          <cell r="X671">
            <v>4</v>
          </cell>
          <cell r="Y671">
            <v>5</v>
          </cell>
          <cell r="Z671">
            <v>6</v>
          </cell>
          <cell r="AA671">
            <v>7</v>
          </cell>
          <cell r="AB671">
            <v>8</v>
          </cell>
          <cell r="AC671">
            <v>9</v>
          </cell>
          <cell r="AD671">
            <v>10</v>
          </cell>
          <cell r="AE671">
            <v>11</v>
          </cell>
          <cell r="AF671">
            <v>12</v>
          </cell>
          <cell r="AG671">
            <v>13</v>
          </cell>
          <cell r="AH671">
            <v>14</v>
          </cell>
          <cell r="AI671">
            <v>15</v>
          </cell>
          <cell r="AJ671">
            <v>16</v>
          </cell>
          <cell r="AK671">
            <v>17</v>
          </cell>
          <cell r="AL671">
            <v>18</v>
          </cell>
          <cell r="AM671">
            <v>19</v>
          </cell>
          <cell r="AN671">
            <v>20</v>
          </cell>
          <cell r="AO671">
            <v>21</v>
          </cell>
          <cell r="AP671">
            <v>22</v>
          </cell>
          <cell r="AQ671">
            <v>23</v>
          </cell>
          <cell r="AR671">
            <v>1</v>
          </cell>
          <cell r="AS671">
            <v>2</v>
          </cell>
          <cell r="AT671">
            <v>3</v>
          </cell>
          <cell r="AU671">
            <v>4</v>
          </cell>
          <cell r="AV671">
            <v>5</v>
          </cell>
          <cell r="AW671">
            <v>6</v>
          </cell>
          <cell r="AX671">
            <v>7</v>
          </cell>
          <cell r="AY671">
            <v>8</v>
          </cell>
          <cell r="AZ671">
            <v>9</v>
          </cell>
          <cell r="BA671">
            <v>10</v>
          </cell>
          <cell r="BB671">
            <v>11</v>
          </cell>
        </row>
        <row r="672">
          <cell r="B672" t="str">
            <v>BSC123</v>
          </cell>
        </row>
        <row r="673">
          <cell r="B673" t="str">
            <v>FUZ012</v>
          </cell>
          <cell r="C673">
            <v>123</v>
          </cell>
          <cell r="D673">
            <v>2</v>
          </cell>
          <cell r="F673">
            <v>121</v>
          </cell>
          <cell r="G673">
            <v>22803</v>
          </cell>
          <cell r="H673" t="str">
            <v>PTT1</v>
          </cell>
          <cell r="I673">
            <v>5</v>
          </cell>
          <cell r="J673">
            <v>1</v>
          </cell>
          <cell r="K673">
            <v>43</v>
          </cell>
          <cell r="L673">
            <v>78</v>
          </cell>
          <cell r="M673">
            <v>72</v>
          </cell>
          <cell r="N673">
            <v>83</v>
          </cell>
          <cell r="O673">
            <v>89</v>
          </cell>
          <cell r="S673">
            <v>5</v>
          </cell>
          <cell r="U673">
            <v>122</v>
          </cell>
          <cell r="V673">
            <v>123</v>
          </cell>
          <cell r="W673">
            <v>1273</v>
          </cell>
          <cell r="X673">
            <v>1261</v>
          </cell>
          <cell r="Y673">
            <v>1262</v>
          </cell>
          <cell r="Z673">
            <v>2252</v>
          </cell>
          <cell r="AA673">
            <v>2253</v>
          </cell>
          <cell r="AB673">
            <v>2273</v>
          </cell>
          <cell r="AC673">
            <v>2271</v>
          </cell>
          <cell r="AD673">
            <v>9031</v>
          </cell>
          <cell r="AE673">
            <v>1272</v>
          </cell>
          <cell r="AF673">
            <v>2251</v>
          </cell>
          <cell r="AG673">
            <v>2873</v>
          </cell>
          <cell r="AH673">
            <v>2863</v>
          </cell>
          <cell r="AI673">
            <v>9081</v>
          </cell>
          <cell r="AJ673">
            <v>9082</v>
          </cell>
          <cell r="AK673">
            <v>9083</v>
          </cell>
          <cell r="AL673">
            <v>2641</v>
          </cell>
          <cell r="AM673">
            <v>2642</v>
          </cell>
          <cell r="AR673">
            <v>1261</v>
          </cell>
          <cell r="AS673">
            <v>1271</v>
          </cell>
          <cell r="AT673">
            <v>2301</v>
          </cell>
          <cell r="AU673">
            <v>341</v>
          </cell>
          <cell r="AV673">
            <v>2291</v>
          </cell>
          <cell r="AX673">
            <v>2253</v>
          </cell>
          <cell r="AY673">
            <v>2271</v>
          </cell>
          <cell r="AZ673">
            <v>2273</v>
          </cell>
          <cell r="BA673">
            <v>1291</v>
          </cell>
          <cell r="BB673">
            <v>2641</v>
          </cell>
        </row>
        <row r="674">
          <cell r="J674" t="str">
            <v>TRX#</v>
          </cell>
        </row>
        <row r="675">
          <cell r="J675" t="str">
            <v>FRT</v>
          </cell>
        </row>
        <row r="678">
          <cell r="B678" t="str">
            <v>FUZ012</v>
          </cell>
          <cell r="C678">
            <v>123</v>
          </cell>
          <cell r="D678">
            <v>2</v>
          </cell>
          <cell r="F678">
            <v>122</v>
          </cell>
          <cell r="G678">
            <v>22803</v>
          </cell>
          <cell r="H678" t="str">
            <v>PTT2</v>
          </cell>
          <cell r="I678">
            <v>4</v>
          </cell>
          <cell r="J678">
            <v>4</v>
          </cell>
          <cell r="K678">
            <v>9</v>
          </cell>
          <cell r="L678">
            <v>63</v>
          </cell>
          <cell r="M678">
            <v>68</v>
          </cell>
          <cell r="N678">
            <v>85</v>
          </cell>
          <cell r="O678">
            <v>91</v>
          </cell>
          <cell r="S678">
            <v>6</v>
          </cell>
          <cell r="U678">
            <v>123</v>
          </cell>
          <cell r="V678">
            <v>121</v>
          </cell>
          <cell r="W678">
            <v>2273</v>
          </cell>
          <cell r="X678">
            <v>303</v>
          </cell>
          <cell r="Y678">
            <v>341</v>
          </cell>
          <cell r="Z678">
            <v>1291</v>
          </cell>
          <cell r="AA678">
            <v>1292</v>
          </cell>
          <cell r="AB678">
            <v>343</v>
          </cell>
          <cell r="AC678">
            <v>9031</v>
          </cell>
          <cell r="AD678">
            <v>2271</v>
          </cell>
          <cell r="AE678">
            <v>301</v>
          </cell>
          <cell r="AF678">
            <v>2272</v>
          </cell>
          <cell r="AG678">
            <v>2661</v>
          </cell>
          <cell r="AH678">
            <v>9051</v>
          </cell>
          <cell r="AI678">
            <v>9081</v>
          </cell>
          <cell r="AJ678">
            <v>9082</v>
          </cell>
          <cell r="AK678">
            <v>9083</v>
          </cell>
          <cell r="AL678">
            <v>261</v>
          </cell>
          <cell r="AM678">
            <v>262</v>
          </cell>
          <cell r="AN678">
            <v>2642</v>
          </cell>
          <cell r="AR678">
            <v>2262</v>
          </cell>
          <cell r="AS678">
            <v>1262</v>
          </cell>
          <cell r="AT678">
            <v>2862</v>
          </cell>
          <cell r="AU678">
            <v>2302</v>
          </cell>
          <cell r="AV678">
            <v>342</v>
          </cell>
          <cell r="AX678">
            <v>2252</v>
          </cell>
          <cell r="AY678">
            <v>2273</v>
          </cell>
          <cell r="AZ678">
            <v>2642</v>
          </cell>
          <cell r="BA678">
            <v>1291</v>
          </cell>
          <cell r="BB678">
            <v>1292</v>
          </cell>
        </row>
        <row r="679">
          <cell r="J679" t="str">
            <v>TRX#</v>
          </cell>
        </row>
        <row r="680">
          <cell r="J680" t="str">
            <v>FRT</v>
          </cell>
        </row>
        <row r="683">
          <cell r="B683" t="str">
            <v>FUZ012</v>
          </cell>
          <cell r="C683">
            <v>123</v>
          </cell>
          <cell r="D683">
            <v>2</v>
          </cell>
          <cell r="F683">
            <v>123</v>
          </cell>
          <cell r="G683">
            <v>22803</v>
          </cell>
          <cell r="H683" t="str">
            <v>PTT3</v>
          </cell>
          <cell r="I683">
            <v>4</v>
          </cell>
          <cell r="J683">
            <v>7</v>
          </cell>
          <cell r="K683">
            <v>57</v>
          </cell>
          <cell r="L683">
            <v>60</v>
          </cell>
          <cell r="M683">
            <v>65</v>
          </cell>
          <cell r="N683">
            <v>87</v>
          </cell>
          <cell r="O683">
            <v>93</v>
          </cell>
          <cell r="S683">
            <v>6</v>
          </cell>
          <cell r="U683">
            <v>121</v>
          </cell>
          <cell r="V683">
            <v>122</v>
          </cell>
          <cell r="W683">
            <v>341</v>
          </cell>
          <cell r="X683">
            <v>1292</v>
          </cell>
          <cell r="Y683">
            <v>1291</v>
          </cell>
          <cell r="Z683">
            <v>1261</v>
          </cell>
          <cell r="AA683">
            <v>1262</v>
          </cell>
          <cell r="AB683">
            <v>343</v>
          </cell>
          <cell r="AC683">
            <v>2253</v>
          </cell>
          <cell r="AD683">
            <v>9031</v>
          </cell>
          <cell r="AE683">
            <v>2252</v>
          </cell>
          <cell r="AF683">
            <v>9051</v>
          </cell>
          <cell r="AG683">
            <v>9071</v>
          </cell>
          <cell r="AH683">
            <v>262</v>
          </cell>
          <cell r="AI683">
            <v>9081</v>
          </cell>
          <cell r="AJ683">
            <v>9082</v>
          </cell>
          <cell r="AK683">
            <v>9083</v>
          </cell>
          <cell r="AL683">
            <v>2271</v>
          </cell>
          <cell r="AM683">
            <v>2641</v>
          </cell>
          <cell r="AN683">
            <v>2642</v>
          </cell>
          <cell r="AR683">
            <v>3053</v>
          </cell>
          <cell r="AS683">
            <v>2253</v>
          </cell>
          <cell r="AT683">
            <v>2233</v>
          </cell>
          <cell r="AU683">
            <v>343</v>
          </cell>
          <cell r="AV683">
            <v>303</v>
          </cell>
          <cell r="AX683">
            <v>2252</v>
          </cell>
          <cell r="AY683">
            <v>2642</v>
          </cell>
          <cell r="AZ683">
            <v>2273</v>
          </cell>
          <cell r="BA683">
            <v>1293</v>
          </cell>
          <cell r="BB683">
            <v>2643</v>
          </cell>
        </row>
        <row r="684">
          <cell r="J684" t="str">
            <v>TRX#</v>
          </cell>
        </row>
        <row r="685">
          <cell r="J685" t="str">
            <v>FRT</v>
          </cell>
        </row>
        <row r="688">
          <cell r="B688" t="str">
            <v>FUZ030</v>
          </cell>
          <cell r="C688">
            <v>123</v>
          </cell>
          <cell r="D688">
            <v>2</v>
          </cell>
          <cell r="F688">
            <v>301</v>
          </cell>
          <cell r="G688">
            <v>22803</v>
          </cell>
          <cell r="H688" t="str">
            <v>DONGGUANGHY1</v>
          </cell>
          <cell r="I688">
            <v>5</v>
          </cell>
          <cell r="J688">
            <v>2</v>
          </cell>
          <cell r="K688">
            <v>43</v>
          </cell>
          <cell r="L688">
            <v>75</v>
          </cell>
          <cell r="N688">
            <v>84</v>
          </cell>
          <cell r="O688">
            <v>90</v>
          </cell>
          <cell r="S688">
            <v>4</v>
          </cell>
          <cell r="U688">
            <v>302</v>
          </cell>
          <cell r="V688">
            <v>303</v>
          </cell>
          <cell r="W688">
            <v>63</v>
          </cell>
          <cell r="X688">
            <v>2872</v>
          </cell>
          <cell r="Y688">
            <v>2861</v>
          </cell>
          <cell r="Z688">
            <v>2862</v>
          </cell>
          <cell r="AA688">
            <v>2873</v>
          </cell>
          <cell r="AB688">
            <v>2272</v>
          </cell>
          <cell r="AC688">
            <v>2271</v>
          </cell>
          <cell r="AD688">
            <v>2331</v>
          </cell>
          <cell r="AE688">
            <v>122</v>
          </cell>
          <cell r="AR688">
            <v>2271</v>
          </cell>
          <cell r="AS688">
            <v>51</v>
          </cell>
          <cell r="AT688">
            <v>1301</v>
          </cell>
          <cell r="AV688">
            <v>2861</v>
          </cell>
          <cell r="AW688">
            <v>2862</v>
          </cell>
          <cell r="AX688">
            <v>122</v>
          </cell>
          <cell r="AY688">
            <v>341</v>
          </cell>
          <cell r="AZ688">
            <v>2331</v>
          </cell>
          <cell r="BA688">
            <v>2322</v>
          </cell>
        </row>
        <row r="689">
          <cell r="J689" t="str">
            <v>TRX#</v>
          </cell>
        </row>
        <row r="690">
          <cell r="J690" t="str">
            <v>FRT</v>
          </cell>
        </row>
        <row r="693">
          <cell r="B693" t="str">
            <v>FUZ030</v>
          </cell>
          <cell r="C693">
            <v>123</v>
          </cell>
          <cell r="D693">
            <v>2</v>
          </cell>
          <cell r="F693">
            <v>302</v>
          </cell>
          <cell r="G693">
            <v>22803</v>
          </cell>
          <cell r="H693" t="str">
            <v>DONGGUANGHY2</v>
          </cell>
          <cell r="I693">
            <v>4</v>
          </cell>
          <cell r="J693">
            <v>3</v>
          </cell>
          <cell r="K693">
            <v>53</v>
          </cell>
          <cell r="L693">
            <v>69</v>
          </cell>
          <cell r="N693">
            <v>86</v>
          </cell>
          <cell r="O693">
            <v>92</v>
          </cell>
          <cell r="S693">
            <v>4</v>
          </cell>
          <cell r="U693">
            <v>303</v>
          </cell>
          <cell r="V693">
            <v>301</v>
          </cell>
          <cell r="W693">
            <v>63</v>
          </cell>
          <cell r="X693">
            <v>2872</v>
          </cell>
          <cell r="Y693">
            <v>2873</v>
          </cell>
          <cell r="Z693">
            <v>2331</v>
          </cell>
          <cell r="AA693">
            <v>2333</v>
          </cell>
          <cell r="AB693">
            <v>2701</v>
          </cell>
          <cell r="AC693">
            <v>51</v>
          </cell>
          <cell r="AD693">
            <v>341</v>
          </cell>
          <cell r="AE693">
            <v>342</v>
          </cell>
          <cell r="AF693">
            <v>2703</v>
          </cell>
          <cell r="AG693">
            <v>2661</v>
          </cell>
          <cell r="AH693">
            <v>2662</v>
          </cell>
          <cell r="AI693">
            <v>3101</v>
          </cell>
          <cell r="AJ693">
            <v>3103</v>
          </cell>
          <cell r="AR693">
            <v>2872</v>
          </cell>
          <cell r="AS693">
            <v>1292</v>
          </cell>
          <cell r="AT693">
            <v>342</v>
          </cell>
          <cell r="AV693">
            <v>2862</v>
          </cell>
          <cell r="AW693">
            <v>2322</v>
          </cell>
          <cell r="AX693">
            <v>2323</v>
          </cell>
          <cell r="AY693">
            <v>2333</v>
          </cell>
        </row>
        <row r="694">
          <cell r="J694" t="str">
            <v>TRX#</v>
          </cell>
        </row>
        <row r="695">
          <cell r="J695" t="str">
            <v>FRT</v>
          </cell>
        </row>
        <row r="698">
          <cell r="B698" t="str">
            <v>FUZ030</v>
          </cell>
          <cell r="C698">
            <v>123</v>
          </cell>
          <cell r="D698">
            <v>2</v>
          </cell>
          <cell r="F698">
            <v>303</v>
          </cell>
          <cell r="G698">
            <v>22803</v>
          </cell>
          <cell r="H698" t="str">
            <v>DONGGUANGHY3</v>
          </cell>
          <cell r="I698">
            <v>6</v>
          </cell>
          <cell r="J698">
            <v>7</v>
          </cell>
          <cell r="K698">
            <v>58</v>
          </cell>
          <cell r="L698">
            <v>78</v>
          </cell>
          <cell r="N698">
            <v>88</v>
          </cell>
          <cell r="O698">
            <v>94</v>
          </cell>
          <cell r="S698">
            <v>4</v>
          </cell>
          <cell r="U698">
            <v>301</v>
          </cell>
          <cell r="V698">
            <v>302</v>
          </cell>
          <cell r="W698">
            <v>2862</v>
          </cell>
          <cell r="X698">
            <v>2863</v>
          </cell>
          <cell r="Y698">
            <v>2272</v>
          </cell>
          <cell r="Z698">
            <v>122</v>
          </cell>
          <cell r="AA698">
            <v>1291</v>
          </cell>
          <cell r="AB698">
            <v>1292</v>
          </cell>
          <cell r="AC698">
            <v>341</v>
          </cell>
          <cell r="AD698">
            <v>342</v>
          </cell>
          <cell r="AE698">
            <v>51</v>
          </cell>
          <cell r="AF698">
            <v>2701</v>
          </cell>
          <cell r="AG698">
            <v>2333</v>
          </cell>
          <cell r="AH698">
            <v>2273</v>
          </cell>
          <cell r="AI698">
            <v>2591</v>
          </cell>
          <cell r="AJ698">
            <v>2703</v>
          </cell>
          <cell r="AK698">
            <v>9031</v>
          </cell>
          <cell r="AL698">
            <v>2661</v>
          </cell>
          <cell r="AM698">
            <v>2662</v>
          </cell>
          <cell r="AR698">
            <v>2273</v>
          </cell>
          <cell r="AS698">
            <v>2873</v>
          </cell>
          <cell r="AT698">
            <v>63</v>
          </cell>
          <cell r="AU698">
            <v>53</v>
          </cell>
          <cell r="AW698">
            <v>2863</v>
          </cell>
          <cell r="AX698">
            <v>341</v>
          </cell>
          <cell r="AY698">
            <v>2701</v>
          </cell>
          <cell r="AZ698">
            <v>2703</v>
          </cell>
          <cell r="BA698">
            <v>2333</v>
          </cell>
        </row>
        <row r="699">
          <cell r="J699" t="str">
            <v>TRX#</v>
          </cell>
        </row>
        <row r="700">
          <cell r="J700" t="str">
            <v>FRT</v>
          </cell>
        </row>
        <row r="703">
          <cell r="B703" t="str">
            <v>FUZ127</v>
          </cell>
          <cell r="C703">
            <v>123</v>
          </cell>
          <cell r="D703">
            <v>2</v>
          </cell>
          <cell r="F703">
            <v>1271</v>
          </cell>
          <cell r="G703">
            <v>22803</v>
          </cell>
          <cell r="H703" t="str">
            <v>JINANQUWEI1</v>
          </cell>
          <cell r="I703">
            <v>5</v>
          </cell>
          <cell r="J703">
            <v>5</v>
          </cell>
          <cell r="K703">
            <v>58</v>
          </cell>
          <cell r="L703">
            <v>61</v>
          </cell>
          <cell r="N703">
            <v>83</v>
          </cell>
          <cell r="O703">
            <v>89</v>
          </cell>
          <cell r="S703">
            <v>4</v>
          </cell>
          <cell r="U703">
            <v>1272</v>
          </cell>
          <cell r="V703">
            <v>1273</v>
          </cell>
          <cell r="W703">
            <v>12</v>
          </cell>
          <cell r="X703">
            <v>13</v>
          </cell>
          <cell r="Y703">
            <v>2622</v>
          </cell>
          <cell r="Z703">
            <v>2623</v>
          </cell>
          <cell r="AA703">
            <v>2262</v>
          </cell>
          <cell r="AB703">
            <v>293</v>
          </cell>
          <cell r="AC703">
            <v>2323</v>
          </cell>
          <cell r="AD703">
            <v>2261</v>
          </cell>
          <cell r="AE703">
            <v>9061</v>
          </cell>
          <cell r="AF703">
            <v>291</v>
          </cell>
          <cell r="AG703">
            <v>292</v>
          </cell>
          <cell r="AH703">
            <v>2251</v>
          </cell>
          <cell r="AR703">
            <v>2861</v>
          </cell>
          <cell r="AS703">
            <v>121</v>
          </cell>
          <cell r="AT703">
            <v>2261</v>
          </cell>
          <cell r="AU703">
            <v>3061</v>
          </cell>
          <cell r="AW703">
            <v>2271</v>
          </cell>
          <cell r="AX703">
            <v>2251</v>
          </cell>
          <cell r="AY703">
            <v>2621</v>
          </cell>
        </row>
        <row r="704">
          <cell r="J704" t="str">
            <v>TRX#</v>
          </cell>
        </row>
        <row r="705">
          <cell r="J705" t="str">
            <v>FRT</v>
          </cell>
        </row>
        <row r="708">
          <cell r="B708" t="str">
            <v>FUZ127</v>
          </cell>
          <cell r="C708">
            <v>123</v>
          </cell>
          <cell r="D708">
            <v>2</v>
          </cell>
          <cell r="F708">
            <v>1272</v>
          </cell>
          <cell r="G708">
            <v>22803</v>
          </cell>
          <cell r="H708" t="str">
            <v>JINANQUWEI2</v>
          </cell>
          <cell r="I708">
            <v>4</v>
          </cell>
          <cell r="J708">
            <v>4</v>
          </cell>
          <cell r="K708">
            <v>53</v>
          </cell>
          <cell r="L708">
            <v>76</v>
          </cell>
          <cell r="N708">
            <v>85</v>
          </cell>
          <cell r="O708">
            <v>91</v>
          </cell>
          <cell r="S708">
            <v>4</v>
          </cell>
          <cell r="U708">
            <v>1273</v>
          </cell>
          <cell r="V708">
            <v>1271</v>
          </cell>
          <cell r="W708">
            <v>293</v>
          </cell>
          <cell r="X708">
            <v>2323</v>
          </cell>
          <cell r="Y708">
            <v>292</v>
          </cell>
          <cell r="Z708">
            <v>2861</v>
          </cell>
          <cell r="AA708">
            <v>2863</v>
          </cell>
          <cell r="AB708">
            <v>2271</v>
          </cell>
          <cell r="AC708">
            <v>2622</v>
          </cell>
          <cell r="AD708">
            <v>9061</v>
          </cell>
          <cell r="AE708">
            <v>9031</v>
          </cell>
          <cell r="AF708">
            <v>121</v>
          </cell>
          <cell r="AG708">
            <v>2661</v>
          </cell>
          <cell r="AR708">
            <v>2252</v>
          </cell>
          <cell r="AS708">
            <v>292</v>
          </cell>
          <cell r="AT708">
            <v>2862</v>
          </cell>
          <cell r="AV708">
            <v>2622</v>
          </cell>
          <cell r="AW708">
            <v>301</v>
          </cell>
          <cell r="AX708">
            <v>2271</v>
          </cell>
          <cell r="AY708">
            <v>2272</v>
          </cell>
          <cell r="AZ708">
            <v>2252</v>
          </cell>
          <cell r="BA708">
            <v>12</v>
          </cell>
        </row>
        <row r="709">
          <cell r="J709" t="str">
            <v>TRX#</v>
          </cell>
        </row>
        <row r="710">
          <cell r="J710" t="str">
            <v>FRT</v>
          </cell>
        </row>
        <row r="713">
          <cell r="B713" t="str">
            <v>FUZ127</v>
          </cell>
          <cell r="C713">
            <v>123</v>
          </cell>
          <cell r="D713">
            <v>2</v>
          </cell>
          <cell r="F713">
            <v>1273</v>
          </cell>
          <cell r="G713">
            <v>22803</v>
          </cell>
          <cell r="H713" t="str">
            <v>JINANQUWEI3</v>
          </cell>
          <cell r="I713">
            <v>4</v>
          </cell>
          <cell r="J713">
            <v>7</v>
          </cell>
          <cell r="K713">
            <v>47</v>
          </cell>
          <cell r="L713">
            <v>79</v>
          </cell>
          <cell r="N713">
            <v>87</v>
          </cell>
          <cell r="O713">
            <v>93</v>
          </cell>
          <cell r="S713">
            <v>4</v>
          </cell>
          <cell r="U713">
            <v>1271</v>
          </cell>
          <cell r="V713">
            <v>1272</v>
          </cell>
          <cell r="W713">
            <v>12</v>
          </cell>
          <cell r="X713">
            <v>13</v>
          </cell>
          <cell r="Y713">
            <v>2262</v>
          </cell>
          <cell r="Z713">
            <v>2252</v>
          </cell>
          <cell r="AA713">
            <v>121</v>
          </cell>
          <cell r="AB713">
            <v>2271</v>
          </cell>
          <cell r="AC713">
            <v>2863</v>
          </cell>
          <cell r="AD713">
            <v>2251</v>
          </cell>
          <cell r="AE713">
            <v>9061</v>
          </cell>
          <cell r="AF713">
            <v>3063</v>
          </cell>
          <cell r="AR713">
            <v>293</v>
          </cell>
          <cell r="AS713">
            <v>3063</v>
          </cell>
          <cell r="AT713">
            <v>2863</v>
          </cell>
          <cell r="AU713">
            <v>2323</v>
          </cell>
          <cell r="AV713">
            <v>2263</v>
          </cell>
          <cell r="AX713">
            <v>2623</v>
          </cell>
          <cell r="AY713">
            <v>2252</v>
          </cell>
          <cell r="AZ713">
            <v>12</v>
          </cell>
        </row>
        <row r="714">
          <cell r="J714" t="str">
            <v>TRX#</v>
          </cell>
        </row>
        <row r="715">
          <cell r="J715" t="str">
            <v>FRT</v>
          </cell>
        </row>
        <row r="718">
          <cell r="B718" t="str">
            <v>FUZ225</v>
          </cell>
          <cell r="C718">
            <v>123</v>
          </cell>
          <cell r="D718">
            <v>2</v>
          </cell>
          <cell r="F718">
            <v>2251</v>
          </cell>
          <cell r="G718">
            <v>22803</v>
          </cell>
          <cell r="H718" t="str">
            <v>YOUYISHANGCHANG1</v>
          </cell>
          <cell r="I718">
            <v>4</v>
          </cell>
          <cell r="J718">
            <v>5</v>
          </cell>
          <cell r="K718">
            <v>45</v>
          </cell>
          <cell r="L718">
            <v>63</v>
          </cell>
          <cell r="N718">
            <v>84</v>
          </cell>
          <cell r="O718">
            <v>90</v>
          </cell>
          <cell r="S718">
            <v>4</v>
          </cell>
          <cell r="U718">
            <v>2252</v>
          </cell>
          <cell r="V718">
            <v>2253</v>
          </cell>
          <cell r="W718">
            <v>2623</v>
          </cell>
          <cell r="X718">
            <v>3052</v>
          </cell>
          <cell r="Y718">
            <v>1273</v>
          </cell>
          <cell r="Z718">
            <v>2262</v>
          </cell>
          <cell r="AA718">
            <v>2263</v>
          </cell>
          <cell r="AB718">
            <v>9051</v>
          </cell>
          <cell r="AC718">
            <v>121</v>
          </cell>
          <cell r="AD718">
            <v>1271</v>
          </cell>
          <cell r="AE718">
            <v>2261</v>
          </cell>
          <cell r="AF718">
            <v>2632</v>
          </cell>
          <cell r="AR718">
            <v>2271</v>
          </cell>
          <cell r="AS718">
            <v>1291</v>
          </cell>
          <cell r="AT718">
            <v>261</v>
          </cell>
          <cell r="AU718">
            <v>2241</v>
          </cell>
          <cell r="AV718">
            <v>2641</v>
          </cell>
          <cell r="AX718">
            <v>2262</v>
          </cell>
          <cell r="AY718">
            <v>3052</v>
          </cell>
          <cell r="AZ718">
            <v>1261</v>
          </cell>
          <cell r="BA718">
            <v>121</v>
          </cell>
          <cell r="BB718">
            <v>2261</v>
          </cell>
        </row>
        <row r="719">
          <cell r="J719" t="str">
            <v>TRX#</v>
          </cell>
        </row>
        <row r="720">
          <cell r="J720" t="str">
            <v>FRT</v>
          </cell>
        </row>
        <row r="723">
          <cell r="B723" t="str">
            <v>FUZ225</v>
          </cell>
          <cell r="C723">
            <v>123</v>
          </cell>
          <cell r="D723">
            <v>2</v>
          </cell>
          <cell r="F723">
            <v>2252</v>
          </cell>
          <cell r="G723">
            <v>22803</v>
          </cell>
          <cell r="H723" t="str">
            <v>YOUYISHANGCHANG2</v>
          </cell>
          <cell r="I723">
            <v>5</v>
          </cell>
          <cell r="J723">
            <v>0</v>
          </cell>
          <cell r="K723">
            <v>50</v>
          </cell>
          <cell r="L723">
            <v>70</v>
          </cell>
          <cell r="N723">
            <v>86</v>
          </cell>
          <cell r="O723">
            <v>92</v>
          </cell>
          <cell r="S723">
            <v>4</v>
          </cell>
          <cell r="U723">
            <v>2253</v>
          </cell>
          <cell r="V723">
            <v>2251</v>
          </cell>
          <cell r="W723">
            <v>2623</v>
          </cell>
          <cell r="X723">
            <v>2863</v>
          </cell>
          <cell r="Y723">
            <v>1273</v>
          </cell>
          <cell r="Z723">
            <v>121</v>
          </cell>
          <cell r="AA723">
            <v>1261</v>
          </cell>
          <cell r="AB723">
            <v>1262</v>
          </cell>
          <cell r="AC723">
            <v>2262</v>
          </cell>
          <cell r="AD723">
            <v>2271</v>
          </cell>
          <cell r="AE723">
            <v>2273</v>
          </cell>
          <cell r="AF723">
            <v>9031</v>
          </cell>
          <cell r="AG723">
            <v>123</v>
          </cell>
          <cell r="AH723">
            <v>2632</v>
          </cell>
          <cell r="AI723">
            <v>9081</v>
          </cell>
          <cell r="AJ723">
            <v>9082</v>
          </cell>
          <cell r="AK723">
            <v>9083</v>
          </cell>
          <cell r="AL723">
            <v>2641</v>
          </cell>
          <cell r="AR723">
            <v>82</v>
          </cell>
          <cell r="AS723">
            <v>2242</v>
          </cell>
          <cell r="AT723">
            <v>262</v>
          </cell>
          <cell r="AU723">
            <v>2603</v>
          </cell>
          <cell r="AV723">
            <v>12</v>
          </cell>
          <cell r="AW723">
            <v>2642</v>
          </cell>
          <cell r="AX723">
            <v>2272</v>
          </cell>
          <cell r="AZ723">
            <v>2262</v>
          </cell>
          <cell r="BA723">
            <v>3052</v>
          </cell>
        </row>
        <row r="724">
          <cell r="J724" t="str">
            <v>TRX#</v>
          </cell>
        </row>
        <row r="725">
          <cell r="J725" t="str">
            <v>FRT</v>
          </cell>
        </row>
        <row r="728">
          <cell r="B728" t="str">
            <v>FUZ225</v>
          </cell>
          <cell r="C728">
            <v>123</v>
          </cell>
          <cell r="D728">
            <v>2</v>
          </cell>
          <cell r="F728">
            <v>2253</v>
          </cell>
          <cell r="G728">
            <v>22803</v>
          </cell>
          <cell r="H728" t="str">
            <v>YOUYISHANGCHANG3</v>
          </cell>
          <cell r="I728">
            <v>4</v>
          </cell>
          <cell r="J728">
            <v>7</v>
          </cell>
          <cell r="K728">
            <v>48</v>
          </cell>
          <cell r="L728">
            <v>66</v>
          </cell>
          <cell r="N728">
            <v>88</v>
          </cell>
          <cell r="O728">
            <v>94</v>
          </cell>
          <cell r="S728">
            <v>4</v>
          </cell>
          <cell r="U728">
            <v>2251</v>
          </cell>
          <cell r="V728">
            <v>2252</v>
          </cell>
          <cell r="W728">
            <v>3052</v>
          </cell>
          <cell r="X728">
            <v>3053</v>
          </cell>
          <cell r="Y728">
            <v>2263</v>
          </cell>
          <cell r="Z728">
            <v>1261</v>
          </cell>
          <cell r="AA728">
            <v>121</v>
          </cell>
          <cell r="AB728">
            <v>123</v>
          </cell>
          <cell r="AC728">
            <v>2242</v>
          </cell>
          <cell r="AD728">
            <v>1262</v>
          </cell>
          <cell r="AE728">
            <v>2632</v>
          </cell>
          <cell r="AF728">
            <v>2211</v>
          </cell>
          <cell r="AG728">
            <v>2641</v>
          </cell>
          <cell r="AR728">
            <v>2273</v>
          </cell>
          <cell r="AS728">
            <v>2623</v>
          </cell>
          <cell r="AT728">
            <v>13</v>
          </cell>
          <cell r="AU728">
            <v>2643</v>
          </cell>
          <cell r="AV728">
            <v>2243</v>
          </cell>
          <cell r="AW728">
            <v>83</v>
          </cell>
          <cell r="AY728">
            <v>1261</v>
          </cell>
          <cell r="AZ728">
            <v>121</v>
          </cell>
          <cell r="BA728">
            <v>2263</v>
          </cell>
          <cell r="BB728">
            <v>123</v>
          </cell>
        </row>
        <row r="729">
          <cell r="J729" t="str">
            <v>TRX#</v>
          </cell>
        </row>
        <row r="730">
          <cell r="J730" t="str">
            <v>FRT</v>
          </cell>
        </row>
        <row r="733">
          <cell r="B733" t="str">
            <v>FUZ226</v>
          </cell>
          <cell r="C733">
            <v>123</v>
          </cell>
          <cell r="D733">
            <v>2</v>
          </cell>
          <cell r="F733">
            <v>2261</v>
          </cell>
          <cell r="G733">
            <v>22803</v>
          </cell>
          <cell r="H733" t="str">
            <v>YINHEDASHA1</v>
          </cell>
          <cell r="I733">
            <v>5</v>
          </cell>
          <cell r="J733">
            <v>4</v>
          </cell>
          <cell r="K733">
            <v>43</v>
          </cell>
          <cell r="L733">
            <v>71</v>
          </cell>
          <cell r="N733">
            <v>83</v>
          </cell>
          <cell r="O733">
            <v>89</v>
          </cell>
          <cell r="S733">
            <v>4</v>
          </cell>
          <cell r="U733">
            <v>2262</v>
          </cell>
          <cell r="V733">
            <v>2263</v>
          </cell>
          <cell r="W733">
            <v>12</v>
          </cell>
          <cell r="X733">
            <v>13</v>
          </cell>
          <cell r="Y733">
            <v>2623</v>
          </cell>
          <cell r="Z733">
            <v>3051</v>
          </cell>
          <cell r="AA733">
            <v>3052</v>
          </cell>
          <cell r="AB733">
            <v>3063</v>
          </cell>
          <cell r="AC733">
            <v>1271</v>
          </cell>
          <cell r="AD733">
            <v>11</v>
          </cell>
          <cell r="AE733">
            <v>1242</v>
          </cell>
          <cell r="AF733">
            <v>2251</v>
          </cell>
          <cell r="AG733">
            <v>2603</v>
          </cell>
          <cell r="AH733">
            <v>2601</v>
          </cell>
          <cell r="AR733">
            <v>1271</v>
          </cell>
          <cell r="AS733">
            <v>1261</v>
          </cell>
          <cell r="AT733">
            <v>2252</v>
          </cell>
          <cell r="AU733">
            <v>3051</v>
          </cell>
          <cell r="AV733">
            <v>3061</v>
          </cell>
          <cell r="AW733">
            <v>2631</v>
          </cell>
          <cell r="AY733">
            <v>2623</v>
          </cell>
          <cell r="AZ733">
            <v>13</v>
          </cell>
          <cell r="BA733">
            <v>2251</v>
          </cell>
          <cell r="BB733">
            <v>2271</v>
          </cell>
        </row>
        <row r="734">
          <cell r="J734" t="str">
            <v>TRX#</v>
          </cell>
        </row>
        <row r="735">
          <cell r="J735" t="str">
            <v>FRT</v>
          </cell>
        </row>
        <row r="738">
          <cell r="B738" t="str">
            <v>FUZ226</v>
          </cell>
          <cell r="C738">
            <v>123</v>
          </cell>
          <cell r="D738">
            <v>2</v>
          </cell>
          <cell r="F738">
            <v>2262</v>
          </cell>
          <cell r="G738">
            <v>22803</v>
          </cell>
          <cell r="H738" t="str">
            <v>YINHEDASHA2</v>
          </cell>
          <cell r="I738">
            <v>4</v>
          </cell>
          <cell r="J738">
            <v>5</v>
          </cell>
          <cell r="K738">
            <v>53</v>
          </cell>
          <cell r="L738">
            <v>75</v>
          </cell>
          <cell r="N738">
            <v>85</v>
          </cell>
          <cell r="O738">
            <v>91</v>
          </cell>
          <cell r="S738">
            <v>4</v>
          </cell>
          <cell r="U738">
            <v>2263</v>
          </cell>
          <cell r="V738">
            <v>2261</v>
          </cell>
          <cell r="W738">
            <v>12</v>
          </cell>
          <cell r="X738">
            <v>13</v>
          </cell>
          <cell r="Y738">
            <v>1271</v>
          </cell>
          <cell r="Z738">
            <v>1273</v>
          </cell>
          <cell r="AA738">
            <v>2623</v>
          </cell>
          <cell r="AB738">
            <v>3063</v>
          </cell>
          <cell r="AC738">
            <v>2251</v>
          </cell>
          <cell r="AD738">
            <v>2252</v>
          </cell>
          <cell r="AE738">
            <v>1261</v>
          </cell>
          <cell r="AF738">
            <v>9051</v>
          </cell>
          <cell r="AG738">
            <v>2271</v>
          </cell>
          <cell r="AH738">
            <v>2272</v>
          </cell>
          <cell r="AI738">
            <v>9081</v>
          </cell>
          <cell r="AJ738">
            <v>9082</v>
          </cell>
          <cell r="AK738">
            <v>9083</v>
          </cell>
          <cell r="AR738">
            <v>3052</v>
          </cell>
          <cell r="AS738">
            <v>1262</v>
          </cell>
          <cell r="AT738">
            <v>1272</v>
          </cell>
          <cell r="AU738">
            <v>2632</v>
          </cell>
          <cell r="AW738">
            <v>12</v>
          </cell>
          <cell r="AX738">
            <v>2251</v>
          </cell>
          <cell r="AY738">
            <v>2252</v>
          </cell>
          <cell r="AZ738">
            <v>2271</v>
          </cell>
        </row>
        <row r="739">
          <cell r="J739" t="str">
            <v>TRX#</v>
          </cell>
        </row>
        <row r="740">
          <cell r="J740" t="str">
            <v>FRT</v>
          </cell>
        </row>
        <row r="743">
          <cell r="B743" t="str">
            <v>FUZ226</v>
          </cell>
          <cell r="C743">
            <v>123</v>
          </cell>
          <cell r="D743">
            <v>2</v>
          </cell>
          <cell r="F743">
            <v>2263</v>
          </cell>
          <cell r="G743">
            <v>22803</v>
          </cell>
          <cell r="H743" t="str">
            <v>YINHEDASHA3</v>
          </cell>
          <cell r="I743">
            <v>5</v>
          </cell>
          <cell r="J743">
            <v>4</v>
          </cell>
          <cell r="K743">
            <v>46</v>
          </cell>
          <cell r="L743">
            <v>78</v>
          </cell>
          <cell r="N743">
            <v>87</v>
          </cell>
          <cell r="O743">
            <v>93</v>
          </cell>
          <cell r="S743">
            <v>4</v>
          </cell>
          <cell r="U743">
            <v>2261</v>
          </cell>
          <cell r="V743">
            <v>2262</v>
          </cell>
          <cell r="W743">
            <v>3052</v>
          </cell>
          <cell r="X743">
            <v>3053</v>
          </cell>
          <cell r="Y743">
            <v>2241</v>
          </cell>
          <cell r="Z743">
            <v>2242</v>
          </cell>
          <cell r="AA743">
            <v>1261</v>
          </cell>
          <cell r="AB743">
            <v>2251</v>
          </cell>
          <cell r="AC743">
            <v>2253</v>
          </cell>
          <cell r="AD743">
            <v>1263</v>
          </cell>
          <cell r="AE743">
            <v>9051</v>
          </cell>
          <cell r="AF743">
            <v>13</v>
          </cell>
          <cell r="AG743">
            <v>3051</v>
          </cell>
          <cell r="AH743">
            <v>2632</v>
          </cell>
          <cell r="AR743">
            <v>1273</v>
          </cell>
          <cell r="AS743">
            <v>3063</v>
          </cell>
          <cell r="AT743">
            <v>1263</v>
          </cell>
          <cell r="AU743">
            <v>3053</v>
          </cell>
          <cell r="AV743">
            <v>2603</v>
          </cell>
          <cell r="AW743">
            <v>2633</v>
          </cell>
          <cell r="AY743">
            <v>2253</v>
          </cell>
          <cell r="AZ743">
            <v>2623</v>
          </cell>
          <cell r="BA743">
            <v>13</v>
          </cell>
          <cell r="BB743">
            <v>82</v>
          </cell>
        </row>
        <row r="744">
          <cell r="J744" t="str">
            <v>TRX#</v>
          </cell>
        </row>
        <row r="745">
          <cell r="J745" t="str">
            <v>FRT</v>
          </cell>
        </row>
        <row r="748">
          <cell r="B748" t="str">
            <v>FUZ227</v>
          </cell>
          <cell r="C748">
            <v>123</v>
          </cell>
          <cell r="D748">
            <v>2</v>
          </cell>
          <cell r="F748">
            <v>2271</v>
          </cell>
          <cell r="G748">
            <v>22803</v>
          </cell>
          <cell r="H748" t="str">
            <v>MINDUDASHA1</v>
          </cell>
          <cell r="I748">
            <v>4</v>
          </cell>
          <cell r="J748">
            <v>6</v>
          </cell>
          <cell r="K748">
            <v>56</v>
          </cell>
          <cell r="L748">
            <v>64</v>
          </cell>
          <cell r="N748">
            <v>84</v>
          </cell>
          <cell r="O748">
            <v>90</v>
          </cell>
          <cell r="S748">
            <v>4</v>
          </cell>
          <cell r="U748">
            <v>2272</v>
          </cell>
          <cell r="V748">
            <v>2273</v>
          </cell>
          <cell r="W748">
            <v>2862</v>
          </cell>
          <cell r="X748">
            <v>2863</v>
          </cell>
          <cell r="Y748">
            <v>1272</v>
          </cell>
          <cell r="Z748">
            <v>1273</v>
          </cell>
          <cell r="AA748">
            <v>2252</v>
          </cell>
          <cell r="AB748">
            <v>1261</v>
          </cell>
          <cell r="AC748">
            <v>1262</v>
          </cell>
          <cell r="AD748">
            <v>121</v>
          </cell>
          <cell r="AE748">
            <v>301</v>
          </cell>
          <cell r="AF748">
            <v>122</v>
          </cell>
          <cell r="AG748">
            <v>2262</v>
          </cell>
          <cell r="AH748">
            <v>9081</v>
          </cell>
          <cell r="AI748">
            <v>9082</v>
          </cell>
          <cell r="AJ748">
            <v>9083</v>
          </cell>
          <cell r="AK748">
            <v>123</v>
          </cell>
          <cell r="AL748">
            <v>2641</v>
          </cell>
          <cell r="AR748">
            <v>301</v>
          </cell>
          <cell r="AS748">
            <v>2251</v>
          </cell>
          <cell r="AT748">
            <v>1291</v>
          </cell>
          <cell r="AU748">
            <v>2621</v>
          </cell>
          <cell r="AV748">
            <v>2641</v>
          </cell>
          <cell r="AX748">
            <v>1272</v>
          </cell>
          <cell r="AY748">
            <v>2862</v>
          </cell>
          <cell r="AZ748">
            <v>2861</v>
          </cell>
          <cell r="BA748">
            <v>121</v>
          </cell>
          <cell r="BB748">
            <v>122</v>
          </cell>
        </row>
        <row r="749">
          <cell r="J749" t="str">
            <v>TRX#</v>
          </cell>
        </row>
        <row r="750">
          <cell r="J750" t="str">
            <v>FRT</v>
          </cell>
        </row>
        <row r="753">
          <cell r="B753" t="str">
            <v>FUZ227</v>
          </cell>
          <cell r="C753">
            <v>123</v>
          </cell>
          <cell r="D753">
            <v>2</v>
          </cell>
          <cell r="F753">
            <v>2272</v>
          </cell>
          <cell r="G753">
            <v>22803</v>
          </cell>
          <cell r="H753" t="str">
            <v>MINDUDASHA2</v>
          </cell>
          <cell r="I753">
            <v>5</v>
          </cell>
          <cell r="J753">
            <v>0</v>
          </cell>
          <cell r="K753">
            <v>48</v>
          </cell>
          <cell r="L753">
            <v>66</v>
          </cell>
          <cell r="N753">
            <v>86</v>
          </cell>
          <cell r="O753">
            <v>92</v>
          </cell>
          <cell r="S753">
            <v>4</v>
          </cell>
          <cell r="U753">
            <v>2273</v>
          </cell>
          <cell r="V753">
            <v>2271</v>
          </cell>
          <cell r="W753">
            <v>2862</v>
          </cell>
          <cell r="X753">
            <v>2863</v>
          </cell>
          <cell r="Y753">
            <v>301</v>
          </cell>
          <cell r="Z753">
            <v>303</v>
          </cell>
          <cell r="AA753">
            <v>341</v>
          </cell>
          <cell r="AB753">
            <v>2701</v>
          </cell>
          <cell r="AC753">
            <v>2703</v>
          </cell>
          <cell r="AD753">
            <v>2262</v>
          </cell>
          <cell r="AE753">
            <v>122</v>
          </cell>
          <cell r="AF753">
            <v>2661</v>
          </cell>
          <cell r="AR753">
            <v>302</v>
          </cell>
          <cell r="AS753">
            <v>2252</v>
          </cell>
          <cell r="AT753">
            <v>1292</v>
          </cell>
          <cell r="AU753">
            <v>2622</v>
          </cell>
          <cell r="AV753">
            <v>2872</v>
          </cell>
          <cell r="AW753">
            <v>2642</v>
          </cell>
          <cell r="AY753">
            <v>1272</v>
          </cell>
          <cell r="AZ753">
            <v>2862</v>
          </cell>
          <cell r="BA753">
            <v>2863</v>
          </cell>
          <cell r="BB753">
            <v>122</v>
          </cell>
        </row>
        <row r="754">
          <cell r="J754" t="str">
            <v>TRX#</v>
          </cell>
        </row>
        <row r="755">
          <cell r="J755" t="str">
            <v>FRT</v>
          </cell>
        </row>
        <row r="758">
          <cell r="B758" t="str">
            <v>FUZ227</v>
          </cell>
          <cell r="C758">
            <v>123</v>
          </cell>
          <cell r="D758">
            <v>2</v>
          </cell>
          <cell r="F758">
            <v>2273</v>
          </cell>
          <cell r="G758">
            <v>22803</v>
          </cell>
          <cell r="H758" t="str">
            <v>MINDUDASHA3</v>
          </cell>
          <cell r="I758">
            <v>5</v>
          </cell>
          <cell r="J758">
            <v>3</v>
          </cell>
          <cell r="K758">
            <v>59</v>
          </cell>
          <cell r="L758">
            <v>81</v>
          </cell>
          <cell r="N758">
            <v>88</v>
          </cell>
          <cell r="O758">
            <v>94</v>
          </cell>
          <cell r="S758">
            <v>4</v>
          </cell>
          <cell r="U758">
            <v>2271</v>
          </cell>
          <cell r="V758">
            <v>2272</v>
          </cell>
          <cell r="W758">
            <v>2252</v>
          </cell>
          <cell r="X758">
            <v>121</v>
          </cell>
          <cell r="Y758">
            <v>122</v>
          </cell>
          <cell r="Z758">
            <v>1291</v>
          </cell>
          <cell r="AA758">
            <v>1292</v>
          </cell>
          <cell r="AB758">
            <v>341</v>
          </cell>
          <cell r="AC758">
            <v>2701</v>
          </cell>
          <cell r="AD758">
            <v>2703</v>
          </cell>
          <cell r="AE758">
            <v>303</v>
          </cell>
          <cell r="AF758">
            <v>9031</v>
          </cell>
          <cell r="AG758">
            <v>9081</v>
          </cell>
          <cell r="AH758">
            <v>9082</v>
          </cell>
          <cell r="AI758">
            <v>9083</v>
          </cell>
          <cell r="AJ758">
            <v>2641</v>
          </cell>
          <cell r="AK758">
            <v>2642</v>
          </cell>
          <cell r="AR758">
            <v>303</v>
          </cell>
          <cell r="AS758">
            <v>2253</v>
          </cell>
          <cell r="AT758">
            <v>2873</v>
          </cell>
          <cell r="AU758">
            <v>2623</v>
          </cell>
          <cell r="AV758">
            <v>1293</v>
          </cell>
          <cell r="AW758">
            <v>2643</v>
          </cell>
          <cell r="AY758">
            <v>121</v>
          </cell>
          <cell r="AZ758">
            <v>2863</v>
          </cell>
          <cell r="BA758">
            <v>1273</v>
          </cell>
          <cell r="BB758">
            <v>2333</v>
          </cell>
        </row>
        <row r="759">
          <cell r="J759" t="str">
            <v>TRX#</v>
          </cell>
        </row>
        <row r="760">
          <cell r="J760" t="str">
            <v>FRT</v>
          </cell>
        </row>
        <row r="763">
          <cell r="B763" t="str">
            <v>FUZ264</v>
          </cell>
          <cell r="C763">
            <v>123</v>
          </cell>
          <cell r="D763">
            <v>2</v>
          </cell>
          <cell r="F763">
            <v>2641</v>
          </cell>
          <cell r="G763">
            <v>22803</v>
          </cell>
          <cell r="H763" t="str">
            <v>KDZHJCHANG1</v>
          </cell>
          <cell r="I763">
            <v>4</v>
          </cell>
          <cell r="J763">
            <v>6</v>
          </cell>
          <cell r="K763">
            <v>49</v>
          </cell>
          <cell r="L763">
            <v>67</v>
          </cell>
          <cell r="N763">
            <v>84</v>
          </cell>
          <cell r="O763">
            <v>90</v>
          </cell>
          <cell r="S763">
            <v>4</v>
          </cell>
          <cell r="U763">
            <v>2642</v>
          </cell>
          <cell r="V763">
            <v>2643</v>
          </cell>
          <cell r="W763">
            <v>1261</v>
          </cell>
          <cell r="X763">
            <v>1262</v>
          </cell>
          <cell r="Y763">
            <v>1263</v>
          </cell>
          <cell r="Z763">
            <v>121</v>
          </cell>
          <cell r="AA763">
            <v>123</v>
          </cell>
          <cell r="AB763">
            <v>2271</v>
          </cell>
          <cell r="AC763">
            <v>2273</v>
          </cell>
          <cell r="AD763">
            <v>2252</v>
          </cell>
          <cell r="AE763">
            <v>2253</v>
          </cell>
          <cell r="AF763">
            <v>1291</v>
          </cell>
          <cell r="AG763">
            <v>2212</v>
          </cell>
          <cell r="AH763">
            <v>2211</v>
          </cell>
          <cell r="AI763">
            <v>2242</v>
          </cell>
          <cell r="AR763">
            <v>261</v>
          </cell>
          <cell r="AS763">
            <v>1291</v>
          </cell>
          <cell r="AT763">
            <v>2271</v>
          </cell>
          <cell r="AU763">
            <v>2251</v>
          </cell>
          <cell r="AV763">
            <v>2241</v>
          </cell>
          <cell r="AX763">
            <v>1262</v>
          </cell>
          <cell r="AY763">
            <v>2211</v>
          </cell>
          <cell r="AZ763">
            <v>2212</v>
          </cell>
          <cell r="BA763">
            <v>2231</v>
          </cell>
          <cell r="BB763">
            <v>121</v>
          </cell>
        </row>
        <row r="764">
          <cell r="J764" t="str">
            <v>TRX#</v>
          </cell>
        </row>
        <row r="765">
          <cell r="J765" t="str">
            <v>FRT</v>
          </cell>
        </row>
        <row r="768">
          <cell r="B768" t="str">
            <v>FUZ264</v>
          </cell>
          <cell r="C768">
            <v>123</v>
          </cell>
          <cell r="D768">
            <v>2</v>
          </cell>
          <cell r="F768">
            <v>2642</v>
          </cell>
          <cell r="G768">
            <v>22803</v>
          </cell>
          <cell r="H768" t="str">
            <v>KDZHJCHANG2</v>
          </cell>
          <cell r="I768">
            <v>7</v>
          </cell>
          <cell r="J768">
            <v>3</v>
          </cell>
          <cell r="K768">
            <v>53</v>
          </cell>
          <cell r="L768">
            <v>74</v>
          </cell>
          <cell r="N768">
            <v>86</v>
          </cell>
          <cell r="O768">
            <v>92</v>
          </cell>
          <cell r="S768">
            <v>4</v>
          </cell>
          <cell r="U768">
            <v>2641</v>
          </cell>
          <cell r="V768">
            <v>2643</v>
          </cell>
          <cell r="W768">
            <v>1262</v>
          </cell>
          <cell r="X768">
            <v>1261</v>
          </cell>
          <cell r="Y768">
            <v>121</v>
          </cell>
          <cell r="Z768">
            <v>122</v>
          </cell>
          <cell r="AA768">
            <v>123</v>
          </cell>
          <cell r="AB768">
            <v>1291</v>
          </cell>
          <cell r="AC768">
            <v>1292</v>
          </cell>
          <cell r="AD768">
            <v>1293</v>
          </cell>
          <cell r="AE768">
            <v>131</v>
          </cell>
          <cell r="AF768">
            <v>2301</v>
          </cell>
          <cell r="AG768">
            <v>2302</v>
          </cell>
          <cell r="AH768">
            <v>2273</v>
          </cell>
          <cell r="AR768">
            <v>2242</v>
          </cell>
          <cell r="AS768">
            <v>262</v>
          </cell>
          <cell r="AT768">
            <v>1292</v>
          </cell>
          <cell r="AU768">
            <v>2272</v>
          </cell>
          <cell r="AV768">
            <v>2252</v>
          </cell>
          <cell r="AX768">
            <v>1262</v>
          </cell>
          <cell r="AY768">
            <v>123</v>
          </cell>
          <cell r="AZ768">
            <v>2232</v>
          </cell>
          <cell r="BA768">
            <v>2233</v>
          </cell>
          <cell r="BB768">
            <v>2212</v>
          </cell>
        </row>
        <row r="769">
          <cell r="J769" t="str">
            <v>TRX#</v>
          </cell>
        </row>
        <row r="770">
          <cell r="J770" t="str">
            <v>FRT</v>
          </cell>
        </row>
        <row r="773">
          <cell r="B773" t="str">
            <v>FUZ264</v>
          </cell>
          <cell r="C773">
            <v>123</v>
          </cell>
          <cell r="D773">
            <v>2</v>
          </cell>
          <cell r="F773">
            <v>2643</v>
          </cell>
          <cell r="G773">
            <v>22803</v>
          </cell>
          <cell r="H773" t="str">
            <v>KDZHJCHANG3</v>
          </cell>
          <cell r="I773">
            <v>7</v>
          </cell>
          <cell r="J773">
            <v>5</v>
          </cell>
          <cell r="K773">
            <v>55</v>
          </cell>
          <cell r="L773">
            <v>79</v>
          </cell>
          <cell r="N773">
            <v>88</v>
          </cell>
          <cell r="O773">
            <v>94</v>
          </cell>
          <cell r="S773">
            <v>4</v>
          </cell>
          <cell r="U773">
            <v>2641</v>
          </cell>
          <cell r="V773">
            <v>2642</v>
          </cell>
          <cell r="W773">
            <v>1261</v>
          </cell>
          <cell r="X773">
            <v>1263</v>
          </cell>
          <cell r="Y773">
            <v>2212</v>
          </cell>
          <cell r="Z773">
            <v>261</v>
          </cell>
          <cell r="AA773">
            <v>262</v>
          </cell>
          <cell r="AB773">
            <v>263</v>
          </cell>
          <cell r="AC773">
            <v>1291</v>
          </cell>
          <cell r="AD773">
            <v>1293</v>
          </cell>
          <cell r="AE773">
            <v>131</v>
          </cell>
          <cell r="AF773">
            <v>2242</v>
          </cell>
          <cell r="AG773">
            <v>2211</v>
          </cell>
          <cell r="AR773">
            <v>2243</v>
          </cell>
          <cell r="AS773">
            <v>263</v>
          </cell>
          <cell r="AT773">
            <v>1293</v>
          </cell>
          <cell r="AU773">
            <v>2273</v>
          </cell>
          <cell r="AV773">
            <v>2253</v>
          </cell>
          <cell r="AX773">
            <v>1263</v>
          </cell>
          <cell r="AY773">
            <v>123</v>
          </cell>
          <cell r="AZ773">
            <v>121</v>
          </cell>
          <cell r="BA773">
            <v>2231</v>
          </cell>
          <cell r="BB773">
            <v>2211</v>
          </cell>
        </row>
        <row r="774">
          <cell r="J774" t="str">
            <v>TRX#</v>
          </cell>
        </row>
        <row r="775">
          <cell r="J775" t="str">
            <v>FRT</v>
          </cell>
        </row>
        <row r="778">
          <cell r="B778" t="str">
            <v>FUZ286</v>
          </cell>
          <cell r="C778">
            <v>123</v>
          </cell>
          <cell r="D778">
            <v>2</v>
          </cell>
          <cell r="F778">
            <v>2861</v>
          </cell>
          <cell r="G778">
            <v>22803</v>
          </cell>
          <cell r="H778" t="str">
            <v>QICHEGONGYEIGS1</v>
          </cell>
          <cell r="I778">
            <v>5</v>
          </cell>
          <cell r="J778">
            <v>1</v>
          </cell>
          <cell r="K778">
            <v>57</v>
          </cell>
          <cell r="L778">
            <v>68</v>
          </cell>
          <cell r="M778">
            <v>70</v>
          </cell>
          <cell r="N778">
            <v>83</v>
          </cell>
          <cell r="O778">
            <v>89</v>
          </cell>
          <cell r="S778">
            <v>5</v>
          </cell>
          <cell r="U778">
            <v>2862</v>
          </cell>
          <cell r="V778">
            <v>2863</v>
          </cell>
          <cell r="W778">
            <v>292</v>
          </cell>
          <cell r="X778">
            <v>293</v>
          </cell>
          <cell r="Y778">
            <v>1272</v>
          </cell>
          <cell r="Z778">
            <v>2622</v>
          </cell>
          <cell r="AA778">
            <v>2323</v>
          </cell>
          <cell r="AB778">
            <v>2873</v>
          </cell>
          <cell r="AC778">
            <v>301</v>
          </cell>
          <cell r="AD778">
            <v>2321</v>
          </cell>
          <cell r="AE778">
            <v>2623</v>
          </cell>
          <cell r="AR778">
            <v>121</v>
          </cell>
          <cell r="AS778">
            <v>2321</v>
          </cell>
          <cell r="AT778">
            <v>291</v>
          </cell>
          <cell r="AU778">
            <v>1271</v>
          </cell>
          <cell r="AW778">
            <v>2873</v>
          </cell>
          <cell r="AX778">
            <v>301</v>
          </cell>
          <cell r="AY778">
            <v>1193</v>
          </cell>
          <cell r="AZ778">
            <v>2271</v>
          </cell>
        </row>
        <row r="779">
          <cell r="J779" t="str">
            <v>TRX#</v>
          </cell>
        </row>
        <row r="780">
          <cell r="J780" t="str">
            <v>FRT</v>
          </cell>
        </row>
        <row r="783">
          <cell r="B783" t="str">
            <v>FUZ286</v>
          </cell>
          <cell r="C783">
            <v>123</v>
          </cell>
          <cell r="D783">
            <v>2</v>
          </cell>
          <cell r="F783">
            <v>2862</v>
          </cell>
          <cell r="G783">
            <v>22803</v>
          </cell>
          <cell r="H783" t="str">
            <v>QICHEGONGYEIGS2</v>
          </cell>
          <cell r="I783">
            <v>5</v>
          </cell>
          <cell r="J783">
            <v>3</v>
          </cell>
          <cell r="K783">
            <v>52</v>
          </cell>
          <cell r="L783">
            <v>81</v>
          </cell>
          <cell r="S783">
            <v>2</v>
          </cell>
          <cell r="U783">
            <v>2863</v>
          </cell>
          <cell r="V783">
            <v>2861</v>
          </cell>
          <cell r="W783">
            <v>2873</v>
          </cell>
          <cell r="X783">
            <v>301</v>
          </cell>
          <cell r="Y783">
            <v>2271</v>
          </cell>
          <cell r="Z783">
            <v>2272</v>
          </cell>
          <cell r="AA783">
            <v>303</v>
          </cell>
          <cell r="AB783">
            <v>2872</v>
          </cell>
          <cell r="AC783">
            <v>2661</v>
          </cell>
          <cell r="AR783">
            <v>1272</v>
          </cell>
          <cell r="AS783">
            <v>342</v>
          </cell>
          <cell r="AT783">
            <v>122</v>
          </cell>
          <cell r="AV783">
            <v>301</v>
          </cell>
          <cell r="AW783">
            <v>2872</v>
          </cell>
          <cell r="AX783">
            <v>2272</v>
          </cell>
          <cell r="AY783">
            <v>2271</v>
          </cell>
          <cell r="AZ783">
            <v>2252</v>
          </cell>
          <cell r="BA783">
            <v>2622</v>
          </cell>
        </row>
        <row r="784">
          <cell r="J784" t="str">
            <v>TRX#</v>
          </cell>
        </row>
        <row r="785">
          <cell r="J785" t="str">
            <v>FRT</v>
          </cell>
        </row>
        <row r="788">
          <cell r="B788" t="str">
            <v>FUZ286</v>
          </cell>
          <cell r="C788">
            <v>123</v>
          </cell>
          <cell r="D788">
            <v>2</v>
          </cell>
          <cell r="F788">
            <v>2863</v>
          </cell>
          <cell r="G788">
            <v>22803</v>
          </cell>
          <cell r="H788" t="str">
            <v>QICHEGONGYEIGS3</v>
          </cell>
          <cell r="I788">
            <v>4</v>
          </cell>
          <cell r="J788">
            <v>2</v>
          </cell>
          <cell r="K788">
            <v>44</v>
          </cell>
          <cell r="L788">
            <v>73</v>
          </cell>
          <cell r="M788">
            <v>62</v>
          </cell>
          <cell r="N788">
            <v>87</v>
          </cell>
          <cell r="O788">
            <v>93</v>
          </cell>
          <cell r="S788">
            <v>5</v>
          </cell>
          <cell r="U788">
            <v>2861</v>
          </cell>
          <cell r="V788">
            <v>2862</v>
          </cell>
          <cell r="W788">
            <v>303</v>
          </cell>
          <cell r="X788">
            <v>2271</v>
          </cell>
          <cell r="Y788">
            <v>2272</v>
          </cell>
          <cell r="Z788">
            <v>2252</v>
          </cell>
          <cell r="AA788">
            <v>1272</v>
          </cell>
          <cell r="AB788">
            <v>1273</v>
          </cell>
          <cell r="AC788">
            <v>9031</v>
          </cell>
          <cell r="AD788">
            <v>293</v>
          </cell>
          <cell r="AE788">
            <v>2873</v>
          </cell>
          <cell r="AF788">
            <v>121</v>
          </cell>
          <cell r="AR788">
            <v>1273</v>
          </cell>
          <cell r="AS788">
            <v>123</v>
          </cell>
          <cell r="AT788">
            <v>293</v>
          </cell>
          <cell r="AU788">
            <v>2323</v>
          </cell>
          <cell r="AW788">
            <v>2252</v>
          </cell>
          <cell r="AX788">
            <v>2272</v>
          </cell>
          <cell r="AY788">
            <v>303</v>
          </cell>
          <cell r="AZ788">
            <v>2873</v>
          </cell>
        </row>
        <row r="789">
          <cell r="J789" t="str">
            <v>TRX#</v>
          </cell>
        </row>
        <row r="790">
          <cell r="J790" t="str">
            <v>FRT</v>
          </cell>
        </row>
        <row r="793">
          <cell r="B793" t="str">
            <v>FUZ903</v>
          </cell>
          <cell r="C793">
            <v>123</v>
          </cell>
          <cell r="D793">
            <v>2</v>
          </cell>
          <cell r="F793">
            <v>9031</v>
          </cell>
          <cell r="G793">
            <v>22803</v>
          </cell>
          <cell r="H793" t="str">
            <v>FPTAINDOOR</v>
          </cell>
          <cell r="I793">
            <v>4</v>
          </cell>
          <cell r="J793">
            <v>0</v>
          </cell>
          <cell r="K793">
            <v>42</v>
          </cell>
          <cell r="L793">
            <v>95</v>
          </cell>
          <cell r="S793">
            <v>2</v>
          </cell>
          <cell r="U793">
            <v>122</v>
          </cell>
          <cell r="V793">
            <v>341</v>
          </cell>
          <cell r="W793">
            <v>121</v>
          </cell>
          <cell r="X793">
            <v>2863</v>
          </cell>
          <cell r="Y793">
            <v>2873</v>
          </cell>
          <cell r="Z793">
            <v>2252</v>
          </cell>
          <cell r="AA793">
            <v>2333</v>
          </cell>
          <cell r="AB793">
            <v>1272</v>
          </cell>
          <cell r="AC793">
            <v>123</v>
          </cell>
          <cell r="AD793">
            <v>303</v>
          </cell>
          <cell r="AE793">
            <v>262</v>
          </cell>
          <cell r="AF793">
            <v>2273</v>
          </cell>
        </row>
        <row r="794">
          <cell r="J794" t="str">
            <v>TRX#</v>
          </cell>
        </row>
        <row r="795">
          <cell r="J795" t="str">
            <v>FRT</v>
          </cell>
        </row>
        <row r="798">
          <cell r="B798" t="str">
            <v>FUZ905</v>
          </cell>
          <cell r="C798">
            <v>123</v>
          </cell>
          <cell r="D798">
            <v>2</v>
          </cell>
          <cell r="F798">
            <v>9051</v>
          </cell>
          <cell r="G798">
            <v>22803</v>
          </cell>
          <cell r="H798" t="str">
            <v xml:space="preserve"> PTTPRIME</v>
          </cell>
          <cell r="I798">
            <v>5</v>
          </cell>
          <cell r="J798">
            <v>1</v>
          </cell>
          <cell r="K798">
            <v>48</v>
          </cell>
          <cell r="S798">
            <v>1</v>
          </cell>
          <cell r="U798">
            <v>122</v>
          </cell>
          <cell r="V798">
            <v>123</v>
          </cell>
          <cell r="W798">
            <v>2251</v>
          </cell>
          <cell r="X798">
            <v>2262</v>
          </cell>
          <cell r="Y798">
            <v>2263</v>
          </cell>
          <cell r="Z798">
            <v>9081</v>
          </cell>
          <cell r="AA798">
            <v>9082</v>
          </cell>
        </row>
        <row r="799">
          <cell r="J799" t="str">
            <v>TRX#</v>
          </cell>
        </row>
        <row r="800">
          <cell r="J800" t="str">
            <v>FRT</v>
          </cell>
        </row>
        <row r="803">
          <cell r="B803" t="str">
            <v>FUZ906</v>
          </cell>
          <cell r="C803">
            <v>123</v>
          </cell>
          <cell r="D803">
            <v>2</v>
          </cell>
          <cell r="F803">
            <v>9061</v>
          </cell>
          <cell r="G803">
            <v>22803</v>
          </cell>
          <cell r="H803" t="str">
            <v>HUARUNPRIME</v>
          </cell>
          <cell r="I803">
            <v>5</v>
          </cell>
          <cell r="J803">
            <v>1</v>
          </cell>
          <cell r="K803">
            <v>54</v>
          </cell>
          <cell r="S803">
            <v>1</v>
          </cell>
          <cell r="U803">
            <v>1271</v>
          </cell>
          <cell r="V803">
            <v>1273</v>
          </cell>
          <cell r="W803">
            <v>1272</v>
          </cell>
          <cell r="X803">
            <v>2623</v>
          </cell>
          <cell r="Y803">
            <v>9091</v>
          </cell>
        </row>
        <row r="804">
          <cell r="J804" t="str">
            <v>TRX#</v>
          </cell>
        </row>
        <row r="805">
          <cell r="J805" t="str">
            <v>FRT</v>
          </cell>
        </row>
        <row r="808">
          <cell r="B808" t="str">
            <v>FUZ908</v>
          </cell>
          <cell r="C808">
            <v>123</v>
          </cell>
          <cell r="D808">
            <v>2</v>
          </cell>
          <cell r="F808">
            <v>9081</v>
          </cell>
          <cell r="G808">
            <v>22803</v>
          </cell>
          <cell r="H808" t="str">
            <v>PTTINDOOR1</v>
          </cell>
          <cell r="I808">
            <v>7</v>
          </cell>
          <cell r="J808">
            <v>0</v>
          </cell>
          <cell r="K808">
            <v>52</v>
          </cell>
          <cell r="L808">
            <v>95</v>
          </cell>
          <cell r="S808">
            <v>2</v>
          </cell>
          <cell r="U808">
            <v>9082</v>
          </cell>
          <cell r="V808">
            <v>9083</v>
          </cell>
          <cell r="W808">
            <v>121</v>
          </cell>
          <cell r="X808">
            <v>122</v>
          </cell>
          <cell r="Y808">
            <v>123</v>
          </cell>
          <cell r="Z808">
            <v>2271</v>
          </cell>
          <cell r="AA808">
            <v>2273</v>
          </cell>
          <cell r="AB808">
            <v>341</v>
          </cell>
          <cell r="AC808">
            <v>343</v>
          </cell>
          <cell r="AD808">
            <v>1291</v>
          </cell>
          <cell r="AE808">
            <v>1292</v>
          </cell>
          <cell r="AF808">
            <v>2252</v>
          </cell>
          <cell r="AG808">
            <v>1262</v>
          </cell>
          <cell r="AH808">
            <v>2262</v>
          </cell>
          <cell r="AI808">
            <v>9051</v>
          </cell>
        </row>
        <row r="809">
          <cell r="J809" t="str">
            <v>TRX#</v>
          </cell>
        </row>
        <row r="810">
          <cell r="J810" t="str">
            <v>FRT</v>
          </cell>
        </row>
        <row r="813">
          <cell r="B813" t="str">
            <v>FUZ908</v>
          </cell>
          <cell r="C813">
            <v>123</v>
          </cell>
          <cell r="D813">
            <v>2</v>
          </cell>
          <cell r="F813">
            <v>9082</v>
          </cell>
          <cell r="G813">
            <v>22803</v>
          </cell>
          <cell r="H813" t="str">
            <v>PTTINDOOR2</v>
          </cell>
          <cell r="I813">
            <v>4</v>
          </cell>
          <cell r="J813">
            <v>6</v>
          </cell>
          <cell r="K813">
            <v>74</v>
          </cell>
          <cell r="S813">
            <v>1</v>
          </cell>
          <cell r="U813">
            <v>9081</v>
          </cell>
          <cell r="V813">
            <v>9083</v>
          </cell>
          <cell r="W813">
            <v>121</v>
          </cell>
          <cell r="X813">
            <v>122</v>
          </cell>
          <cell r="Y813">
            <v>123</v>
          </cell>
          <cell r="Z813">
            <v>2271</v>
          </cell>
          <cell r="AA813">
            <v>2273</v>
          </cell>
          <cell r="AB813">
            <v>341</v>
          </cell>
          <cell r="AC813">
            <v>343</v>
          </cell>
          <cell r="AD813">
            <v>1291</v>
          </cell>
          <cell r="AE813">
            <v>1292</v>
          </cell>
          <cell r="AF813">
            <v>2252</v>
          </cell>
          <cell r="AG813">
            <v>1262</v>
          </cell>
          <cell r="AH813">
            <v>2262</v>
          </cell>
          <cell r="AI813">
            <v>9051</v>
          </cell>
        </row>
        <row r="814">
          <cell r="J814" t="str">
            <v>TRX#</v>
          </cell>
        </row>
        <row r="815">
          <cell r="J815" t="str">
            <v>FRT</v>
          </cell>
        </row>
        <row r="818">
          <cell r="B818" t="str">
            <v>FUZ908</v>
          </cell>
          <cell r="C818">
            <v>123</v>
          </cell>
          <cell r="D818">
            <v>2</v>
          </cell>
          <cell r="F818">
            <v>9083</v>
          </cell>
          <cell r="G818">
            <v>22803</v>
          </cell>
          <cell r="H818" t="str">
            <v>PTTINDOOR3</v>
          </cell>
          <cell r="I818">
            <v>6</v>
          </cell>
          <cell r="J818">
            <v>1</v>
          </cell>
          <cell r="K818">
            <v>48</v>
          </cell>
          <cell r="S818">
            <v>1</v>
          </cell>
          <cell r="U818">
            <v>9081</v>
          </cell>
          <cell r="V818">
            <v>9082</v>
          </cell>
          <cell r="W818">
            <v>121</v>
          </cell>
          <cell r="X818">
            <v>122</v>
          </cell>
          <cell r="Y818">
            <v>123</v>
          </cell>
          <cell r="Z818">
            <v>2271</v>
          </cell>
          <cell r="AA818">
            <v>2273</v>
          </cell>
          <cell r="AB818">
            <v>341</v>
          </cell>
          <cell r="AC818">
            <v>343</v>
          </cell>
          <cell r="AD818">
            <v>1291</v>
          </cell>
          <cell r="AE818">
            <v>1292</v>
          </cell>
          <cell r="AF818">
            <v>2252</v>
          </cell>
          <cell r="AG818">
            <v>1262</v>
          </cell>
          <cell r="AH818">
            <v>2262</v>
          </cell>
        </row>
        <row r="819">
          <cell r="J819" t="str">
            <v>TRX#</v>
          </cell>
        </row>
        <row r="820">
          <cell r="J820" t="str">
            <v>FRT</v>
          </cell>
        </row>
        <row r="823">
          <cell r="B823" t="str">
            <v>FUZ909</v>
          </cell>
          <cell r="C823">
            <v>123</v>
          </cell>
          <cell r="D823">
            <v>2</v>
          </cell>
          <cell r="F823">
            <v>9091</v>
          </cell>
          <cell r="G823">
            <v>22803</v>
          </cell>
          <cell r="H823" t="str">
            <v>HUARUNPRIME2</v>
          </cell>
          <cell r="I823">
            <v>4</v>
          </cell>
          <cell r="J823">
            <v>2</v>
          </cell>
          <cell r="K823">
            <v>42</v>
          </cell>
          <cell r="S823">
            <v>1</v>
          </cell>
          <cell r="U823">
            <v>9061</v>
          </cell>
        </row>
        <row r="824">
          <cell r="J824" t="str">
            <v>TRX#</v>
          </cell>
        </row>
        <row r="825">
          <cell r="J825" t="str">
            <v>FRT</v>
          </cell>
        </row>
        <row r="828">
          <cell r="B828" t="str">
            <v>ALL</v>
          </cell>
        </row>
        <row r="829">
          <cell r="B829" t="str">
            <v>SITE:</v>
          </cell>
          <cell r="C829" t="str">
            <v>BCF</v>
          </cell>
          <cell r="D829" t="str">
            <v>BTS</v>
          </cell>
          <cell r="E829" t="str">
            <v>TYP</v>
          </cell>
          <cell r="F829" t="str">
            <v>CI</v>
          </cell>
          <cell r="G829" t="str">
            <v>LAC</v>
          </cell>
          <cell r="H829" t="str">
            <v>CELL NAME</v>
          </cell>
          <cell r="I829" t="str">
            <v>NCC</v>
          </cell>
          <cell r="J829" t="str">
            <v>BCC</v>
          </cell>
          <cell r="K829" t="str">
            <v>BCCH</v>
          </cell>
          <cell r="L829" t="str">
            <v>2nd</v>
          </cell>
          <cell r="M829" t="str">
            <v>3rd</v>
          </cell>
          <cell r="N829" t="str">
            <v>4th</v>
          </cell>
          <cell r="O829" t="str">
            <v>5th</v>
          </cell>
          <cell r="P829" t="str">
            <v>BCH</v>
          </cell>
          <cell r="Q829" t="str">
            <v>AG</v>
          </cell>
          <cell r="R829" t="str">
            <v>SD</v>
          </cell>
          <cell r="S829" t="str">
            <v>TRX</v>
          </cell>
          <cell r="T829" t="str">
            <v>ET</v>
          </cell>
          <cell r="W829" t="str">
            <v>Neighbor cell</v>
          </cell>
          <cell r="AR829" t="str">
            <v>IUO Reference Cells (Pool)  &lt;&lt;CoCh - AdjCh&gt;&gt;</v>
          </cell>
        </row>
        <row r="830">
          <cell r="G830" t="str">
            <v>(Dec)</v>
          </cell>
          <cell r="K830" t="str">
            <v>TRX</v>
          </cell>
          <cell r="L830" t="str">
            <v>TRX</v>
          </cell>
          <cell r="M830" t="str">
            <v>TRX</v>
          </cell>
          <cell r="N830" t="str">
            <v>TRX</v>
          </cell>
          <cell r="O830" t="str">
            <v>TRX</v>
          </cell>
          <cell r="P830" t="str">
            <v>CFC</v>
          </cell>
          <cell r="Q830" t="str">
            <v>CH</v>
          </cell>
          <cell r="R830" t="str">
            <v>CH</v>
          </cell>
          <cell r="S830" t="str">
            <v>Num</v>
          </cell>
          <cell r="T830" t="str">
            <v>Num</v>
          </cell>
          <cell r="U830">
            <v>1</v>
          </cell>
          <cell r="V830">
            <v>2</v>
          </cell>
          <cell r="W830">
            <v>3</v>
          </cell>
          <cell r="X830">
            <v>4</v>
          </cell>
          <cell r="Y830">
            <v>5</v>
          </cell>
          <cell r="Z830">
            <v>6</v>
          </cell>
          <cell r="AA830">
            <v>7</v>
          </cell>
          <cell r="AB830">
            <v>8</v>
          </cell>
          <cell r="AC830">
            <v>9</v>
          </cell>
          <cell r="AD830">
            <v>10</v>
          </cell>
          <cell r="AE830">
            <v>11</v>
          </cell>
          <cell r="AF830">
            <v>12</v>
          </cell>
          <cell r="AG830">
            <v>13</v>
          </cell>
          <cell r="AH830">
            <v>14</v>
          </cell>
          <cell r="AI830">
            <v>15</v>
          </cell>
          <cell r="AJ830">
            <v>16</v>
          </cell>
          <cell r="AK830">
            <v>17</v>
          </cell>
          <cell r="AL830">
            <v>18</v>
          </cell>
          <cell r="AM830">
            <v>19</v>
          </cell>
          <cell r="AN830">
            <v>20</v>
          </cell>
          <cell r="AO830">
            <v>21</v>
          </cell>
          <cell r="AP830">
            <v>22</v>
          </cell>
          <cell r="AQ830">
            <v>23</v>
          </cell>
          <cell r="AR830">
            <v>1</v>
          </cell>
          <cell r="AS830">
            <v>2</v>
          </cell>
          <cell r="AT830">
            <v>3</v>
          </cell>
          <cell r="AU830">
            <v>4</v>
          </cell>
          <cell r="AV830">
            <v>5</v>
          </cell>
          <cell r="AW830">
            <v>6</v>
          </cell>
          <cell r="AX830">
            <v>7</v>
          </cell>
          <cell r="AY830">
            <v>8</v>
          </cell>
          <cell r="AZ830">
            <v>9</v>
          </cell>
          <cell r="BA830">
            <v>10</v>
          </cell>
          <cell r="BB830">
            <v>11</v>
          </cell>
        </row>
        <row r="831">
          <cell r="B831" t="str">
            <v>BSC124</v>
          </cell>
        </row>
        <row r="832">
          <cell r="B832" t="str">
            <v>FUZ034</v>
          </cell>
          <cell r="C832">
            <v>124</v>
          </cell>
          <cell r="D832">
            <v>2</v>
          </cell>
          <cell r="F832">
            <v>341</v>
          </cell>
          <cell r="G832">
            <v>22803</v>
          </cell>
          <cell r="H832" t="str">
            <v>NANHUHUAYUA1</v>
          </cell>
          <cell r="I832">
            <v>5</v>
          </cell>
          <cell r="J832">
            <v>0</v>
          </cell>
          <cell r="K832">
            <v>55</v>
          </cell>
          <cell r="L832">
            <v>79</v>
          </cell>
          <cell r="N832">
            <v>83</v>
          </cell>
          <cell r="O832">
            <v>89</v>
          </cell>
          <cell r="S832">
            <v>4</v>
          </cell>
          <cell r="U832">
            <v>342</v>
          </cell>
          <cell r="V832">
            <v>343</v>
          </cell>
          <cell r="W832">
            <v>1292</v>
          </cell>
          <cell r="X832">
            <v>122</v>
          </cell>
          <cell r="Y832">
            <v>123</v>
          </cell>
          <cell r="Z832">
            <v>2272</v>
          </cell>
          <cell r="AA832">
            <v>2273</v>
          </cell>
          <cell r="AB832">
            <v>303</v>
          </cell>
          <cell r="AC832">
            <v>302</v>
          </cell>
          <cell r="AD832">
            <v>1291</v>
          </cell>
          <cell r="AE832">
            <v>2333</v>
          </cell>
          <cell r="AF832">
            <v>2591</v>
          </cell>
          <cell r="AG832">
            <v>9031</v>
          </cell>
          <cell r="AH832">
            <v>2661</v>
          </cell>
          <cell r="AI832">
            <v>2663</v>
          </cell>
          <cell r="AJ832">
            <v>9081</v>
          </cell>
          <cell r="AK832">
            <v>9082</v>
          </cell>
          <cell r="AL832">
            <v>9083</v>
          </cell>
          <cell r="AR832">
            <v>2701</v>
          </cell>
          <cell r="AS832">
            <v>2291</v>
          </cell>
          <cell r="AT832">
            <v>121</v>
          </cell>
          <cell r="AU832">
            <v>2261</v>
          </cell>
          <cell r="AW832">
            <v>1291</v>
          </cell>
          <cell r="AX832">
            <v>2591</v>
          </cell>
          <cell r="AY832">
            <v>1301</v>
          </cell>
          <cell r="AZ832">
            <v>1303</v>
          </cell>
          <cell r="BA832">
            <v>2273</v>
          </cell>
        </row>
        <row r="833">
          <cell r="J833" t="str">
            <v>TRX#</v>
          </cell>
        </row>
        <row r="834">
          <cell r="J834" t="str">
            <v>FRT</v>
          </cell>
        </row>
        <row r="837">
          <cell r="B837" t="str">
            <v>FUZ034</v>
          </cell>
          <cell r="C837">
            <v>124</v>
          </cell>
          <cell r="D837">
            <v>2</v>
          </cell>
          <cell r="F837">
            <v>342</v>
          </cell>
          <cell r="G837">
            <v>22803</v>
          </cell>
          <cell r="H837" t="str">
            <v>NANHUHUAYUA2</v>
          </cell>
          <cell r="I837">
            <v>5</v>
          </cell>
          <cell r="J837">
            <v>4</v>
          </cell>
          <cell r="K837">
            <v>49</v>
          </cell>
          <cell r="L837">
            <v>64</v>
          </cell>
          <cell r="N837">
            <v>85</v>
          </cell>
          <cell r="O837">
            <v>91</v>
          </cell>
          <cell r="S837">
            <v>4</v>
          </cell>
          <cell r="U837">
            <v>343</v>
          </cell>
          <cell r="V837">
            <v>341</v>
          </cell>
          <cell r="W837">
            <v>303</v>
          </cell>
          <cell r="X837">
            <v>2333</v>
          </cell>
          <cell r="Y837">
            <v>1301</v>
          </cell>
          <cell r="Z837">
            <v>1303</v>
          </cell>
          <cell r="AA837">
            <v>2701</v>
          </cell>
          <cell r="AB837">
            <v>2703</v>
          </cell>
          <cell r="AC837">
            <v>51</v>
          </cell>
          <cell r="AD837">
            <v>53</v>
          </cell>
          <cell r="AE837">
            <v>2591</v>
          </cell>
          <cell r="AF837">
            <v>2292</v>
          </cell>
          <cell r="AG837">
            <v>302</v>
          </cell>
          <cell r="AH837">
            <v>2291</v>
          </cell>
          <cell r="AI837">
            <v>2592</v>
          </cell>
          <cell r="AJ837">
            <v>2661</v>
          </cell>
          <cell r="AK837">
            <v>2662</v>
          </cell>
          <cell r="AL837">
            <v>2663</v>
          </cell>
          <cell r="AM837">
            <v>3103</v>
          </cell>
          <cell r="AR837">
            <v>2862</v>
          </cell>
          <cell r="AS837">
            <v>122</v>
          </cell>
          <cell r="AT837">
            <v>302</v>
          </cell>
          <cell r="AU837">
            <v>2292</v>
          </cell>
          <cell r="AV837">
            <v>2232</v>
          </cell>
          <cell r="AW837">
            <v>2262</v>
          </cell>
          <cell r="AY837">
            <v>2591</v>
          </cell>
          <cell r="AZ837">
            <v>2592</v>
          </cell>
          <cell r="BA837">
            <v>51</v>
          </cell>
          <cell r="BB837">
            <v>1301</v>
          </cell>
        </row>
        <row r="838">
          <cell r="J838" t="str">
            <v>TRX#</v>
          </cell>
        </row>
        <row r="839">
          <cell r="J839" t="str">
            <v>FRT</v>
          </cell>
        </row>
        <row r="842">
          <cell r="B842" t="str">
            <v>FUZ034</v>
          </cell>
          <cell r="C842">
            <v>124</v>
          </cell>
          <cell r="D842">
            <v>2</v>
          </cell>
          <cell r="F842">
            <v>343</v>
          </cell>
          <cell r="G842">
            <v>22803</v>
          </cell>
          <cell r="H842" t="str">
            <v>NANHUHUAYUA3</v>
          </cell>
          <cell r="I842">
            <v>5</v>
          </cell>
          <cell r="J842">
            <v>4</v>
          </cell>
          <cell r="K842">
            <v>59</v>
          </cell>
          <cell r="L842">
            <v>73</v>
          </cell>
          <cell r="N842">
            <v>87</v>
          </cell>
          <cell r="O842">
            <v>93</v>
          </cell>
          <cell r="S842">
            <v>4</v>
          </cell>
          <cell r="U842">
            <v>341</v>
          </cell>
          <cell r="V842">
            <v>342</v>
          </cell>
          <cell r="W842">
            <v>2591</v>
          </cell>
          <cell r="X842">
            <v>2291</v>
          </cell>
          <cell r="Y842">
            <v>2292</v>
          </cell>
          <cell r="Z842">
            <v>1292</v>
          </cell>
          <cell r="AA842">
            <v>122</v>
          </cell>
          <cell r="AB842">
            <v>123</v>
          </cell>
          <cell r="AC842">
            <v>51</v>
          </cell>
          <cell r="AD842">
            <v>53</v>
          </cell>
          <cell r="AE842">
            <v>2592</v>
          </cell>
          <cell r="AF842">
            <v>2663</v>
          </cell>
          <cell r="AG842">
            <v>9081</v>
          </cell>
          <cell r="AH842">
            <v>9082</v>
          </cell>
          <cell r="AI842">
            <v>9083</v>
          </cell>
          <cell r="AR842">
            <v>123</v>
          </cell>
          <cell r="AS842">
            <v>2333</v>
          </cell>
          <cell r="AT842">
            <v>2293</v>
          </cell>
          <cell r="AU842">
            <v>2263</v>
          </cell>
          <cell r="AW842">
            <v>1293</v>
          </cell>
          <cell r="AX842">
            <v>2593</v>
          </cell>
          <cell r="AY842">
            <v>53</v>
          </cell>
          <cell r="AZ842">
            <v>303</v>
          </cell>
          <cell r="BA842">
            <v>1303</v>
          </cell>
          <cell r="BB842">
            <v>132</v>
          </cell>
        </row>
        <row r="843">
          <cell r="J843" t="str">
            <v>TRX#</v>
          </cell>
        </row>
        <row r="844">
          <cell r="J844" t="str">
            <v>FRT</v>
          </cell>
        </row>
        <row r="847">
          <cell r="B847" t="str">
            <v>FUZ129</v>
          </cell>
          <cell r="C847">
            <v>124</v>
          </cell>
          <cell r="D847">
            <v>2</v>
          </cell>
          <cell r="F847">
            <v>1291</v>
          </cell>
          <cell r="G847">
            <v>22803</v>
          </cell>
          <cell r="H847" t="str">
            <v>CHATINGGONGYUAN1</v>
          </cell>
          <cell r="I847">
            <v>5</v>
          </cell>
          <cell r="J847">
            <v>3</v>
          </cell>
          <cell r="K847">
            <v>44</v>
          </cell>
          <cell r="L847">
            <v>82</v>
          </cell>
          <cell r="N847">
            <v>84</v>
          </cell>
          <cell r="O847">
            <v>90</v>
          </cell>
          <cell r="S847">
            <v>4</v>
          </cell>
          <cell r="U847">
            <v>1292</v>
          </cell>
          <cell r="V847">
            <v>1293</v>
          </cell>
          <cell r="W847">
            <v>1262</v>
          </cell>
          <cell r="X847">
            <v>122</v>
          </cell>
          <cell r="Y847">
            <v>123</v>
          </cell>
          <cell r="Z847">
            <v>2273</v>
          </cell>
          <cell r="AA847">
            <v>303</v>
          </cell>
          <cell r="AB847">
            <v>341</v>
          </cell>
          <cell r="AC847">
            <v>262</v>
          </cell>
          <cell r="AD847">
            <v>2192</v>
          </cell>
          <cell r="AE847">
            <v>261</v>
          </cell>
          <cell r="AF847">
            <v>2301</v>
          </cell>
          <cell r="AG847">
            <v>9081</v>
          </cell>
          <cell r="AH847">
            <v>9082</v>
          </cell>
          <cell r="AI847">
            <v>9083</v>
          </cell>
          <cell r="AJ847">
            <v>2641</v>
          </cell>
          <cell r="AK847">
            <v>2642</v>
          </cell>
          <cell r="AL847">
            <v>2643</v>
          </cell>
          <cell r="AR847">
            <v>2591</v>
          </cell>
          <cell r="AS847">
            <v>131</v>
          </cell>
          <cell r="AT847">
            <v>261</v>
          </cell>
          <cell r="AU847">
            <v>2271</v>
          </cell>
          <cell r="AV847">
            <v>2641</v>
          </cell>
          <cell r="AX847">
            <v>1262</v>
          </cell>
          <cell r="AY847">
            <v>122</v>
          </cell>
          <cell r="AZ847">
            <v>341</v>
          </cell>
          <cell r="BA847">
            <v>2301</v>
          </cell>
          <cell r="BB847">
            <v>2231</v>
          </cell>
        </row>
        <row r="848">
          <cell r="J848" t="str">
            <v>TRX#</v>
          </cell>
        </row>
        <row r="849">
          <cell r="J849" t="str">
            <v>FRT</v>
          </cell>
        </row>
        <row r="852">
          <cell r="B852" t="str">
            <v>FUZ129</v>
          </cell>
          <cell r="C852">
            <v>124</v>
          </cell>
          <cell r="D852">
            <v>2</v>
          </cell>
          <cell r="F852">
            <v>1292</v>
          </cell>
          <cell r="G852">
            <v>22803</v>
          </cell>
          <cell r="H852" t="str">
            <v>CHATINGGONGYUAN2</v>
          </cell>
          <cell r="I852">
            <v>5</v>
          </cell>
          <cell r="J852">
            <v>1</v>
          </cell>
          <cell r="K852">
            <v>47</v>
          </cell>
          <cell r="L852">
            <v>70</v>
          </cell>
          <cell r="M852">
            <v>62</v>
          </cell>
          <cell r="N852">
            <v>86</v>
          </cell>
          <cell r="O852">
            <v>92</v>
          </cell>
          <cell r="S852">
            <v>5</v>
          </cell>
          <cell r="U852">
            <v>1293</v>
          </cell>
          <cell r="V852">
            <v>1291</v>
          </cell>
          <cell r="W852">
            <v>122</v>
          </cell>
          <cell r="X852">
            <v>123</v>
          </cell>
          <cell r="Y852">
            <v>2273</v>
          </cell>
          <cell r="Z852">
            <v>303</v>
          </cell>
          <cell r="AA852">
            <v>341</v>
          </cell>
          <cell r="AB852">
            <v>343</v>
          </cell>
          <cell r="AC852">
            <v>2291</v>
          </cell>
          <cell r="AD852">
            <v>2293</v>
          </cell>
          <cell r="AE852">
            <v>131</v>
          </cell>
          <cell r="AF852">
            <v>2301</v>
          </cell>
          <cell r="AG852">
            <v>9081</v>
          </cell>
          <cell r="AH852">
            <v>9082</v>
          </cell>
          <cell r="AI852">
            <v>9083</v>
          </cell>
          <cell r="AJ852">
            <v>2642</v>
          </cell>
          <cell r="AR852">
            <v>262</v>
          </cell>
          <cell r="AS852">
            <v>3072</v>
          </cell>
          <cell r="AT852">
            <v>132</v>
          </cell>
          <cell r="AU852">
            <v>2642</v>
          </cell>
          <cell r="AV852">
            <v>2272</v>
          </cell>
          <cell r="AX852">
            <v>343</v>
          </cell>
          <cell r="AY852">
            <v>2292</v>
          </cell>
          <cell r="AZ852">
            <v>342</v>
          </cell>
          <cell r="BA852">
            <v>2293</v>
          </cell>
          <cell r="BB852">
            <v>2302</v>
          </cell>
        </row>
        <row r="853">
          <cell r="J853" t="str">
            <v>TRX#</v>
          </cell>
        </row>
        <row r="854">
          <cell r="J854" t="str">
            <v>FRT</v>
          </cell>
        </row>
        <row r="857">
          <cell r="B857" t="str">
            <v>FUZ129</v>
          </cell>
          <cell r="C857">
            <v>124</v>
          </cell>
          <cell r="D857">
            <v>2</v>
          </cell>
          <cell r="F857">
            <v>1293</v>
          </cell>
          <cell r="G857">
            <v>22803</v>
          </cell>
          <cell r="H857" t="str">
            <v>CHATINGGONGYUAN3</v>
          </cell>
          <cell r="I857">
            <v>5</v>
          </cell>
          <cell r="J857">
            <v>4</v>
          </cell>
          <cell r="K857">
            <v>52</v>
          </cell>
          <cell r="L857">
            <v>64</v>
          </cell>
          <cell r="N857">
            <v>88</v>
          </cell>
          <cell r="O857">
            <v>94</v>
          </cell>
          <cell r="S857">
            <v>4</v>
          </cell>
          <cell r="U857">
            <v>1291</v>
          </cell>
          <cell r="V857">
            <v>1292</v>
          </cell>
          <cell r="W857">
            <v>2291</v>
          </cell>
          <cell r="X857">
            <v>2293</v>
          </cell>
          <cell r="Y857">
            <v>131</v>
          </cell>
          <cell r="Z857">
            <v>132</v>
          </cell>
          <cell r="AA857">
            <v>2301</v>
          </cell>
          <cell r="AB857">
            <v>262</v>
          </cell>
          <cell r="AC857">
            <v>2192</v>
          </cell>
          <cell r="AD857">
            <v>261</v>
          </cell>
          <cell r="AE857">
            <v>2242</v>
          </cell>
          <cell r="AF857">
            <v>2241</v>
          </cell>
          <cell r="AG857">
            <v>2642</v>
          </cell>
          <cell r="AH857">
            <v>2643</v>
          </cell>
          <cell r="AR857">
            <v>2273</v>
          </cell>
          <cell r="AS857">
            <v>303</v>
          </cell>
          <cell r="AT857">
            <v>2593</v>
          </cell>
          <cell r="AU857">
            <v>133</v>
          </cell>
          <cell r="AV857">
            <v>2643</v>
          </cell>
          <cell r="AW857">
            <v>263</v>
          </cell>
          <cell r="AY857">
            <v>2291</v>
          </cell>
          <cell r="AZ857">
            <v>2301</v>
          </cell>
          <cell r="BA857">
            <v>343</v>
          </cell>
          <cell r="BB857">
            <v>123</v>
          </cell>
        </row>
        <row r="858">
          <cell r="J858" t="str">
            <v>TRX#</v>
          </cell>
        </row>
        <row r="859">
          <cell r="J859" t="str">
            <v>FRT</v>
          </cell>
        </row>
        <row r="862">
          <cell r="B862" t="str">
            <v>FUZ229</v>
          </cell>
          <cell r="C862">
            <v>124</v>
          </cell>
          <cell r="D862">
            <v>2</v>
          </cell>
          <cell r="F862">
            <v>2291</v>
          </cell>
          <cell r="G862">
            <v>22803</v>
          </cell>
          <cell r="H862" t="str">
            <v>CHANGTUQICHEZHAN1</v>
          </cell>
          <cell r="I862">
            <v>5</v>
          </cell>
          <cell r="J862">
            <v>1</v>
          </cell>
          <cell r="K862">
            <v>50</v>
          </cell>
          <cell r="L862">
            <v>72</v>
          </cell>
          <cell r="N862">
            <v>83</v>
          </cell>
          <cell r="O862">
            <v>89</v>
          </cell>
          <cell r="S862">
            <v>4</v>
          </cell>
          <cell r="U862">
            <v>2292</v>
          </cell>
          <cell r="V862">
            <v>2293</v>
          </cell>
          <cell r="W862">
            <v>2301</v>
          </cell>
          <cell r="X862">
            <v>1292</v>
          </cell>
          <cell r="Y862">
            <v>1293</v>
          </cell>
          <cell r="Z862">
            <v>343</v>
          </cell>
          <cell r="AA862">
            <v>342</v>
          </cell>
          <cell r="AB862">
            <v>2591</v>
          </cell>
          <cell r="AC862">
            <v>131</v>
          </cell>
          <cell r="AD862">
            <v>2663</v>
          </cell>
          <cell r="AR862">
            <v>341</v>
          </cell>
          <cell r="AS862">
            <v>2301</v>
          </cell>
          <cell r="AT862">
            <v>1321</v>
          </cell>
          <cell r="AU862">
            <v>2671</v>
          </cell>
          <cell r="AV862">
            <v>2661</v>
          </cell>
          <cell r="AX862">
            <v>1293</v>
          </cell>
          <cell r="AY862">
            <v>131</v>
          </cell>
          <cell r="AZ862">
            <v>2591</v>
          </cell>
          <cell r="BA862">
            <v>2221</v>
          </cell>
        </row>
        <row r="863">
          <cell r="J863" t="str">
            <v>TRX#</v>
          </cell>
        </row>
        <row r="864">
          <cell r="J864" t="str">
            <v>FRT</v>
          </cell>
        </row>
        <row r="867">
          <cell r="B867" t="str">
            <v>FUZ229</v>
          </cell>
          <cell r="C867">
            <v>124</v>
          </cell>
          <cell r="D867">
            <v>2</v>
          </cell>
          <cell r="F867">
            <v>2292</v>
          </cell>
          <cell r="G867">
            <v>22803</v>
          </cell>
          <cell r="H867" t="str">
            <v>CHANGTUQICHEZHAN2</v>
          </cell>
          <cell r="I867">
            <v>5</v>
          </cell>
          <cell r="J867">
            <v>2</v>
          </cell>
          <cell r="K867">
            <v>57</v>
          </cell>
          <cell r="L867">
            <v>66</v>
          </cell>
          <cell r="N867">
            <v>85</v>
          </cell>
          <cell r="O867">
            <v>91</v>
          </cell>
          <cell r="S867">
            <v>4</v>
          </cell>
          <cell r="U867">
            <v>2293</v>
          </cell>
          <cell r="V867">
            <v>2291</v>
          </cell>
          <cell r="W867">
            <v>343</v>
          </cell>
          <cell r="X867">
            <v>2591</v>
          </cell>
          <cell r="Y867">
            <v>2593</v>
          </cell>
          <cell r="Z867">
            <v>1321</v>
          </cell>
          <cell r="AA867">
            <v>132</v>
          </cell>
          <cell r="AB867">
            <v>2681</v>
          </cell>
          <cell r="AC867">
            <v>342</v>
          </cell>
          <cell r="AD867">
            <v>2663</v>
          </cell>
          <cell r="AR867">
            <v>342</v>
          </cell>
          <cell r="AS867">
            <v>2672</v>
          </cell>
          <cell r="AT867">
            <v>1322</v>
          </cell>
          <cell r="AU867">
            <v>2302</v>
          </cell>
          <cell r="AV867">
            <v>2662</v>
          </cell>
          <cell r="AX867">
            <v>1292</v>
          </cell>
          <cell r="AY867">
            <v>2591</v>
          </cell>
          <cell r="AZ867">
            <v>132</v>
          </cell>
          <cell r="BA867">
            <v>131</v>
          </cell>
          <cell r="BB867">
            <v>2221</v>
          </cell>
        </row>
        <row r="868">
          <cell r="J868" t="str">
            <v>TRX#</v>
          </cell>
        </row>
        <row r="869">
          <cell r="J869" t="str">
            <v>FRT</v>
          </cell>
        </row>
        <row r="872">
          <cell r="B872" t="str">
            <v>FUZ229</v>
          </cell>
          <cell r="C872">
            <v>124</v>
          </cell>
          <cell r="D872">
            <v>2</v>
          </cell>
          <cell r="F872">
            <v>2293</v>
          </cell>
          <cell r="G872">
            <v>22803</v>
          </cell>
          <cell r="H872" t="str">
            <v>CHANGTUQICHEZHAN3</v>
          </cell>
          <cell r="I872">
            <v>4</v>
          </cell>
          <cell r="J872">
            <v>7</v>
          </cell>
          <cell r="K872">
            <v>45</v>
          </cell>
          <cell r="L872">
            <v>60</v>
          </cell>
          <cell r="N872">
            <v>87</v>
          </cell>
          <cell r="O872">
            <v>93</v>
          </cell>
          <cell r="S872">
            <v>4</v>
          </cell>
          <cell r="U872">
            <v>2291</v>
          </cell>
          <cell r="V872">
            <v>2292</v>
          </cell>
          <cell r="W872">
            <v>2593</v>
          </cell>
          <cell r="X872">
            <v>1321</v>
          </cell>
          <cell r="Y872">
            <v>2221</v>
          </cell>
          <cell r="Z872">
            <v>2681</v>
          </cell>
          <cell r="AA872">
            <v>2682</v>
          </cell>
          <cell r="AB872">
            <v>131</v>
          </cell>
          <cell r="AC872">
            <v>132</v>
          </cell>
          <cell r="AD872">
            <v>2301</v>
          </cell>
          <cell r="AE872">
            <v>2302</v>
          </cell>
          <cell r="AF872">
            <v>1292</v>
          </cell>
          <cell r="AG872">
            <v>1293</v>
          </cell>
          <cell r="AH872">
            <v>1323</v>
          </cell>
          <cell r="AR872">
            <v>343</v>
          </cell>
          <cell r="AS872">
            <v>1323</v>
          </cell>
          <cell r="AT872">
            <v>2303</v>
          </cell>
          <cell r="AU872">
            <v>2683</v>
          </cell>
          <cell r="AV872">
            <v>2663</v>
          </cell>
          <cell r="AX872">
            <v>132</v>
          </cell>
          <cell r="AY872">
            <v>2222</v>
          </cell>
          <cell r="AZ872">
            <v>2593</v>
          </cell>
          <cell r="BA872">
            <v>1292</v>
          </cell>
          <cell r="BB872">
            <v>1293</v>
          </cell>
        </row>
        <row r="873">
          <cell r="J873" t="str">
            <v>TRX#</v>
          </cell>
        </row>
        <row r="874">
          <cell r="J874" t="str">
            <v>FRT</v>
          </cell>
        </row>
        <row r="877">
          <cell r="B877" t="str">
            <v>FUZ259</v>
          </cell>
          <cell r="C877">
            <v>124</v>
          </cell>
          <cell r="D877">
            <v>2</v>
          </cell>
          <cell r="F877">
            <v>2591</v>
          </cell>
          <cell r="G877">
            <v>22803</v>
          </cell>
          <cell r="H877" t="str">
            <v>SHIBAOXIANGS1</v>
          </cell>
          <cell r="I877">
            <v>5</v>
          </cell>
          <cell r="J877">
            <v>5</v>
          </cell>
          <cell r="K877">
            <v>43</v>
          </cell>
          <cell r="L877">
            <v>75</v>
          </cell>
          <cell r="M877">
            <v>82</v>
          </cell>
          <cell r="N877">
            <v>84</v>
          </cell>
          <cell r="O877">
            <v>90</v>
          </cell>
          <cell r="S877">
            <v>5</v>
          </cell>
          <cell r="U877">
            <v>2592</v>
          </cell>
          <cell r="V877">
            <v>2593</v>
          </cell>
          <cell r="W877">
            <v>2292</v>
          </cell>
          <cell r="X877">
            <v>342</v>
          </cell>
          <cell r="Y877">
            <v>343</v>
          </cell>
          <cell r="Z877">
            <v>2333</v>
          </cell>
          <cell r="AA877">
            <v>303</v>
          </cell>
          <cell r="AB877">
            <v>51</v>
          </cell>
          <cell r="AC877">
            <v>2701</v>
          </cell>
          <cell r="AD877">
            <v>2703</v>
          </cell>
          <cell r="AE877">
            <v>53</v>
          </cell>
          <cell r="AF877">
            <v>2291</v>
          </cell>
          <cell r="AG877">
            <v>341</v>
          </cell>
          <cell r="AH877">
            <v>2663</v>
          </cell>
          <cell r="AR877">
            <v>51</v>
          </cell>
          <cell r="AS877">
            <v>1321</v>
          </cell>
          <cell r="AT877">
            <v>2221</v>
          </cell>
          <cell r="AV877">
            <v>2701</v>
          </cell>
          <cell r="AW877">
            <v>342</v>
          </cell>
          <cell r="AX877">
            <v>2292</v>
          </cell>
          <cell r="AY877">
            <v>2291</v>
          </cell>
          <cell r="AZ877">
            <v>2662</v>
          </cell>
          <cell r="BA877">
            <v>2671</v>
          </cell>
        </row>
        <row r="878">
          <cell r="J878" t="str">
            <v>TRX#</v>
          </cell>
        </row>
        <row r="879">
          <cell r="J879" t="str">
            <v>FRT</v>
          </cell>
        </row>
        <row r="882">
          <cell r="B882" t="str">
            <v>FUZ259</v>
          </cell>
          <cell r="C882">
            <v>124</v>
          </cell>
          <cell r="D882">
            <v>2</v>
          </cell>
          <cell r="F882">
            <v>2592</v>
          </cell>
          <cell r="G882">
            <v>22803</v>
          </cell>
          <cell r="H882" t="str">
            <v>SHIBAOXIANGS2</v>
          </cell>
          <cell r="I882">
            <v>4</v>
          </cell>
          <cell r="J882">
            <v>6</v>
          </cell>
          <cell r="K882">
            <v>53</v>
          </cell>
          <cell r="L882">
            <v>63</v>
          </cell>
          <cell r="N882">
            <v>86</v>
          </cell>
          <cell r="O882">
            <v>92</v>
          </cell>
          <cell r="S882">
            <v>4</v>
          </cell>
          <cell r="U882">
            <v>2593</v>
          </cell>
          <cell r="V882">
            <v>2591</v>
          </cell>
          <cell r="W882">
            <v>3103</v>
          </cell>
          <cell r="X882">
            <v>2701</v>
          </cell>
          <cell r="Y882">
            <v>2703</v>
          </cell>
          <cell r="Z882">
            <v>51</v>
          </cell>
          <cell r="AA882">
            <v>53</v>
          </cell>
          <cell r="AB882">
            <v>1321</v>
          </cell>
          <cell r="AC882">
            <v>1322</v>
          </cell>
          <cell r="AD882">
            <v>3091</v>
          </cell>
          <cell r="AE882">
            <v>3093</v>
          </cell>
          <cell r="AF882">
            <v>2373</v>
          </cell>
          <cell r="AG882">
            <v>342</v>
          </cell>
          <cell r="AH882">
            <v>3092</v>
          </cell>
          <cell r="AI882">
            <v>343</v>
          </cell>
          <cell r="AJ882">
            <v>2662</v>
          </cell>
          <cell r="AK882">
            <v>2663</v>
          </cell>
          <cell r="AR882">
            <v>52</v>
          </cell>
          <cell r="AS882">
            <v>132</v>
          </cell>
          <cell r="AT882">
            <v>3092</v>
          </cell>
          <cell r="AU882">
            <v>1292</v>
          </cell>
          <cell r="AV882">
            <v>2222</v>
          </cell>
          <cell r="AX882">
            <v>2663</v>
          </cell>
          <cell r="AY882">
            <v>2703</v>
          </cell>
          <cell r="AZ882">
            <v>2672</v>
          </cell>
          <cell r="BA882">
            <v>1322</v>
          </cell>
          <cell r="BB882">
            <v>342</v>
          </cell>
        </row>
        <row r="883">
          <cell r="J883" t="str">
            <v>TRX#</v>
          </cell>
        </row>
        <row r="884">
          <cell r="J884" t="str">
            <v>FRT</v>
          </cell>
        </row>
        <row r="887">
          <cell r="B887" t="str">
            <v>FUZ259</v>
          </cell>
          <cell r="C887">
            <v>124</v>
          </cell>
          <cell r="D887">
            <v>2</v>
          </cell>
          <cell r="F887">
            <v>2593</v>
          </cell>
          <cell r="G887">
            <v>22803</v>
          </cell>
          <cell r="H887" t="str">
            <v>SHIBAOXIANGS3</v>
          </cell>
          <cell r="I887">
            <v>5</v>
          </cell>
          <cell r="J887">
            <v>1</v>
          </cell>
          <cell r="K887">
            <v>55</v>
          </cell>
          <cell r="L887">
            <v>68</v>
          </cell>
          <cell r="N887">
            <v>88</v>
          </cell>
          <cell r="O887">
            <v>94</v>
          </cell>
          <cell r="S887">
            <v>4</v>
          </cell>
          <cell r="U887">
            <v>2591</v>
          </cell>
          <cell r="V887">
            <v>2592</v>
          </cell>
          <cell r="W887">
            <v>1321</v>
          </cell>
          <cell r="X887">
            <v>1322</v>
          </cell>
          <cell r="Y887">
            <v>132</v>
          </cell>
          <cell r="Z887">
            <v>2292</v>
          </cell>
          <cell r="AA887">
            <v>2293</v>
          </cell>
          <cell r="AB887">
            <v>3091</v>
          </cell>
          <cell r="AC887">
            <v>2373</v>
          </cell>
          <cell r="AD887">
            <v>3093</v>
          </cell>
          <cell r="AE887">
            <v>2663</v>
          </cell>
          <cell r="AR887">
            <v>3093</v>
          </cell>
          <cell r="AS887">
            <v>2671</v>
          </cell>
          <cell r="AT887">
            <v>1293</v>
          </cell>
          <cell r="AV887">
            <v>1321</v>
          </cell>
          <cell r="AW887">
            <v>2673</v>
          </cell>
          <cell r="AX887">
            <v>2293</v>
          </cell>
          <cell r="AY887">
            <v>343</v>
          </cell>
          <cell r="AZ887">
            <v>2663</v>
          </cell>
          <cell r="BA887">
            <v>1323</v>
          </cell>
        </row>
        <row r="888">
          <cell r="J888" t="str">
            <v>TRX#</v>
          </cell>
        </row>
        <row r="889">
          <cell r="J889" t="str">
            <v>FRT</v>
          </cell>
        </row>
        <row r="892">
          <cell r="B892" t="str">
            <v>FUZ266</v>
          </cell>
          <cell r="C892">
            <v>124</v>
          </cell>
          <cell r="D892">
            <v>2</v>
          </cell>
          <cell r="F892">
            <v>2661</v>
          </cell>
          <cell r="G892">
            <v>22803</v>
          </cell>
          <cell r="H892" t="str">
            <v>WSSHANGSHABEI1</v>
          </cell>
          <cell r="I892">
            <v>7</v>
          </cell>
          <cell r="J892">
            <v>0</v>
          </cell>
          <cell r="K892">
            <v>74</v>
          </cell>
          <cell r="L892">
            <v>54</v>
          </cell>
          <cell r="N892">
            <v>83</v>
          </cell>
          <cell r="O892">
            <v>89</v>
          </cell>
          <cell r="S892">
            <v>4</v>
          </cell>
          <cell r="U892">
            <v>2662</v>
          </cell>
          <cell r="V892">
            <v>2663</v>
          </cell>
          <cell r="W892">
            <v>302</v>
          </cell>
          <cell r="X892">
            <v>303</v>
          </cell>
          <cell r="Y892">
            <v>2333</v>
          </cell>
          <cell r="Z892">
            <v>3103</v>
          </cell>
          <cell r="AA892">
            <v>2272</v>
          </cell>
          <cell r="AB892">
            <v>341</v>
          </cell>
          <cell r="AC892">
            <v>342</v>
          </cell>
          <cell r="AD892">
            <v>122</v>
          </cell>
          <cell r="AE892">
            <v>1272</v>
          </cell>
          <cell r="AF892">
            <v>2862</v>
          </cell>
          <cell r="AR892">
            <v>2701</v>
          </cell>
          <cell r="AS892">
            <v>2331</v>
          </cell>
          <cell r="AT892">
            <v>2671</v>
          </cell>
          <cell r="AU892">
            <v>341</v>
          </cell>
          <cell r="AV892">
            <v>2291</v>
          </cell>
          <cell r="AW892" t="str">
            <v xml:space="preserve">  </v>
          </cell>
          <cell r="AX892">
            <v>303</v>
          </cell>
          <cell r="AY892">
            <v>3103</v>
          </cell>
          <cell r="AZ892">
            <v>51</v>
          </cell>
          <cell r="BA892">
            <v>2591</v>
          </cell>
          <cell r="BB892">
            <v>1291</v>
          </cell>
        </row>
        <row r="893">
          <cell r="J893" t="str">
            <v>TRX#</v>
          </cell>
        </row>
        <row r="894">
          <cell r="J894" t="str">
            <v>FRT</v>
          </cell>
        </row>
        <row r="897">
          <cell r="B897" t="str">
            <v>FUZ266</v>
          </cell>
          <cell r="C897">
            <v>124</v>
          </cell>
          <cell r="D897">
            <v>2</v>
          </cell>
          <cell r="F897">
            <v>2662</v>
          </cell>
          <cell r="G897">
            <v>22803</v>
          </cell>
          <cell r="H897" t="str">
            <v>WSSHANGSHABEI2</v>
          </cell>
          <cell r="I897">
            <v>7</v>
          </cell>
          <cell r="J897">
            <v>7</v>
          </cell>
          <cell r="K897">
            <v>47</v>
          </cell>
          <cell r="L897">
            <v>66</v>
          </cell>
          <cell r="M897">
            <v>68</v>
          </cell>
          <cell r="N897">
            <v>85</v>
          </cell>
          <cell r="O897">
            <v>91</v>
          </cell>
          <cell r="S897">
            <v>5</v>
          </cell>
          <cell r="U897">
            <v>2661</v>
          </cell>
          <cell r="V897">
            <v>2663</v>
          </cell>
          <cell r="W897">
            <v>342</v>
          </cell>
          <cell r="X897">
            <v>2333</v>
          </cell>
          <cell r="Y897">
            <v>302</v>
          </cell>
          <cell r="Z897">
            <v>303</v>
          </cell>
          <cell r="AA897">
            <v>3103</v>
          </cell>
          <cell r="AB897">
            <v>2703</v>
          </cell>
          <cell r="AC897">
            <v>2701</v>
          </cell>
          <cell r="AD897">
            <v>2702</v>
          </cell>
          <cell r="AE897">
            <v>51</v>
          </cell>
          <cell r="AF897">
            <v>52</v>
          </cell>
          <cell r="AG897">
            <v>1303</v>
          </cell>
          <cell r="AH897">
            <v>2592</v>
          </cell>
          <cell r="AI897">
            <v>3091</v>
          </cell>
          <cell r="AR897">
            <v>342</v>
          </cell>
          <cell r="AS897">
            <v>2332</v>
          </cell>
          <cell r="AT897">
            <v>2701</v>
          </cell>
          <cell r="AU897">
            <v>2371</v>
          </cell>
          <cell r="AV897">
            <v>2672</v>
          </cell>
          <cell r="AW897">
            <v>2292</v>
          </cell>
          <cell r="AX897" t="str">
            <v xml:space="preserve"> </v>
          </cell>
          <cell r="AY897">
            <v>2592</v>
          </cell>
          <cell r="AZ897">
            <v>51</v>
          </cell>
          <cell r="BA897">
            <v>3102</v>
          </cell>
          <cell r="BB897">
            <v>302</v>
          </cell>
        </row>
        <row r="898">
          <cell r="J898" t="str">
            <v>TRX#</v>
          </cell>
        </row>
        <row r="899">
          <cell r="J899" t="str">
            <v>FRT</v>
          </cell>
        </row>
        <row r="902">
          <cell r="B902" t="str">
            <v>FUZ266</v>
          </cell>
          <cell r="C902">
            <v>124</v>
          </cell>
          <cell r="D902">
            <v>2</v>
          </cell>
          <cell r="F902">
            <v>2663</v>
          </cell>
          <cell r="G902">
            <v>22803</v>
          </cell>
          <cell r="H902" t="str">
            <v>WSSHANGSHABEI3</v>
          </cell>
          <cell r="I902">
            <v>6</v>
          </cell>
          <cell r="J902">
            <v>7</v>
          </cell>
          <cell r="K902">
            <v>56</v>
          </cell>
          <cell r="L902">
            <v>71</v>
          </cell>
          <cell r="M902">
            <v>77</v>
          </cell>
          <cell r="N902">
            <v>87</v>
          </cell>
          <cell r="O902">
            <v>93</v>
          </cell>
          <cell r="S902">
            <v>5</v>
          </cell>
          <cell r="U902">
            <v>2661</v>
          </cell>
          <cell r="V902">
            <v>2662</v>
          </cell>
          <cell r="W902">
            <v>342</v>
          </cell>
          <cell r="X902">
            <v>341</v>
          </cell>
          <cell r="Y902">
            <v>343</v>
          </cell>
          <cell r="Z902">
            <v>2591</v>
          </cell>
          <cell r="AA902">
            <v>2592</v>
          </cell>
          <cell r="AB902">
            <v>2593</v>
          </cell>
          <cell r="AC902">
            <v>51</v>
          </cell>
          <cell r="AD902">
            <v>53</v>
          </cell>
          <cell r="AE902">
            <v>2291</v>
          </cell>
          <cell r="AF902">
            <v>2292</v>
          </cell>
          <cell r="AG902">
            <v>3103</v>
          </cell>
          <cell r="AR902">
            <v>2333</v>
          </cell>
          <cell r="AS902">
            <v>343</v>
          </cell>
          <cell r="AT902">
            <v>2703</v>
          </cell>
          <cell r="AU902">
            <v>2673</v>
          </cell>
          <cell r="AV902">
            <v>2293</v>
          </cell>
          <cell r="AW902" t="str">
            <v xml:space="preserve">  </v>
          </cell>
          <cell r="AX902">
            <v>1292</v>
          </cell>
          <cell r="AY902">
            <v>303</v>
          </cell>
          <cell r="AZ902">
            <v>53</v>
          </cell>
          <cell r="BA902">
            <v>2592</v>
          </cell>
          <cell r="BB902" t="str">
            <v xml:space="preserve"> </v>
          </cell>
        </row>
        <row r="903">
          <cell r="J903" t="str">
            <v>TRX#</v>
          </cell>
        </row>
        <row r="904">
          <cell r="J904" t="str">
            <v>FRT</v>
          </cell>
        </row>
        <row r="907">
          <cell r="B907" t="str">
            <v>FUZ270</v>
          </cell>
          <cell r="C907">
            <v>124</v>
          </cell>
          <cell r="D907">
            <v>2</v>
          </cell>
          <cell r="F907">
            <v>2701</v>
          </cell>
          <cell r="G907">
            <v>22803</v>
          </cell>
          <cell r="H907" t="str">
            <v>HUANNAOSHICHANG1</v>
          </cell>
          <cell r="I907">
            <v>5</v>
          </cell>
          <cell r="J907">
            <v>3</v>
          </cell>
          <cell r="K907">
            <v>54</v>
          </cell>
          <cell r="L907">
            <v>62</v>
          </cell>
          <cell r="N907">
            <v>83</v>
          </cell>
          <cell r="O907">
            <v>89</v>
          </cell>
          <cell r="S907">
            <v>4</v>
          </cell>
          <cell r="U907">
            <v>2702</v>
          </cell>
          <cell r="V907">
            <v>2703</v>
          </cell>
          <cell r="W907">
            <v>51</v>
          </cell>
          <cell r="X907">
            <v>2592</v>
          </cell>
          <cell r="Y907">
            <v>2591</v>
          </cell>
          <cell r="Z907">
            <v>342</v>
          </cell>
          <cell r="AA907">
            <v>302</v>
          </cell>
          <cell r="AB907">
            <v>303</v>
          </cell>
          <cell r="AC907">
            <v>2332</v>
          </cell>
          <cell r="AD907">
            <v>2333</v>
          </cell>
          <cell r="AE907">
            <v>1301</v>
          </cell>
          <cell r="AF907">
            <v>1303</v>
          </cell>
          <cell r="AG907">
            <v>2272</v>
          </cell>
          <cell r="AH907">
            <v>2273</v>
          </cell>
          <cell r="AI907">
            <v>271</v>
          </cell>
          <cell r="AJ907">
            <v>2662</v>
          </cell>
          <cell r="AK907">
            <v>3101</v>
          </cell>
          <cell r="AL907">
            <v>3102</v>
          </cell>
          <cell r="AM907">
            <v>3103</v>
          </cell>
          <cell r="AR907">
            <v>2763</v>
          </cell>
          <cell r="AS907">
            <v>2373</v>
          </cell>
          <cell r="AT907">
            <v>2671</v>
          </cell>
          <cell r="AU907">
            <v>2711</v>
          </cell>
          <cell r="AV907">
            <v>2661</v>
          </cell>
          <cell r="AX907">
            <v>51</v>
          </cell>
          <cell r="AY907">
            <v>1301</v>
          </cell>
          <cell r="AZ907">
            <v>63</v>
          </cell>
          <cell r="BA907">
            <v>2591</v>
          </cell>
          <cell r="BB907">
            <v>3103</v>
          </cell>
        </row>
        <row r="908">
          <cell r="J908" t="str">
            <v>TRX#</v>
          </cell>
        </row>
        <row r="909">
          <cell r="J909" t="str">
            <v>FRT</v>
          </cell>
        </row>
        <row r="912">
          <cell r="B912" t="str">
            <v>FUZ270</v>
          </cell>
          <cell r="C912">
            <v>124</v>
          </cell>
          <cell r="D912">
            <v>2</v>
          </cell>
          <cell r="F912">
            <v>2702</v>
          </cell>
          <cell r="G912">
            <v>22803</v>
          </cell>
          <cell r="H912" t="str">
            <v>HUANNAOSHICHANG2</v>
          </cell>
          <cell r="I912">
            <v>5</v>
          </cell>
          <cell r="J912">
            <v>6</v>
          </cell>
          <cell r="K912">
            <v>43</v>
          </cell>
          <cell r="L912">
            <v>79</v>
          </cell>
          <cell r="M912">
            <v>76</v>
          </cell>
          <cell r="N912">
            <v>85</v>
          </cell>
          <cell r="O912">
            <v>91</v>
          </cell>
          <cell r="S912">
            <v>5</v>
          </cell>
          <cell r="U912">
            <v>2703</v>
          </cell>
          <cell r="V912">
            <v>2701</v>
          </cell>
          <cell r="W912">
            <v>1303</v>
          </cell>
          <cell r="X912">
            <v>271</v>
          </cell>
          <cell r="Y912">
            <v>273</v>
          </cell>
          <cell r="Z912">
            <v>1331</v>
          </cell>
          <cell r="AA912">
            <v>2371</v>
          </cell>
          <cell r="AB912">
            <v>52</v>
          </cell>
          <cell r="AC912">
            <v>51</v>
          </cell>
          <cell r="AD912">
            <v>2373</v>
          </cell>
          <cell r="AE912">
            <v>2961</v>
          </cell>
          <cell r="AF912">
            <v>2662</v>
          </cell>
          <cell r="AG912">
            <v>2713</v>
          </cell>
          <cell r="AH912">
            <v>3102</v>
          </cell>
          <cell r="AR912">
            <v>2672</v>
          </cell>
          <cell r="AS912">
            <v>2371</v>
          </cell>
          <cell r="AT912">
            <v>2332</v>
          </cell>
          <cell r="AU912">
            <v>342</v>
          </cell>
          <cell r="AV912">
            <v>2662</v>
          </cell>
          <cell r="AX912">
            <v>1331</v>
          </cell>
          <cell r="AY912">
            <v>52</v>
          </cell>
          <cell r="AZ912">
            <v>2961</v>
          </cell>
          <cell r="BA912">
            <v>271</v>
          </cell>
          <cell r="BB912">
            <v>3102</v>
          </cell>
        </row>
        <row r="913">
          <cell r="J913" t="str">
            <v>TRX#</v>
          </cell>
        </row>
        <row r="914">
          <cell r="J914" t="str">
            <v>FRT</v>
          </cell>
        </row>
        <row r="917">
          <cell r="B917" t="str">
            <v>FUZ270</v>
          </cell>
          <cell r="C917">
            <v>124</v>
          </cell>
          <cell r="D917">
            <v>2</v>
          </cell>
          <cell r="F917">
            <v>2703</v>
          </cell>
          <cell r="G917">
            <v>22803</v>
          </cell>
          <cell r="H917" t="str">
            <v>HUANNAOSHICHANG3</v>
          </cell>
          <cell r="I917">
            <v>4</v>
          </cell>
          <cell r="J917">
            <v>2</v>
          </cell>
          <cell r="K917">
            <v>51</v>
          </cell>
          <cell r="L917">
            <v>81</v>
          </cell>
          <cell r="N917">
            <v>87</v>
          </cell>
          <cell r="O917">
            <v>93</v>
          </cell>
          <cell r="S917">
            <v>4</v>
          </cell>
          <cell r="U917">
            <v>2701</v>
          </cell>
          <cell r="V917">
            <v>2702</v>
          </cell>
          <cell r="W917">
            <v>2371</v>
          </cell>
          <cell r="X917">
            <v>2373</v>
          </cell>
          <cell r="Y917">
            <v>52</v>
          </cell>
          <cell r="Z917">
            <v>51</v>
          </cell>
          <cell r="AA917">
            <v>2592</v>
          </cell>
          <cell r="AB917">
            <v>2591</v>
          </cell>
          <cell r="AC917">
            <v>342</v>
          </cell>
          <cell r="AD917">
            <v>302</v>
          </cell>
          <cell r="AE917">
            <v>303</v>
          </cell>
          <cell r="AF917">
            <v>2272</v>
          </cell>
          <cell r="AG917">
            <v>2273</v>
          </cell>
          <cell r="AH917">
            <v>2662</v>
          </cell>
          <cell r="AI917">
            <v>3103</v>
          </cell>
          <cell r="AR917">
            <v>2333</v>
          </cell>
          <cell r="AS917">
            <v>2372</v>
          </cell>
          <cell r="AT917">
            <v>2663</v>
          </cell>
          <cell r="AU917">
            <v>2673</v>
          </cell>
          <cell r="AW917">
            <v>52</v>
          </cell>
          <cell r="AX917">
            <v>303</v>
          </cell>
          <cell r="AY917">
            <v>302</v>
          </cell>
          <cell r="AZ917">
            <v>1303</v>
          </cell>
          <cell r="BA917">
            <v>273</v>
          </cell>
          <cell r="BB917">
            <v>3103</v>
          </cell>
        </row>
        <row r="918">
          <cell r="J918" t="str">
            <v>TRX#</v>
          </cell>
        </row>
        <row r="919">
          <cell r="J919" t="str">
            <v>FRT</v>
          </cell>
        </row>
        <row r="922">
          <cell r="B922" t="str">
            <v>FUZ310</v>
          </cell>
          <cell r="C922">
            <v>124</v>
          </cell>
          <cell r="D922">
            <v>2</v>
          </cell>
          <cell r="F922">
            <v>3101</v>
          </cell>
          <cell r="G922">
            <v>22803</v>
          </cell>
          <cell r="H922" t="str">
            <v>XINXIANGYUAN1</v>
          </cell>
          <cell r="I922">
            <v>7</v>
          </cell>
          <cell r="J922">
            <v>4</v>
          </cell>
          <cell r="K922">
            <v>52</v>
          </cell>
          <cell r="L922">
            <v>70</v>
          </cell>
          <cell r="N922">
            <v>84</v>
          </cell>
          <cell r="O922">
            <v>90</v>
          </cell>
          <cell r="S922">
            <v>4</v>
          </cell>
          <cell r="U922">
            <v>3102</v>
          </cell>
          <cell r="V922">
            <v>3103</v>
          </cell>
          <cell r="W922">
            <v>62</v>
          </cell>
          <cell r="X922">
            <v>63</v>
          </cell>
          <cell r="Y922">
            <v>2331</v>
          </cell>
          <cell r="Z922">
            <v>2332</v>
          </cell>
          <cell r="AA922">
            <v>2333</v>
          </cell>
          <cell r="AB922">
            <v>1301</v>
          </cell>
          <cell r="AC922">
            <v>2763</v>
          </cell>
          <cell r="AD922">
            <v>2753</v>
          </cell>
          <cell r="AE922">
            <v>2793</v>
          </cell>
          <cell r="AF922">
            <v>2743</v>
          </cell>
          <cell r="AG922">
            <v>2701</v>
          </cell>
          <cell r="AH922">
            <v>271</v>
          </cell>
          <cell r="AI922">
            <v>1282</v>
          </cell>
          <cell r="AJ922">
            <v>2872</v>
          </cell>
          <cell r="AK922">
            <v>302</v>
          </cell>
          <cell r="AR922">
            <v>51</v>
          </cell>
          <cell r="AS922">
            <v>1301</v>
          </cell>
          <cell r="AT922">
            <v>2871</v>
          </cell>
          <cell r="AU922">
            <v>61</v>
          </cell>
          <cell r="AV922" t="str">
            <v xml:space="preserve"> </v>
          </cell>
          <cell r="AW922">
            <v>2701</v>
          </cell>
          <cell r="AX922">
            <v>2332</v>
          </cell>
          <cell r="AY922">
            <v>2661</v>
          </cell>
          <cell r="AZ922">
            <v>2662</v>
          </cell>
          <cell r="BA922">
            <v>2763</v>
          </cell>
          <cell r="BB922" t="str">
            <v xml:space="preserve"> </v>
          </cell>
        </row>
        <row r="923">
          <cell r="J923" t="str">
            <v>TRX#</v>
          </cell>
        </row>
        <row r="924">
          <cell r="J924" t="str">
            <v>FRT</v>
          </cell>
        </row>
        <row r="927">
          <cell r="B927" t="str">
            <v>FUZ310</v>
          </cell>
          <cell r="C927">
            <v>124</v>
          </cell>
          <cell r="D927">
            <v>2</v>
          </cell>
          <cell r="F927">
            <v>3102</v>
          </cell>
          <cell r="G927">
            <v>22803</v>
          </cell>
          <cell r="H927" t="str">
            <v>XINXIANGYUAN2</v>
          </cell>
          <cell r="I927">
            <v>7</v>
          </cell>
          <cell r="J927">
            <v>1</v>
          </cell>
          <cell r="K927">
            <v>46</v>
          </cell>
          <cell r="L927">
            <v>67</v>
          </cell>
          <cell r="N927">
            <v>86</v>
          </cell>
          <cell r="O927">
            <v>92</v>
          </cell>
          <cell r="S927">
            <v>4</v>
          </cell>
          <cell r="U927">
            <v>3101</v>
          </cell>
          <cell r="V927">
            <v>3103</v>
          </cell>
          <cell r="W927">
            <v>1301</v>
          </cell>
          <cell r="X927">
            <v>1302</v>
          </cell>
          <cell r="Y927">
            <v>1303</v>
          </cell>
          <cell r="Z927">
            <v>2701</v>
          </cell>
          <cell r="AA927">
            <v>2702</v>
          </cell>
          <cell r="AB927">
            <v>271</v>
          </cell>
          <cell r="AC927">
            <v>273</v>
          </cell>
          <cell r="AD927">
            <v>2762</v>
          </cell>
          <cell r="AE927">
            <v>2763</v>
          </cell>
          <cell r="AF927">
            <v>51</v>
          </cell>
          <cell r="AG927">
            <v>52</v>
          </cell>
          <cell r="AH927">
            <v>2371</v>
          </cell>
          <cell r="AI927">
            <v>2961</v>
          </cell>
          <cell r="AJ927">
            <v>1331</v>
          </cell>
          <cell r="AK927">
            <v>2713</v>
          </cell>
          <cell r="AR927">
            <v>302</v>
          </cell>
          <cell r="AS927">
            <v>62</v>
          </cell>
          <cell r="AT927">
            <v>1302</v>
          </cell>
          <cell r="AU927">
            <v>52</v>
          </cell>
          <cell r="AV927">
            <v>2962</v>
          </cell>
          <cell r="AW927" t="str">
            <v xml:space="preserve">  </v>
          </cell>
          <cell r="AX927">
            <v>2332</v>
          </cell>
          <cell r="AY927">
            <v>2662</v>
          </cell>
          <cell r="AZ927">
            <v>2702</v>
          </cell>
          <cell r="BA927">
            <v>2762</v>
          </cell>
          <cell r="BB927">
            <v>2333</v>
          </cell>
        </row>
        <row r="928">
          <cell r="J928" t="str">
            <v>TRX#</v>
          </cell>
        </row>
        <row r="929">
          <cell r="J929" t="str">
            <v>FRT</v>
          </cell>
        </row>
        <row r="932">
          <cell r="B932" t="str">
            <v>FUZ310</v>
          </cell>
          <cell r="C932">
            <v>124</v>
          </cell>
          <cell r="D932">
            <v>2</v>
          </cell>
          <cell r="F932">
            <v>3103</v>
          </cell>
          <cell r="G932">
            <v>22803</v>
          </cell>
          <cell r="H932" t="str">
            <v>XINXIANGYUAN3</v>
          </cell>
          <cell r="I932">
            <v>6</v>
          </cell>
          <cell r="J932">
            <v>0</v>
          </cell>
          <cell r="K932">
            <v>44</v>
          </cell>
          <cell r="L932">
            <v>75</v>
          </cell>
          <cell r="N932">
            <v>88</v>
          </cell>
          <cell r="O932">
            <v>94</v>
          </cell>
          <cell r="S932">
            <v>4</v>
          </cell>
          <cell r="U932">
            <v>3101</v>
          </cell>
          <cell r="V932">
            <v>3102</v>
          </cell>
          <cell r="W932">
            <v>2661</v>
          </cell>
          <cell r="X932">
            <v>2662</v>
          </cell>
          <cell r="Y932">
            <v>2663</v>
          </cell>
          <cell r="Z932">
            <v>2332</v>
          </cell>
          <cell r="AA932">
            <v>2333</v>
          </cell>
          <cell r="AB932">
            <v>2701</v>
          </cell>
          <cell r="AC932">
            <v>2703</v>
          </cell>
          <cell r="AD932">
            <v>51</v>
          </cell>
          <cell r="AE932">
            <v>1303</v>
          </cell>
          <cell r="AF932">
            <v>63</v>
          </cell>
          <cell r="AG932">
            <v>302</v>
          </cell>
          <cell r="AH932">
            <v>342</v>
          </cell>
          <cell r="AI932">
            <v>2592</v>
          </cell>
          <cell r="AR932">
            <v>303</v>
          </cell>
          <cell r="AS932">
            <v>63</v>
          </cell>
          <cell r="AT932">
            <v>1303</v>
          </cell>
          <cell r="AU932">
            <v>53</v>
          </cell>
          <cell r="AV932">
            <v>273</v>
          </cell>
          <cell r="AW932" t="str">
            <v xml:space="preserve">  </v>
          </cell>
          <cell r="AX932">
            <v>2333</v>
          </cell>
          <cell r="AY932">
            <v>2661</v>
          </cell>
          <cell r="AZ932">
            <v>2663</v>
          </cell>
          <cell r="BA932">
            <v>2701</v>
          </cell>
          <cell r="BB932">
            <v>2703</v>
          </cell>
        </row>
        <row r="933">
          <cell r="J933" t="str">
            <v>TRX#</v>
          </cell>
        </row>
        <row r="934">
          <cell r="J934" t="str">
            <v>FRT</v>
          </cell>
        </row>
        <row r="937">
          <cell r="B937" t="str">
            <v>ALL</v>
          </cell>
        </row>
        <row r="938">
          <cell r="B938" t="str">
            <v>SITE:</v>
          </cell>
          <cell r="C938" t="str">
            <v>BCF</v>
          </cell>
          <cell r="D938" t="str">
            <v>BTS</v>
          </cell>
          <cell r="E938" t="str">
            <v>TYP</v>
          </cell>
          <cell r="F938" t="str">
            <v>CI</v>
          </cell>
          <cell r="G938" t="str">
            <v>LAC</v>
          </cell>
          <cell r="H938" t="str">
            <v>CELL NAME</v>
          </cell>
          <cell r="I938" t="str">
            <v>NCC</v>
          </cell>
          <cell r="J938" t="str">
            <v>BCC</v>
          </cell>
          <cell r="K938" t="str">
            <v>BCCH</v>
          </cell>
          <cell r="L938" t="str">
            <v>2nd</v>
          </cell>
          <cell r="M938" t="str">
            <v>3rd</v>
          </cell>
          <cell r="N938" t="str">
            <v>4th</v>
          </cell>
          <cell r="O938" t="str">
            <v>5th</v>
          </cell>
          <cell r="P938" t="str">
            <v>BCH</v>
          </cell>
          <cell r="Q938" t="str">
            <v>AG</v>
          </cell>
          <cell r="R938" t="str">
            <v>SD</v>
          </cell>
          <cell r="S938" t="str">
            <v>TRX</v>
          </cell>
          <cell r="T938" t="str">
            <v>ET</v>
          </cell>
          <cell r="W938" t="str">
            <v>Neighbor cell</v>
          </cell>
          <cell r="AR938" t="str">
            <v>IUO Reference Cells (Pool)  &lt;&lt;CoCh - AdjCh&gt;&gt;</v>
          </cell>
        </row>
        <row r="939">
          <cell r="G939" t="str">
            <v>(Dec)</v>
          </cell>
          <cell r="K939" t="str">
            <v>TRX</v>
          </cell>
          <cell r="L939" t="str">
            <v>TRX</v>
          </cell>
          <cell r="M939" t="str">
            <v>TRX</v>
          </cell>
          <cell r="N939" t="str">
            <v>TRX</v>
          </cell>
          <cell r="O939" t="str">
            <v>TRX</v>
          </cell>
          <cell r="P939" t="str">
            <v>CFC</v>
          </cell>
          <cell r="Q939" t="str">
            <v>CH</v>
          </cell>
          <cell r="R939" t="str">
            <v>CH</v>
          </cell>
          <cell r="S939" t="str">
            <v>Num</v>
          </cell>
          <cell r="T939" t="str">
            <v>Num</v>
          </cell>
          <cell r="U939">
            <v>1</v>
          </cell>
          <cell r="V939">
            <v>2</v>
          </cell>
          <cell r="W939">
            <v>3</v>
          </cell>
          <cell r="X939">
            <v>4</v>
          </cell>
          <cell r="Y939">
            <v>5</v>
          </cell>
          <cell r="Z939">
            <v>6</v>
          </cell>
          <cell r="AA939">
            <v>7</v>
          </cell>
          <cell r="AB939">
            <v>8</v>
          </cell>
          <cell r="AC939">
            <v>9</v>
          </cell>
          <cell r="AD939">
            <v>10</v>
          </cell>
          <cell r="AE939">
            <v>11</v>
          </cell>
          <cell r="AF939">
            <v>12</v>
          </cell>
          <cell r="AG939">
            <v>13</v>
          </cell>
          <cell r="AH939">
            <v>14</v>
          </cell>
          <cell r="AI939">
            <v>15</v>
          </cell>
          <cell r="AJ939">
            <v>16</v>
          </cell>
          <cell r="AK939">
            <v>17</v>
          </cell>
          <cell r="AL939">
            <v>18</v>
          </cell>
          <cell r="AM939">
            <v>19</v>
          </cell>
          <cell r="AN939">
            <v>20</v>
          </cell>
          <cell r="AO939">
            <v>21</v>
          </cell>
          <cell r="AP939">
            <v>22</v>
          </cell>
          <cell r="AQ939">
            <v>23</v>
          </cell>
          <cell r="AR939">
            <v>1</v>
          </cell>
          <cell r="AS939">
            <v>2</v>
          </cell>
          <cell r="AT939">
            <v>3</v>
          </cell>
          <cell r="AU939">
            <v>4</v>
          </cell>
          <cell r="AV939">
            <v>5</v>
          </cell>
          <cell r="AW939">
            <v>6</v>
          </cell>
          <cell r="AX939">
            <v>7</v>
          </cell>
          <cell r="AY939">
            <v>8</v>
          </cell>
          <cell r="AZ939">
            <v>9</v>
          </cell>
          <cell r="BA939">
            <v>10</v>
          </cell>
          <cell r="BB939">
            <v>11</v>
          </cell>
        </row>
        <row r="940">
          <cell r="B940" t="str">
            <v>BSC131</v>
          </cell>
        </row>
        <row r="941">
          <cell r="B941" t="str">
            <v>FUZ003</v>
          </cell>
          <cell r="C941">
            <v>131</v>
          </cell>
          <cell r="D941">
            <v>3</v>
          </cell>
          <cell r="F941">
            <v>31</v>
          </cell>
          <cell r="G941">
            <v>22805</v>
          </cell>
          <cell r="H941" t="str">
            <v>QINTING1</v>
          </cell>
          <cell r="I941">
            <v>5</v>
          </cell>
          <cell r="J941">
            <v>7</v>
          </cell>
          <cell r="K941">
            <v>48</v>
          </cell>
          <cell r="L941">
            <v>64</v>
          </cell>
          <cell r="M941">
            <v>68</v>
          </cell>
          <cell r="N941">
            <v>84</v>
          </cell>
          <cell r="O941">
            <v>90</v>
          </cell>
          <cell r="S941">
            <v>5</v>
          </cell>
          <cell r="U941">
            <v>32</v>
          </cell>
          <cell r="V941">
            <v>33</v>
          </cell>
          <cell r="W941">
            <v>2072</v>
          </cell>
          <cell r="X941">
            <v>2073</v>
          </cell>
          <cell r="Y941">
            <v>3031</v>
          </cell>
          <cell r="Z941">
            <v>2063</v>
          </cell>
          <cell r="AA941">
            <v>1441</v>
          </cell>
          <cell r="AB941">
            <v>2071</v>
          </cell>
          <cell r="AC941">
            <v>2121</v>
          </cell>
          <cell r="AR941">
            <v>2101</v>
          </cell>
          <cell r="AS941">
            <v>1151</v>
          </cell>
          <cell r="AT941">
            <v>2471</v>
          </cell>
          <cell r="AU941">
            <v>681</v>
          </cell>
          <cell r="AW941">
            <v>2063</v>
          </cell>
          <cell r="AX941">
            <v>71</v>
          </cell>
          <cell r="AY941">
            <v>1133</v>
          </cell>
          <cell r="AZ941">
            <v>1131</v>
          </cell>
          <cell r="BA941">
            <v>2091</v>
          </cell>
        </row>
        <row r="942">
          <cell r="J942" t="str">
            <v>TRX#</v>
          </cell>
        </row>
        <row r="943">
          <cell r="J943" t="str">
            <v>FRT</v>
          </cell>
        </row>
        <row r="946">
          <cell r="B946" t="str">
            <v>FUZ003</v>
          </cell>
          <cell r="C946">
            <v>131</v>
          </cell>
          <cell r="D946">
            <v>3</v>
          </cell>
          <cell r="F946">
            <v>32</v>
          </cell>
          <cell r="G946">
            <v>22805</v>
          </cell>
          <cell r="H946" t="str">
            <v>QINTING2</v>
          </cell>
          <cell r="I946">
            <v>5</v>
          </cell>
          <cell r="J946">
            <v>3</v>
          </cell>
          <cell r="K946">
            <v>56</v>
          </cell>
          <cell r="L946">
            <v>72</v>
          </cell>
          <cell r="M946">
            <v>74</v>
          </cell>
          <cell r="N946">
            <v>86</v>
          </cell>
          <cell r="O946">
            <v>92</v>
          </cell>
          <cell r="S946">
            <v>5</v>
          </cell>
          <cell r="U946">
            <v>33</v>
          </cell>
          <cell r="V946">
            <v>31</v>
          </cell>
          <cell r="W946">
            <v>2063</v>
          </cell>
          <cell r="X946">
            <v>2062</v>
          </cell>
          <cell r="Y946">
            <v>1131</v>
          </cell>
          <cell r="Z946">
            <v>1133</v>
          </cell>
          <cell r="AA946">
            <v>2471</v>
          </cell>
          <cell r="AB946">
            <v>2472</v>
          </cell>
          <cell r="AC946">
            <v>2082</v>
          </cell>
          <cell r="AD946">
            <v>3031</v>
          </cell>
          <cell r="AE946">
            <v>71</v>
          </cell>
          <cell r="AF946">
            <v>2081</v>
          </cell>
          <cell r="AG946">
            <v>72</v>
          </cell>
          <cell r="AH946">
            <v>2851</v>
          </cell>
          <cell r="AR946">
            <v>2072</v>
          </cell>
          <cell r="AS946">
            <v>1161</v>
          </cell>
          <cell r="AT946">
            <v>2472</v>
          </cell>
          <cell r="AU946">
            <v>682</v>
          </cell>
          <cell r="AW946">
            <v>2062</v>
          </cell>
          <cell r="AX946">
            <v>73</v>
          </cell>
          <cell r="AY946">
            <v>1131</v>
          </cell>
          <cell r="AZ946">
            <v>2082</v>
          </cell>
          <cell r="BA946">
            <v>2092</v>
          </cell>
        </row>
        <row r="947">
          <cell r="J947" t="str">
            <v>TRX#</v>
          </cell>
        </row>
        <row r="948">
          <cell r="J948" t="str">
            <v>FRT</v>
          </cell>
        </row>
        <row r="951">
          <cell r="B951" t="str">
            <v>FUZ003</v>
          </cell>
          <cell r="C951">
            <v>131</v>
          </cell>
          <cell r="D951">
            <v>3</v>
          </cell>
          <cell r="F951">
            <v>33</v>
          </cell>
          <cell r="G951">
            <v>22805</v>
          </cell>
          <cell r="H951" t="str">
            <v>QINTING3</v>
          </cell>
          <cell r="I951">
            <v>6</v>
          </cell>
          <cell r="J951">
            <v>3</v>
          </cell>
          <cell r="K951">
            <v>46</v>
          </cell>
          <cell r="L951">
            <v>81</v>
          </cell>
          <cell r="M951">
            <v>70</v>
          </cell>
          <cell r="N951">
            <v>88</v>
          </cell>
          <cell r="O951">
            <v>94</v>
          </cell>
          <cell r="S951">
            <v>5</v>
          </cell>
          <cell r="U951">
            <v>31</v>
          </cell>
          <cell r="V951">
            <v>32</v>
          </cell>
          <cell r="W951">
            <v>2072</v>
          </cell>
          <cell r="X951">
            <v>2073</v>
          </cell>
          <cell r="Y951">
            <v>2081</v>
          </cell>
          <cell r="Z951">
            <v>1133</v>
          </cell>
          <cell r="AA951">
            <v>2471</v>
          </cell>
          <cell r="AB951">
            <v>2082</v>
          </cell>
          <cell r="AC951">
            <v>681</v>
          </cell>
          <cell r="AD951">
            <v>682</v>
          </cell>
          <cell r="AE951">
            <v>1131</v>
          </cell>
          <cell r="AF951">
            <v>2121</v>
          </cell>
          <cell r="AR951">
            <v>2073</v>
          </cell>
          <cell r="AS951">
            <v>2103</v>
          </cell>
          <cell r="AT951">
            <v>1153</v>
          </cell>
          <cell r="AU951">
            <v>2473</v>
          </cell>
          <cell r="AW951">
            <v>2063</v>
          </cell>
          <cell r="AX951">
            <v>71</v>
          </cell>
          <cell r="AY951">
            <v>1133</v>
          </cell>
          <cell r="AZ951">
            <v>2081</v>
          </cell>
          <cell r="BA951">
            <v>2091</v>
          </cell>
          <cell r="BB951">
            <v>101</v>
          </cell>
        </row>
        <row r="952">
          <cell r="J952" t="str">
            <v>TRX#</v>
          </cell>
        </row>
        <row r="953">
          <cell r="J953" t="str">
            <v>FRT</v>
          </cell>
        </row>
        <row r="956">
          <cell r="B956" t="str">
            <v>FUZ010</v>
          </cell>
          <cell r="C956">
            <v>131</v>
          </cell>
          <cell r="D956">
            <v>3</v>
          </cell>
          <cell r="F956">
            <v>101</v>
          </cell>
          <cell r="G956">
            <v>22805</v>
          </cell>
          <cell r="H956" t="str">
            <v>HUALIN1</v>
          </cell>
          <cell r="I956">
            <v>6</v>
          </cell>
          <cell r="J956">
            <v>0</v>
          </cell>
          <cell r="K956">
            <v>48</v>
          </cell>
          <cell r="L956">
            <v>81</v>
          </cell>
          <cell r="N956">
            <v>83</v>
          </cell>
          <cell r="O956">
            <v>89</v>
          </cell>
          <cell r="S956">
            <v>4</v>
          </cell>
          <cell r="U956">
            <v>102</v>
          </cell>
          <cell r="V956">
            <v>103</v>
          </cell>
          <cell r="W956">
            <v>1132</v>
          </cell>
          <cell r="X956">
            <v>2111</v>
          </cell>
          <cell r="Y956">
            <v>2472</v>
          </cell>
          <cell r="Z956">
            <v>2473</v>
          </cell>
          <cell r="AA956">
            <v>1151</v>
          </cell>
          <cell r="AB956">
            <v>1153</v>
          </cell>
          <cell r="AC956">
            <v>2112</v>
          </cell>
          <cell r="AD956">
            <v>2113</v>
          </cell>
          <cell r="AE956">
            <v>2121</v>
          </cell>
          <cell r="AF956">
            <v>2123</v>
          </cell>
          <cell r="AG956">
            <v>3021</v>
          </cell>
          <cell r="AH956">
            <v>3023</v>
          </cell>
          <cell r="AR956">
            <v>2081</v>
          </cell>
          <cell r="AS956">
            <v>1171</v>
          </cell>
          <cell r="AT956">
            <v>1183</v>
          </cell>
          <cell r="AU956">
            <v>333</v>
          </cell>
          <cell r="AV956">
            <v>2121</v>
          </cell>
          <cell r="AX956">
            <v>2473</v>
          </cell>
          <cell r="AY956">
            <v>2131</v>
          </cell>
          <cell r="AZ956">
            <v>1163</v>
          </cell>
          <cell r="BA956">
            <v>3021</v>
          </cell>
          <cell r="BB956">
            <v>3023</v>
          </cell>
        </row>
        <row r="957">
          <cell r="J957" t="str">
            <v>TRX#</v>
          </cell>
        </row>
        <row r="958">
          <cell r="J958" t="str">
            <v>FRT</v>
          </cell>
        </row>
        <row r="961">
          <cell r="B961" t="str">
            <v>FUZ010</v>
          </cell>
          <cell r="C961">
            <v>131</v>
          </cell>
          <cell r="D961">
            <v>3</v>
          </cell>
          <cell r="F961">
            <v>102</v>
          </cell>
          <cell r="G961">
            <v>22805</v>
          </cell>
          <cell r="H961" t="str">
            <v>HUALIN2</v>
          </cell>
          <cell r="I961">
            <v>5</v>
          </cell>
          <cell r="J961">
            <v>4</v>
          </cell>
          <cell r="K961">
            <v>56</v>
          </cell>
          <cell r="L961">
            <v>76</v>
          </cell>
          <cell r="N961">
            <v>85</v>
          </cell>
          <cell r="O961">
            <v>91</v>
          </cell>
          <cell r="S961">
            <v>4</v>
          </cell>
          <cell r="U961">
            <v>103</v>
          </cell>
          <cell r="V961">
            <v>101</v>
          </cell>
          <cell r="W961">
            <v>1132</v>
          </cell>
          <cell r="X961">
            <v>2131</v>
          </cell>
          <cell r="Y961">
            <v>1151</v>
          </cell>
          <cell r="Z961">
            <v>1153</v>
          </cell>
          <cell r="AA961">
            <v>1163</v>
          </cell>
          <cell r="AB961">
            <v>111</v>
          </cell>
          <cell r="AC961">
            <v>113</v>
          </cell>
          <cell r="AD961">
            <v>1171</v>
          </cell>
          <cell r="AE961">
            <v>1162</v>
          </cell>
          <cell r="AF961">
            <v>1173</v>
          </cell>
          <cell r="AG961">
            <v>2122</v>
          </cell>
          <cell r="AH961">
            <v>2123</v>
          </cell>
          <cell r="AI961">
            <v>2563</v>
          </cell>
          <cell r="AJ961">
            <v>3021</v>
          </cell>
          <cell r="AK961">
            <v>3022</v>
          </cell>
          <cell r="AL961">
            <v>3023</v>
          </cell>
          <cell r="AR961">
            <v>2082</v>
          </cell>
          <cell r="AS961">
            <v>331</v>
          </cell>
          <cell r="AT961">
            <v>112</v>
          </cell>
          <cell r="AU961">
            <v>1131</v>
          </cell>
          <cell r="AV961">
            <v>2122</v>
          </cell>
          <cell r="AX961">
            <v>2472</v>
          </cell>
          <cell r="AY961">
            <v>2131</v>
          </cell>
          <cell r="AZ961">
            <v>1163</v>
          </cell>
          <cell r="BA961">
            <v>1151</v>
          </cell>
          <cell r="BB961">
            <v>3021</v>
          </cell>
        </row>
        <row r="962">
          <cell r="J962" t="str">
            <v>TRX#</v>
          </cell>
        </row>
        <row r="963">
          <cell r="J963" t="str">
            <v>FRT</v>
          </cell>
        </row>
        <row r="966">
          <cell r="B966" t="str">
            <v>FUZ010</v>
          </cell>
          <cell r="C966">
            <v>131</v>
          </cell>
          <cell r="D966">
            <v>3</v>
          </cell>
          <cell r="F966">
            <v>103</v>
          </cell>
          <cell r="G966">
            <v>22805</v>
          </cell>
          <cell r="H966" t="str">
            <v>HUALIN3</v>
          </cell>
          <cell r="I966">
            <v>5</v>
          </cell>
          <cell r="J966">
            <v>3</v>
          </cell>
          <cell r="K966">
            <v>53</v>
          </cell>
          <cell r="L966">
            <v>74</v>
          </cell>
          <cell r="N966">
            <v>87</v>
          </cell>
          <cell r="O966">
            <v>93</v>
          </cell>
          <cell r="S966">
            <v>4</v>
          </cell>
          <cell r="U966">
            <v>101</v>
          </cell>
          <cell r="V966">
            <v>102</v>
          </cell>
          <cell r="W966">
            <v>2111</v>
          </cell>
          <cell r="X966">
            <v>2473</v>
          </cell>
          <cell r="Y966">
            <v>333</v>
          </cell>
          <cell r="Z966">
            <v>2131</v>
          </cell>
          <cell r="AA966">
            <v>1173</v>
          </cell>
          <cell r="AB966">
            <v>1171</v>
          </cell>
          <cell r="AC966">
            <v>1163</v>
          </cell>
          <cell r="AD966">
            <v>1162</v>
          </cell>
          <cell r="AE966">
            <v>331</v>
          </cell>
          <cell r="AF966">
            <v>2112</v>
          </cell>
          <cell r="AG966">
            <v>2113</v>
          </cell>
          <cell r="AH966">
            <v>2123</v>
          </cell>
          <cell r="AI966">
            <v>2491</v>
          </cell>
          <cell r="AJ966">
            <v>3021</v>
          </cell>
          <cell r="AK966">
            <v>3022</v>
          </cell>
          <cell r="AL966">
            <v>3023</v>
          </cell>
          <cell r="AR966">
            <v>1173</v>
          </cell>
          <cell r="AS966">
            <v>332</v>
          </cell>
          <cell r="AT966">
            <v>2083</v>
          </cell>
          <cell r="AU966">
            <v>2123</v>
          </cell>
          <cell r="AV966">
            <v>2563</v>
          </cell>
          <cell r="AX966">
            <v>2473</v>
          </cell>
          <cell r="AY966">
            <v>2472</v>
          </cell>
          <cell r="AZ966">
            <v>2133</v>
          </cell>
          <cell r="BA966">
            <v>2112</v>
          </cell>
          <cell r="BB966">
            <v>3023</v>
          </cell>
        </row>
        <row r="967">
          <cell r="J967" t="str">
            <v>TRX#</v>
          </cell>
        </row>
        <row r="968">
          <cell r="J968" t="str">
            <v>FRT</v>
          </cell>
        </row>
        <row r="971">
          <cell r="B971" t="str">
            <v>FUZ068</v>
          </cell>
          <cell r="C971">
            <v>131</v>
          </cell>
          <cell r="D971">
            <v>3</v>
          </cell>
          <cell r="F971">
            <v>681</v>
          </cell>
          <cell r="G971">
            <v>22804</v>
          </cell>
          <cell r="H971" t="str">
            <v>PINGXI1</v>
          </cell>
          <cell r="I971">
            <v>6</v>
          </cell>
          <cell r="J971">
            <v>1</v>
          </cell>
          <cell r="K971">
            <v>52</v>
          </cell>
          <cell r="L971">
            <v>72</v>
          </cell>
          <cell r="N971">
            <v>84</v>
          </cell>
          <cell r="S971">
            <v>3</v>
          </cell>
          <cell r="U971">
            <v>682</v>
          </cell>
          <cell r="V971">
            <v>683</v>
          </cell>
          <cell r="W971">
            <v>2073</v>
          </cell>
          <cell r="X971">
            <v>581</v>
          </cell>
          <cell r="Y971">
            <v>2072</v>
          </cell>
          <cell r="Z971">
            <v>33</v>
          </cell>
          <cell r="AA971">
            <v>2081</v>
          </cell>
          <cell r="AB971">
            <v>2083</v>
          </cell>
          <cell r="AC971">
            <v>2071</v>
          </cell>
          <cell r="AD971">
            <v>2421</v>
          </cell>
          <cell r="AR971">
            <v>2113</v>
          </cell>
          <cell r="AS971">
            <v>1141</v>
          </cell>
          <cell r="AT971">
            <v>2471</v>
          </cell>
          <cell r="AV971">
            <v>2081</v>
          </cell>
          <cell r="AW971">
            <v>2431</v>
          </cell>
        </row>
        <row r="972">
          <cell r="J972" t="str">
            <v>TRX#</v>
          </cell>
        </row>
        <row r="973">
          <cell r="J973" t="str">
            <v>FRT</v>
          </cell>
        </row>
        <row r="976">
          <cell r="B976" t="str">
            <v>FUZ068</v>
          </cell>
          <cell r="C976">
            <v>131</v>
          </cell>
          <cell r="D976">
            <v>3</v>
          </cell>
          <cell r="F976">
            <v>682</v>
          </cell>
          <cell r="G976">
            <v>22804</v>
          </cell>
          <cell r="H976" t="str">
            <v>PINGXI2</v>
          </cell>
          <cell r="I976">
            <v>5</v>
          </cell>
          <cell r="J976">
            <v>0</v>
          </cell>
          <cell r="K976">
            <v>58</v>
          </cell>
          <cell r="L976">
            <v>80</v>
          </cell>
          <cell r="N976">
            <v>86</v>
          </cell>
          <cell r="S976">
            <v>3</v>
          </cell>
          <cell r="U976">
            <v>683</v>
          </cell>
          <cell r="V976">
            <v>681</v>
          </cell>
          <cell r="W976">
            <v>2081</v>
          </cell>
          <cell r="X976">
            <v>2083</v>
          </cell>
          <cell r="Y976">
            <v>2113</v>
          </cell>
          <cell r="Z976">
            <v>2431</v>
          </cell>
          <cell r="AA976">
            <v>33</v>
          </cell>
          <cell r="AB976">
            <v>2072</v>
          </cell>
          <cell r="AC976">
            <v>2073</v>
          </cell>
          <cell r="AD976">
            <v>1133</v>
          </cell>
          <cell r="AE976">
            <v>2432</v>
          </cell>
          <cell r="AR976">
            <v>32</v>
          </cell>
          <cell r="AS976">
            <v>2412</v>
          </cell>
          <cell r="AT976">
            <v>1142</v>
          </cell>
          <cell r="AV976">
            <v>2422</v>
          </cell>
          <cell r="AW976">
            <v>2082</v>
          </cell>
          <cell r="AX976">
            <v>2432</v>
          </cell>
        </row>
        <row r="977">
          <cell r="J977" t="str">
            <v>TRX#</v>
          </cell>
        </row>
        <row r="978">
          <cell r="J978" t="str">
            <v>FRT</v>
          </cell>
        </row>
        <row r="981">
          <cell r="B981" t="str">
            <v>FUZ068</v>
          </cell>
          <cell r="C981">
            <v>131</v>
          </cell>
          <cell r="D981">
            <v>3</v>
          </cell>
          <cell r="F981">
            <v>683</v>
          </cell>
          <cell r="G981">
            <v>22804</v>
          </cell>
          <cell r="H981" t="str">
            <v>PINGXI3</v>
          </cell>
          <cell r="I981">
            <v>5</v>
          </cell>
          <cell r="J981">
            <v>7</v>
          </cell>
          <cell r="K981">
            <v>47</v>
          </cell>
          <cell r="L981">
            <v>67</v>
          </cell>
          <cell r="N981">
            <v>88</v>
          </cell>
          <cell r="S981">
            <v>3</v>
          </cell>
          <cell r="U981">
            <v>681</v>
          </cell>
          <cell r="V981">
            <v>682</v>
          </cell>
          <cell r="W981">
            <v>2113</v>
          </cell>
          <cell r="X981">
            <v>2432</v>
          </cell>
          <cell r="Y981">
            <v>2431</v>
          </cell>
          <cell r="Z981">
            <v>2421</v>
          </cell>
          <cell r="AA981">
            <v>2422</v>
          </cell>
          <cell r="AR981">
            <v>2413</v>
          </cell>
          <cell r="AS981">
            <v>2112</v>
          </cell>
          <cell r="AT981">
            <v>2473</v>
          </cell>
          <cell r="AU981">
            <v>33</v>
          </cell>
          <cell r="AW981">
            <v>2083</v>
          </cell>
          <cell r="AX981">
            <v>2423</v>
          </cell>
        </row>
        <row r="982">
          <cell r="J982" t="str">
            <v>TRX#</v>
          </cell>
        </row>
        <row r="983">
          <cell r="J983" t="str">
            <v>FRT</v>
          </cell>
        </row>
        <row r="986">
          <cell r="B986" t="str">
            <v>FUZ113</v>
          </cell>
          <cell r="C986">
            <v>131</v>
          </cell>
          <cell r="D986">
            <v>3</v>
          </cell>
          <cell r="F986">
            <v>1131</v>
          </cell>
          <cell r="G986">
            <v>22805</v>
          </cell>
          <cell r="H986" t="str">
            <v>LAOGANJU1</v>
          </cell>
          <cell r="I986">
            <v>5</v>
          </cell>
          <cell r="J986">
            <v>4</v>
          </cell>
          <cell r="K986">
            <v>53</v>
          </cell>
          <cell r="L986">
            <v>71</v>
          </cell>
          <cell r="N986">
            <v>85</v>
          </cell>
          <cell r="O986">
            <v>91</v>
          </cell>
          <cell r="S986">
            <v>4</v>
          </cell>
          <cell r="U986">
            <v>1132</v>
          </cell>
          <cell r="V986">
            <v>1133</v>
          </cell>
          <cell r="W986">
            <v>32</v>
          </cell>
          <cell r="X986">
            <v>2062</v>
          </cell>
          <cell r="Y986">
            <v>2063</v>
          </cell>
          <cell r="Z986">
            <v>71</v>
          </cell>
          <cell r="AA986">
            <v>73</v>
          </cell>
          <cell r="AB986">
            <v>1151</v>
          </cell>
          <cell r="AC986">
            <v>33</v>
          </cell>
          <cell r="AD986">
            <v>2471</v>
          </cell>
          <cell r="AE986">
            <v>2121</v>
          </cell>
          <cell r="AF986">
            <v>2851</v>
          </cell>
          <cell r="AR986">
            <v>2061</v>
          </cell>
          <cell r="AS986">
            <v>102</v>
          </cell>
          <cell r="AT986">
            <v>1151</v>
          </cell>
          <cell r="AU986">
            <v>2092</v>
          </cell>
          <cell r="AV986">
            <v>72</v>
          </cell>
          <cell r="AW986">
            <v>2122</v>
          </cell>
          <cell r="AY986">
            <v>32</v>
          </cell>
          <cell r="AZ986">
            <v>2472</v>
          </cell>
          <cell r="BA986">
            <v>2851</v>
          </cell>
          <cell r="BB986">
            <v>2853</v>
          </cell>
        </row>
        <row r="987">
          <cell r="J987" t="str">
            <v>TRX#</v>
          </cell>
        </row>
        <row r="988">
          <cell r="J988" t="str">
            <v>FRT</v>
          </cell>
        </row>
        <row r="991">
          <cell r="B991" t="str">
            <v>FUZ113</v>
          </cell>
          <cell r="C991">
            <v>131</v>
          </cell>
          <cell r="D991">
            <v>3</v>
          </cell>
          <cell r="F991">
            <v>1132</v>
          </cell>
          <cell r="G991">
            <v>22805</v>
          </cell>
          <cell r="H991" t="str">
            <v>LAOGANJU2</v>
          </cell>
          <cell r="I991">
            <v>6</v>
          </cell>
          <cell r="J991">
            <v>7</v>
          </cell>
          <cell r="K991">
            <v>43</v>
          </cell>
          <cell r="L991">
            <v>80</v>
          </cell>
          <cell r="N991">
            <v>87</v>
          </cell>
          <cell r="O991">
            <v>93</v>
          </cell>
          <cell r="S991">
            <v>4</v>
          </cell>
          <cell r="U991">
            <v>1133</v>
          </cell>
          <cell r="V991">
            <v>1131</v>
          </cell>
          <cell r="W991">
            <v>2081</v>
          </cell>
          <cell r="X991">
            <v>72</v>
          </cell>
          <cell r="Y991">
            <v>1151</v>
          </cell>
          <cell r="Z991">
            <v>1161</v>
          </cell>
          <cell r="AA991">
            <v>1162</v>
          </cell>
          <cell r="AB991">
            <v>101</v>
          </cell>
          <cell r="AC991">
            <v>102</v>
          </cell>
          <cell r="AD991">
            <v>2471</v>
          </cell>
          <cell r="AE991">
            <v>2472</v>
          </cell>
          <cell r="AF991">
            <v>2082</v>
          </cell>
          <cell r="AG991">
            <v>1153</v>
          </cell>
          <cell r="AH991">
            <v>1163</v>
          </cell>
          <cell r="AI991">
            <v>73</v>
          </cell>
          <cell r="AJ991">
            <v>2121</v>
          </cell>
          <cell r="AK991">
            <v>2561</v>
          </cell>
          <cell r="AL991">
            <v>2563</v>
          </cell>
          <cell r="AM991">
            <v>2853</v>
          </cell>
          <cell r="AR991">
            <v>2062</v>
          </cell>
          <cell r="AS991">
            <v>73</v>
          </cell>
          <cell r="AT991">
            <v>2083</v>
          </cell>
          <cell r="AU991">
            <v>103</v>
          </cell>
          <cell r="AV991">
            <v>2123</v>
          </cell>
          <cell r="AW991">
            <v>2563</v>
          </cell>
          <cell r="AY991">
            <v>1153</v>
          </cell>
          <cell r="AZ991">
            <v>2472</v>
          </cell>
          <cell r="BA991">
            <v>682</v>
          </cell>
          <cell r="BB991">
            <v>2853</v>
          </cell>
        </row>
        <row r="992">
          <cell r="J992" t="str">
            <v>TRX#</v>
          </cell>
        </row>
        <row r="993">
          <cell r="J993" t="str">
            <v>FRT</v>
          </cell>
        </row>
        <row r="996">
          <cell r="B996" t="str">
            <v>FUZ113</v>
          </cell>
          <cell r="C996">
            <v>131</v>
          </cell>
          <cell r="D996">
            <v>3</v>
          </cell>
          <cell r="F996">
            <v>1133</v>
          </cell>
          <cell r="G996">
            <v>22805</v>
          </cell>
          <cell r="H996" t="str">
            <v>LAOGANJU3</v>
          </cell>
          <cell r="I996">
            <v>4</v>
          </cell>
          <cell r="J996">
            <v>7</v>
          </cell>
          <cell r="K996">
            <v>51</v>
          </cell>
          <cell r="L996">
            <v>76</v>
          </cell>
          <cell r="N996">
            <v>83</v>
          </cell>
          <cell r="O996">
            <v>89</v>
          </cell>
          <cell r="S996">
            <v>4</v>
          </cell>
          <cell r="U996">
            <v>1131</v>
          </cell>
          <cell r="V996">
            <v>1132</v>
          </cell>
          <cell r="W996">
            <v>2082</v>
          </cell>
          <cell r="X996">
            <v>2081</v>
          </cell>
          <cell r="Y996">
            <v>32</v>
          </cell>
          <cell r="Z996">
            <v>33</v>
          </cell>
          <cell r="AA996">
            <v>2062</v>
          </cell>
          <cell r="AB996">
            <v>2063</v>
          </cell>
          <cell r="AC996">
            <v>682</v>
          </cell>
          <cell r="AD996">
            <v>2471</v>
          </cell>
          <cell r="AE996">
            <v>2121</v>
          </cell>
          <cell r="AF996">
            <v>2122</v>
          </cell>
          <cell r="AG996">
            <v>2561</v>
          </cell>
          <cell r="AR996">
            <v>71</v>
          </cell>
          <cell r="AS996">
            <v>101</v>
          </cell>
          <cell r="AT996">
            <v>2081</v>
          </cell>
          <cell r="AU996">
            <v>2121</v>
          </cell>
          <cell r="AW996">
            <v>33</v>
          </cell>
          <cell r="AX996">
            <v>2103</v>
          </cell>
          <cell r="AY996">
            <v>1151</v>
          </cell>
          <cell r="AZ996">
            <v>1163</v>
          </cell>
          <cell r="BA996">
            <v>2471</v>
          </cell>
        </row>
        <row r="997">
          <cell r="J997" t="str">
            <v>TRX#</v>
          </cell>
        </row>
        <row r="998">
          <cell r="J998" t="str">
            <v>FRT</v>
          </cell>
        </row>
        <row r="1001">
          <cell r="B1001" t="str">
            <v>FUZ144</v>
          </cell>
          <cell r="C1001">
            <v>131</v>
          </cell>
          <cell r="D1001">
            <v>3</v>
          </cell>
          <cell r="F1001">
            <v>1441</v>
          </cell>
          <cell r="G1001">
            <v>22805</v>
          </cell>
          <cell r="H1001" t="str">
            <v>FZHUANXI1</v>
          </cell>
          <cell r="I1001">
            <v>4</v>
          </cell>
          <cell r="J1001">
            <v>7</v>
          </cell>
          <cell r="K1001">
            <v>80</v>
          </cell>
          <cell r="S1001">
            <v>1</v>
          </cell>
          <cell r="U1001">
            <v>2071</v>
          </cell>
          <cell r="V1001">
            <v>2072</v>
          </cell>
          <cell r="W1001">
            <v>31</v>
          </cell>
          <cell r="X1001">
            <v>1431</v>
          </cell>
          <cell r="Y1001">
            <v>1911</v>
          </cell>
          <cell r="Z1001">
            <v>213</v>
          </cell>
          <cell r="AA1001">
            <v>581</v>
          </cell>
          <cell r="AB1001">
            <v>2063</v>
          </cell>
          <cell r="AC1001">
            <v>2061</v>
          </cell>
          <cell r="AD1001">
            <v>1621</v>
          </cell>
          <cell r="AE1001">
            <v>4091</v>
          </cell>
          <cell r="AF1001">
            <v>4111</v>
          </cell>
        </row>
        <row r="1002">
          <cell r="J1002" t="str">
            <v>TRX#</v>
          </cell>
        </row>
        <row r="1003">
          <cell r="J1003" t="str">
            <v>FRT</v>
          </cell>
        </row>
        <row r="1006">
          <cell r="B1006" t="str">
            <v>FUZ207</v>
          </cell>
          <cell r="C1006">
            <v>131</v>
          </cell>
          <cell r="D1006">
            <v>3</v>
          </cell>
          <cell r="F1006">
            <v>2071</v>
          </cell>
          <cell r="G1006">
            <v>22804</v>
          </cell>
          <cell r="H1006" t="str">
            <v>XINDIAN1</v>
          </cell>
          <cell r="I1006">
            <v>7</v>
          </cell>
          <cell r="J1006">
            <v>4</v>
          </cell>
          <cell r="K1006">
            <v>43</v>
          </cell>
          <cell r="L1006">
            <v>76</v>
          </cell>
          <cell r="N1006">
            <v>84</v>
          </cell>
          <cell r="O1006">
            <v>90</v>
          </cell>
          <cell r="S1006">
            <v>4</v>
          </cell>
          <cell r="U1006">
            <v>2072</v>
          </cell>
          <cell r="V1006">
            <v>2073</v>
          </cell>
          <cell r="W1006">
            <v>31</v>
          </cell>
          <cell r="X1006">
            <v>581</v>
          </cell>
          <cell r="Y1006">
            <v>1441</v>
          </cell>
          <cell r="Z1006">
            <v>681</v>
          </cell>
          <cell r="AA1006">
            <v>2063</v>
          </cell>
          <cell r="AR1006">
            <v>31</v>
          </cell>
          <cell r="AS1006">
            <v>2411</v>
          </cell>
          <cell r="AT1006">
            <v>681</v>
          </cell>
          <cell r="AV1006">
            <v>2091</v>
          </cell>
        </row>
        <row r="1007">
          <cell r="J1007" t="str">
            <v>TRX#</v>
          </cell>
        </row>
        <row r="1008">
          <cell r="J1008" t="str">
            <v>FRT</v>
          </cell>
        </row>
        <row r="1011">
          <cell r="B1011" t="str">
            <v>FUZ207</v>
          </cell>
          <cell r="C1011">
            <v>131</v>
          </cell>
          <cell r="D1011">
            <v>3</v>
          </cell>
          <cell r="F1011">
            <v>2072</v>
          </cell>
          <cell r="G1011">
            <v>22804</v>
          </cell>
          <cell r="H1011" t="str">
            <v>XINDIAN2</v>
          </cell>
          <cell r="I1011">
            <v>5</v>
          </cell>
          <cell r="J1011">
            <v>2</v>
          </cell>
          <cell r="K1011">
            <v>54</v>
          </cell>
          <cell r="L1011">
            <v>79</v>
          </cell>
          <cell r="N1011">
            <v>86</v>
          </cell>
          <cell r="O1011">
            <v>92</v>
          </cell>
          <cell r="S1011">
            <v>4</v>
          </cell>
          <cell r="U1011">
            <v>2073</v>
          </cell>
          <cell r="V1011">
            <v>2071</v>
          </cell>
          <cell r="W1011">
            <v>1441</v>
          </cell>
          <cell r="X1011">
            <v>3031</v>
          </cell>
          <cell r="Y1011">
            <v>31</v>
          </cell>
          <cell r="Z1011">
            <v>33</v>
          </cell>
          <cell r="AA1011">
            <v>2063</v>
          </cell>
          <cell r="AB1011">
            <v>682</v>
          </cell>
          <cell r="AC1011">
            <v>2081</v>
          </cell>
          <cell r="AD1011">
            <v>681</v>
          </cell>
          <cell r="AR1011">
            <v>682</v>
          </cell>
          <cell r="AT1011">
            <v>2062</v>
          </cell>
          <cell r="AU1011">
            <v>2092</v>
          </cell>
        </row>
        <row r="1012">
          <cell r="J1012" t="str">
            <v>TRX#</v>
          </cell>
        </row>
        <row r="1013">
          <cell r="J1013" t="str">
            <v>FRT</v>
          </cell>
        </row>
        <row r="1016">
          <cell r="B1016" t="str">
            <v>FUZ207</v>
          </cell>
          <cell r="C1016">
            <v>131</v>
          </cell>
          <cell r="D1016">
            <v>3</v>
          </cell>
          <cell r="F1016">
            <v>2073</v>
          </cell>
          <cell r="G1016">
            <v>22804</v>
          </cell>
          <cell r="H1016" t="str">
            <v>XINDIAN3</v>
          </cell>
          <cell r="I1016">
            <v>5</v>
          </cell>
          <cell r="J1016">
            <v>5</v>
          </cell>
          <cell r="K1016">
            <v>59</v>
          </cell>
          <cell r="L1016">
            <v>74</v>
          </cell>
          <cell r="N1016">
            <v>88</v>
          </cell>
          <cell r="O1016">
            <v>94</v>
          </cell>
          <cell r="S1016">
            <v>4</v>
          </cell>
          <cell r="U1016">
            <v>2071</v>
          </cell>
          <cell r="V1016">
            <v>2072</v>
          </cell>
          <cell r="W1016">
            <v>31</v>
          </cell>
          <cell r="X1016">
            <v>33</v>
          </cell>
          <cell r="Y1016">
            <v>681</v>
          </cell>
          <cell r="Z1016">
            <v>581</v>
          </cell>
          <cell r="AA1016">
            <v>682</v>
          </cell>
          <cell r="AB1016">
            <v>2081</v>
          </cell>
          <cell r="AC1016">
            <v>2421</v>
          </cell>
          <cell r="AR1016">
            <v>33</v>
          </cell>
          <cell r="AS1016">
            <v>2103</v>
          </cell>
          <cell r="AU1016">
            <v>2093</v>
          </cell>
          <cell r="AV1016">
            <v>2063</v>
          </cell>
          <cell r="AW1016">
            <v>1133</v>
          </cell>
        </row>
        <row r="1017">
          <cell r="J1017" t="str">
            <v>TRX#</v>
          </cell>
        </row>
        <row r="1018">
          <cell r="J1018" t="str">
            <v>FRT</v>
          </cell>
        </row>
        <row r="1021">
          <cell r="B1021" t="str">
            <v>FUZ208</v>
          </cell>
          <cell r="C1021">
            <v>131</v>
          </cell>
          <cell r="D1021">
            <v>3</v>
          </cell>
          <cell r="F1021">
            <v>2081</v>
          </cell>
          <cell r="G1021">
            <v>22804</v>
          </cell>
          <cell r="H1021" t="str">
            <v>GUOMIANCHANG1</v>
          </cell>
          <cell r="I1021">
            <v>6</v>
          </cell>
          <cell r="J1021">
            <v>1</v>
          </cell>
          <cell r="K1021">
            <v>57</v>
          </cell>
          <cell r="L1021">
            <v>62</v>
          </cell>
          <cell r="N1021">
            <v>83</v>
          </cell>
          <cell r="O1021">
            <v>89</v>
          </cell>
          <cell r="S1021">
            <v>4</v>
          </cell>
          <cell r="U1021">
            <v>2082</v>
          </cell>
          <cell r="V1021">
            <v>2083</v>
          </cell>
          <cell r="W1021">
            <v>33</v>
          </cell>
          <cell r="X1021">
            <v>1133</v>
          </cell>
          <cell r="Y1021">
            <v>1132</v>
          </cell>
          <cell r="Z1021">
            <v>2431</v>
          </cell>
          <cell r="AA1021">
            <v>2432</v>
          </cell>
          <cell r="AB1021">
            <v>682</v>
          </cell>
          <cell r="AC1021">
            <v>2072</v>
          </cell>
          <cell r="AD1021">
            <v>2073</v>
          </cell>
          <cell r="AE1021">
            <v>32</v>
          </cell>
          <cell r="AF1021">
            <v>681</v>
          </cell>
          <cell r="AG1021">
            <v>2471</v>
          </cell>
          <cell r="AH1021">
            <v>2121</v>
          </cell>
          <cell r="AR1021">
            <v>101</v>
          </cell>
          <cell r="AS1021">
            <v>1133</v>
          </cell>
          <cell r="AT1021">
            <v>2431</v>
          </cell>
          <cell r="AU1021">
            <v>2113</v>
          </cell>
          <cell r="AV1021">
            <v>2121</v>
          </cell>
          <cell r="AX1021">
            <v>681</v>
          </cell>
          <cell r="AY1021">
            <v>2471</v>
          </cell>
          <cell r="AZ1021">
            <v>2473</v>
          </cell>
          <cell r="BA1021">
            <v>33</v>
          </cell>
          <cell r="BB1021">
            <v>2103</v>
          </cell>
        </row>
        <row r="1022">
          <cell r="J1022" t="str">
            <v>TRX#</v>
          </cell>
        </row>
        <row r="1023">
          <cell r="J1023" t="str">
            <v>FRT</v>
          </cell>
        </row>
        <row r="1026">
          <cell r="B1026" t="str">
            <v>FUZ208</v>
          </cell>
          <cell r="C1026">
            <v>131</v>
          </cell>
          <cell r="D1026">
            <v>3</v>
          </cell>
          <cell r="F1026">
            <v>2082</v>
          </cell>
          <cell r="G1026">
            <v>22804</v>
          </cell>
          <cell r="H1026" t="str">
            <v>GUOMIANCHANG2</v>
          </cell>
          <cell r="I1026">
            <v>5</v>
          </cell>
          <cell r="J1026">
            <v>6</v>
          </cell>
          <cell r="K1026">
            <v>53</v>
          </cell>
          <cell r="L1026">
            <v>72</v>
          </cell>
          <cell r="N1026">
            <v>85</v>
          </cell>
          <cell r="S1026">
            <v>3</v>
          </cell>
          <cell r="U1026">
            <v>2083</v>
          </cell>
          <cell r="V1026">
            <v>2081</v>
          </cell>
          <cell r="W1026">
            <v>32</v>
          </cell>
          <cell r="X1026">
            <v>33</v>
          </cell>
          <cell r="Y1026">
            <v>1132</v>
          </cell>
          <cell r="Z1026">
            <v>1133</v>
          </cell>
          <cell r="AA1026">
            <v>2471</v>
          </cell>
          <cell r="AB1026">
            <v>2473</v>
          </cell>
          <cell r="AC1026">
            <v>2131</v>
          </cell>
          <cell r="AD1026">
            <v>2133</v>
          </cell>
          <cell r="AE1026">
            <v>2121</v>
          </cell>
          <cell r="AR1026">
            <v>2092</v>
          </cell>
          <cell r="AS1026">
            <v>2112</v>
          </cell>
          <cell r="AT1026">
            <v>2122</v>
          </cell>
          <cell r="AV1026">
            <v>2471</v>
          </cell>
          <cell r="AW1026">
            <v>1151</v>
          </cell>
          <cell r="AX1026">
            <v>1163</v>
          </cell>
          <cell r="AY1026">
            <v>2111</v>
          </cell>
        </row>
        <row r="1027">
          <cell r="J1027" t="str">
            <v>TRX#</v>
          </cell>
        </row>
        <row r="1028">
          <cell r="J1028" t="str">
            <v>FRT</v>
          </cell>
        </row>
        <row r="1031">
          <cell r="B1031" t="str">
            <v>FUZ208</v>
          </cell>
          <cell r="C1031">
            <v>131</v>
          </cell>
          <cell r="D1031">
            <v>3</v>
          </cell>
          <cell r="F1031">
            <v>2083</v>
          </cell>
          <cell r="G1031">
            <v>22804</v>
          </cell>
          <cell r="H1031" t="str">
            <v>GUOMIANCHANG3</v>
          </cell>
          <cell r="I1031">
            <v>5</v>
          </cell>
          <cell r="J1031">
            <v>5</v>
          </cell>
          <cell r="K1031">
            <v>50</v>
          </cell>
          <cell r="L1031">
            <v>77</v>
          </cell>
          <cell r="N1031">
            <v>87</v>
          </cell>
          <cell r="O1031">
            <v>93</v>
          </cell>
          <cell r="S1031">
            <v>4</v>
          </cell>
          <cell r="U1031">
            <v>2081</v>
          </cell>
          <cell r="V1031">
            <v>2082</v>
          </cell>
          <cell r="W1031">
            <v>2471</v>
          </cell>
          <cell r="X1031">
            <v>2473</v>
          </cell>
          <cell r="Y1031">
            <v>2131</v>
          </cell>
          <cell r="Z1031">
            <v>2133</v>
          </cell>
          <cell r="AA1031">
            <v>682</v>
          </cell>
          <cell r="AB1031">
            <v>2111</v>
          </cell>
          <cell r="AC1031">
            <v>2113</v>
          </cell>
          <cell r="AD1031">
            <v>2431</v>
          </cell>
          <cell r="AE1031">
            <v>2432</v>
          </cell>
          <cell r="AF1031">
            <v>681</v>
          </cell>
          <cell r="AR1031">
            <v>1132</v>
          </cell>
          <cell r="AS1031">
            <v>103</v>
          </cell>
          <cell r="AT1031">
            <v>2473</v>
          </cell>
          <cell r="AU1031">
            <v>2123</v>
          </cell>
          <cell r="AW1031">
            <v>2111</v>
          </cell>
        </row>
        <row r="1032">
          <cell r="J1032" t="str">
            <v>TRX#</v>
          </cell>
        </row>
        <row r="1033">
          <cell r="J1033" t="str">
            <v>FRT</v>
          </cell>
        </row>
        <row r="1036">
          <cell r="B1036" t="str">
            <v>FUZ212</v>
          </cell>
          <cell r="C1036">
            <v>131</v>
          </cell>
          <cell r="D1036">
            <v>3</v>
          </cell>
          <cell r="F1036">
            <v>2121</v>
          </cell>
          <cell r="G1036">
            <v>22805</v>
          </cell>
          <cell r="H1036" t="str">
            <v>NONGKEYUAN1</v>
          </cell>
          <cell r="I1036">
            <v>7</v>
          </cell>
          <cell r="J1036">
            <v>7</v>
          </cell>
          <cell r="K1036">
            <v>59</v>
          </cell>
          <cell r="L1036">
            <v>63</v>
          </cell>
          <cell r="N1036">
            <v>83</v>
          </cell>
          <cell r="O1036">
            <v>89</v>
          </cell>
          <cell r="S1036">
            <v>4</v>
          </cell>
          <cell r="U1036">
            <v>2471</v>
          </cell>
          <cell r="V1036">
            <v>2472</v>
          </cell>
          <cell r="W1036">
            <v>2081</v>
          </cell>
          <cell r="X1036">
            <v>2082</v>
          </cell>
          <cell r="Y1036">
            <v>1132</v>
          </cell>
          <cell r="Z1036">
            <v>1133</v>
          </cell>
          <cell r="AA1036">
            <v>31</v>
          </cell>
          <cell r="AB1036">
            <v>33</v>
          </cell>
          <cell r="AC1036">
            <v>1131</v>
          </cell>
          <cell r="AD1036">
            <v>1153</v>
          </cell>
          <cell r="AE1036">
            <v>2561</v>
          </cell>
          <cell r="AF1036">
            <v>2563</v>
          </cell>
          <cell r="AG1036">
            <v>1163</v>
          </cell>
          <cell r="AH1036">
            <v>101</v>
          </cell>
          <cell r="AI1036">
            <v>2122</v>
          </cell>
          <cell r="AJ1036">
            <v>2123</v>
          </cell>
          <cell r="AK1036">
            <v>2853</v>
          </cell>
          <cell r="AR1036">
            <v>2561</v>
          </cell>
          <cell r="AS1036">
            <v>1133</v>
          </cell>
          <cell r="AT1036">
            <v>101</v>
          </cell>
          <cell r="AU1036">
            <v>2081</v>
          </cell>
          <cell r="AW1036">
            <v>1153</v>
          </cell>
          <cell r="AX1036">
            <v>3041</v>
          </cell>
          <cell r="AY1036">
            <v>1163</v>
          </cell>
          <cell r="AZ1036">
            <v>2471</v>
          </cell>
          <cell r="BA1036">
            <v>33</v>
          </cell>
        </row>
        <row r="1037">
          <cell r="J1037" t="str">
            <v>TRX#</v>
          </cell>
        </row>
        <row r="1038">
          <cell r="J1038" t="str">
            <v>FRT</v>
          </cell>
        </row>
        <row r="1041">
          <cell r="B1041" t="str">
            <v>FUZ212</v>
          </cell>
          <cell r="C1041">
            <v>131</v>
          </cell>
          <cell r="D1041">
            <v>3</v>
          </cell>
          <cell r="F1041">
            <v>2122</v>
          </cell>
          <cell r="G1041">
            <v>22805</v>
          </cell>
          <cell r="H1041" t="str">
            <v>NONGKEYUAN2</v>
          </cell>
          <cell r="I1041">
            <v>5</v>
          </cell>
          <cell r="J1041">
            <v>6</v>
          </cell>
          <cell r="K1041">
            <v>65</v>
          </cell>
          <cell r="L1041">
            <v>77</v>
          </cell>
          <cell r="N1041">
            <v>85</v>
          </cell>
          <cell r="O1041">
            <v>91</v>
          </cell>
          <cell r="S1041">
            <v>4</v>
          </cell>
          <cell r="U1041">
            <v>2561</v>
          </cell>
          <cell r="V1041">
            <v>2562</v>
          </cell>
          <cell r="W1041">
            <v>2563</v>
          </cell>
          <cell r="X1041">
            <v>1161</v>
          </cell>
          <cell r="Y1041">
            <v>1162</v>
          </cell>
          <cell r="Z1041">
            <v>1163</v>
          </cell>
          <cell r="AA1041">
            <v>1152</v>
          </cell>
          <cell r="AB1041">
            <v>1153</v>
          </cell>
          <cell r="AC1041">
            <v>102</v>
          </cell>
          <cell r="AD1041">
            <v>2472</v>
          </cell>
          <cell r="AE1041">
            <v>1133</v>
          </cell>
          <cell r="AF1041">
            <v>73</v>
          </cell>
          <cell r="AG1041">
            <v>1183</v>
          </cell>
          <cell r="AH1041">
            <v>111</v>
          </cell>
          <cell r="AI1041">
            <v>1171</v>
          </cell>
          <cell r="AJ1041">
            <v>2121</v>
          </cell>
          <cell r="AK1041">
            <v>2123</v>
          </cell>
          <cell r="AL1041">
            <v>2853</v>
          </cell>
          <cell r="AM1041">
            <v>3021</v>
          </cell>
          <cell r="AR1041">
            <v>102</v>
          </cell>
          <cell r="AS1041">
            <v>2562</v>
          </cell>
          <cell r="AT1041">
            <v>1131</v>
          </cell>
          <cell r="AU1041">
            <v>2082</v>
          </cell>
          <cell r="AW1041">
            <v>1161</v>
          </cell>
          <cell r="AX1041">
            <v>1152</v>
          </cell>
          <cell r="AY1041">
            <v>32</v>
          </cell>
          <cell r="AZ1041">
            <v>2472</v>
          </cell>
          <cell r="BA1041" t="str">
            <v xml:space="preserve"> </v>
          </cell>
        </row>
        <row r="1042">
          <cell r="J1042" t="str">
            <v>TRX#</v>
          </cell>
        </row>
        <row r="1043">
          <cell r="J1043" t="str">
            <v>FRT</v>
          </cell>
        </row>
        <row r="1046">
          <cell r="B1046" t="str">
            <v>FUZ212</v>
          </cell>
          <cell r="C1046">
            <v>131</v>
          </cell>
          <cell r="D1046">
            <v>3</v>
          </cell>
          <cell r="F1046">
            <v>2123</v>
          </cell>
          <cell r="G1046">
            <v>22805</v>
          </cell>
          <cell r="H1046" t="str">
            <v>NONGKEYUAN3</v>
          </cell>
          <cell r="I1046">
            <v>6</v>
          </cell>
          <cell r="J1046">
            <v>0</v>
          </cell>
          <cell r="K1046">
            <v>57</v>
          </cell>
          <cell r="L1046">
            <v>69</v>
          </cell>
          <cell r="N1046">
            <v>87</v>
          </cell>
          <cell r="O1046">
            <v>93</v>
          </cell>
          <cell r="S1046">
            <v>4</v>
          </cell>
          <cell r="U1046">
            <v>2121</v>
          </cell>
          <cell r="V1046">
            <v>2122</v>
          </cell>
          <cell r="W1046">
            <v>101</v>
          </cell>
          <cell r="X1046">
            <v>102</v>
          </cell>
          <cell r="Y1046">
            <v>103</v>
          </cell>
          <cell r="Z1046">
            <v>2472</v>
          </cell>
          <cell r="AA1046">
            <v>1163</v>
          </cell>
          <cell r="AB1046">
            <v>1161</v>
          </cell>
          <cell r="AC1046">
            <v>1162</v>
          </cell>
          <cell r="AD1046">
            <v>1171</v>
          </cell>
          <cell r="AE1046">
            <v>2131</v>
          </cell>
          <cell r="AF1046">
            <v>2111</v>
          </cell>
          <cell r="AG1046">
            <v>1181</v>
          </cell>
          <cell r="AH1046">
            <v>132</v>
          </cell>
          <cell r="AI1046">
            <v>1153</v>
          </cell>
          <cell r="AJ1046">
            <v>2562</v>
          </cell>
          <cell r="AK1046">
            <v>3021</v>
          </cell>
          <cell r="AL1046">
            <v>3023</v>
          </cell>
          <cell r="AR1046">
            <v>1132</v>
          </cell>
          <cell r="AS1046">
            <v>2563</v>
          </cell>
          <cell r="AT1046">
            <v>103</v>
          </cell>
          <cell r="AU1046">
            <v>1182</v>
          </cell>
          <cell r="AV1046" t="str">
            <v xml:space="preserve">  </v>
          </cell>
          <cell r="AW1046">
            <v>3041</v>
          </cell>
          <cell r="AX1046">
            <v>1163</v>
          </cell>
          <cell r="AY1046">
            <v>33</v>
          </cell>
          <cell r="AZ1046">
            <v>3043</v>
          </cell>
          <cell r="BA1046">
            <v>2471</v>
          </cell>
        </row>
        <row r="1047">
          <cell r="J1047" t="str">
            <v>TRX#</v>
          </cell>
        </row>
        <row r="1048">
          <cell r="J1048" t="str">
            <v>FRT</v>
          </cell>
        </row>
        <row r="1051">
          <cell r="B1051" t="str">
            <v>FUZ242</v>
          </cell>
          <cell r="C1051">
            <v>131</v>
          </cell>
          <cell r="D1051">
            <v>3</v>
          </cell>
          <cell r="F1051">
            <v>2421</v>
          </cell>
          <cell r="G1051">
            <v>22804</v>
          </cell>
          <cell r="H1051" t="str">
            <v>TONGPANZHONGXUE1</v>
          </cell>
          <cell r="I1051">
            <v>5</v>
          </cell>
          <cell r="J1051">
            <v>6</v>
          </cell>
          <cell r="K1051">
            <v>49</v>
          </cell>
          <cell r="L1051">
            <v>70</v>
          </cell>
          <cell r="N1051">
            <v>83</v>
          </cell>
          <cell r="O1051">
            <v>89</v>
          </cell>
          <cell r="S1051">
            <v>4</v>
          </cell>
          <cell r="U1051">
            <v>2422</v>
          </cell>
          <cell r="V1051">
            <v>2423</v>
          </cell>
          <cell r="W1051">
            <v>683</v>
          </cell>
          <cell r="X1051">
            <v>2431</v>
          </cell>
          <cell r="Y1051">
            <v>2073</v>
          </cell>
          <cell r="Z1051">
            <v>1141</v>
          </cell>
          <cell r="AA1051">
            <v>681</v>
          </cell>
          <cell r="AB1051">
            <v>3521</v>
          </cell>
          <cell r="AR1051">
            <v>2431</v>
          </cell>
          <cell r="AS1051">
            <v>2081</v>
          </cell>
          <cell r="AT1051">
            <v>333</v>
          </cell>
          <cell r="AU1051">
            <v>1201</v>
          </cell>
          <cell r="AV1051">
            <v>1211</v>
          </cell>
          <cell r="AX1051">
            <v>683</v>
          </cell>
          <cell r="AY1051">
            <v>1141</v>
          </cell>
          <cell r="AZ1051">
            <v>2113</v>
          </cell>
          <cell r="BA1051">
            <v>681</v>
          </cell>
          <cell r="BB1051">
            <v>1143</v>
          </cell>
        </row>
        <row r="1052">
          <cell r="J1052" t="str">
            <v>TRX#</v>
          </cell>
        </row>
        <row r="1053">
          <cell r="J1053" t="str">
            <v>FRT</v>
          </cell>
        </row>
        <row r="1056">
          <cell r="B1056" t="str">
            <v>FUZ242</v>
          </cell>
          <cell r="C1056">
            <v>131</v>
          </cell>
          <cell r="D1056">
            <v>3</v>
          </cell>
          <cell r="F1056">
            <v>2422</v>
          </cell>
          <cell r="G1056">
            <v>22804</v>
          </cell>
          <cell r="H1056" t="str">
            <v>TONGPANZHONGXUE2</v>
          </cell>
          <cell r="I1056">
            <v>5</v>
          </cell>
          <cell r="J1056">
            <v>5</v>
          </cell>
          <cell r="K1056">
            <v>56</v>
          </cell>
          <cell r="L1056">
            <v>77</v>
          </cell>
          <cell r="N1056">
            <v>85</v>
          </cell>
          <cell r="O1056">
            <v>91</v>
          </cell>
          <cell r="S1056">
            <v>4</v>
          </cell>
          <cell r="U1056">
            <v>2423</v>
          </cell>
          <cell r="V1056">
            <v>2421</v>
          </cell>
          <cell r="W1056">
            <v>683</v>
          </cell>
          <cell r="X1056">
            <v>2431</v>
          </cell>
          <cell r="Y1056">
            <v>2433</v>
          </cell>
          <cell r="Z1056">
            <v>1141</v>
          </cell>
          <cell r="AA1056">
            <v>1143</v>
          </cell>
          <cell r="AR1056">
            <v>2432</v>
          </cell>
          <cell r="AS1056">
            <v>2092</v>
          </cell>
          <cell r="AT1056">
            <v>1202</v>
          </cell>
          <cell r="AV1056">
            <v>1141</v>
          </cell>
          <cell r="AW1056">
            <v>2113</v>
          </cell>
          <cell r="AX1056">
            <v>682</v>
          </cell>
          <cell r="AY1056">
            <v>2412</v>
          </cell>
          <cell r="AZ1056">
            <v>2481</v>
          </cell>
        </row>
        <row r="1057">
          <cell r="J1057" t="str">
            <v>TRX#</v>
          </cell>
        </row>
        <row r="1058">
          <cell r="J1058" t="str">
            <v>FRT</v>
          </cell>
        </row>
        <row r="1061">
          <cell r="B1061" t="str">
            <v>FUZ242</v>
          </cell>
          <cell r="C1061">
            <v>131</v>
          </cell>
          <cell r="D1061">
            <v>3</v>
          </cell>
          <cell r="F1061">
            <v>2423</v>
          </cell>
          <cell r="G1061">
            <v>22804</v>
          </cell>
          <cell r="H1061" t="str">
            <v>TONGPANZHONGXUE3</v>
          </cell>
          <cell r="I1061">
            <v>5</v>
          </cell>
          <cell r="J1061">
            <v>1</v>
          </cell>
          <cell r="K1061">
            <v>46</v>
          </cell>
          <cell r="L1061">
            <v>64</v>
          </cell>
          <cell r="N1061">
            <v>87</v>
          </cell>
          <cell r="O1061">
            <v>93</v>
          </cell>
          <cell r="S1061">
            <v>4</v>
          </cell>
          <cell r="U1061">
            <v>2421</v>
          </cell>
          <cell r="V1061">
            <v>2422</v>
          </cell>
          <cell r="W1061">
            <v>1141</v>
          </cell>
          <cell r="X1061">
            <v>1143</v>
          </cell>
          <cell r="Y1061">
            <v>2151</v>
          </cell>
          <cell r="Z1061">
            <v>2153</v>
          </cell>
          <cell r="AA1061">
            <v>581</v>
          </cell>
          <cell r="AB1061">
            <v>3521</v>
          </cell>
          <cell r="AR1061">
            <v>2433</v>
          </cell>
          <cell r="AS1061">
            <v>2083</v>
          </cell>
          <cell r="AT1061">
            <v>332</v>
          </cell>
          <cell r="AU1061">
            <v>2093</v>
          </cell>
          <cell r="AV1061">
            <v>73</v>
          </cell>
          <cell r="AX1061">
            <v>1143</v>
          </cell>
          <cell r="AY1061">
            <v>2412</v>
          </cell>
          <cell r="AZ1061">
            <v>2413</v>
          </cell>
          <cell r="BA1061">
            <v>683</v>
          </cell>
        </row>
        <row r="1062">
          <cell r="J1062" t="str">
            <v>TRX#</v>
          </cell>
        </row>
        <row r="1063">
          <cell r="J1063" t="str">
            <v>FRT</v>
          </cell>
        </row>
        <row r="1066">
          <cell r="B1066" t="str">
            <v>FUZ243</v>
          </cell>
          <cell r="C1066">
            <v>131</v>
          </cell>
          <cell r="D1066">
            <v>3</v>
          </cell>
          <cell r="F1066">
            <v>2431</v>
          </cell>
          <cell r="G1066">
            <v>22804</v>
          </cell>
          <cell r="H1066" t="str">
            <v>ZHUHAIKEJIDASHA1</v>
          </cell>
          <cell r="I1066">
            <v>5</v>
          </cell>
          <cell r="J1066">
            <v>7</v>
          </cell>
          <cell r="K1066">
            <v>45</v>
          </cell>
          <cell r="L1066">
            <v>73</v>
          </cell>
          <cell r="N1066">
            <v>83</v>
          </cell>
          <cell r="O1066">
            <v>89</v>
          </cell>
          <cell r="S1066">
            <v>4</v>
          </cell>
          <cell r="U1066">
            <v>2432</v>
          </cell>
          <cell r="V1066">
            <v>2433</v>
          </cell>
          <cell r="W1066">
            <v>2081</v>
          </cell>
          <cell r="X1066">
            <v>2083</v>
          </cell>
          <cell r="Y1066">
            <v>2421</v>
          </cell>
          <cell r="Z1066">
            <v>2422</v>
          </cell>
          <cell r="AA1066">
            <v>682</v>
          </cell>
          <cell r="AB1066">
            <v>683</v>
          </cell>
          <cell r="AC1066">
            <v>2113</v>
          </cell>
          <cell r="AR1066">
            <v>1201</v>
          </cell>
          <cell r="AS1066">
            <v>333</v>
          </cell>
          <cell r="AT1066">
            <v>2421</v>
          </cell>
          <cell r="AU1066">
            <v>2081</v>
          </cell>
          <cell r="AW1066">
            <v>2113</v>
          </cell>
          <cell r="AX1066">
            <v>1141</v>
          </cell>
          <cell r="AY1066">
            <v>683</v>
          </cell>
        </row>
        <row r="1067">
          <cell r="J1067" t="str">
            <v>TRX#</v>
          </cell>
        </row>
        <row r="1068">
          <cell r="J1068" t="str">
            <v>FRT</v>
          </cell>
        </row>
        <row r="1071">
          <cell r="B1071" t="str">
            <v>FUZ243</v>
          </cell>
          <cell r="C1071">
            <v>131</v>
          </cell>
          <cell r="D1071">
            <v>3</v>
          </cell>
          <cell r="F1071">
            <v>2432</v>
          </cell>
          <cell r="G1071">
            <v>22804</v>
          </cell>
          <cell r="H1071" t="str">
            <v>ZHUHAIKEJIDASHA2</v>
          </cell>
          <cell r="I1071">
            <v>5</v>
          </cell>
          <cell r="J1071">
            <v>7</v>
          </cell>
          <cell r="K1071">
            <v>53</v>
          </cell>
          <cell r="L1071">
            <v>75</v>
          </cell>
          <cell r="N1071">
            <v>85</v>
          </cell>
          <cell r="O1071">
            <v>91</v>
          </cell>
          <cell r="S1071">
            <v>4</v>
          </cell>
          <cell r="U1071">
            <v>2433</v>
          </cell>
          <cell r="V1071">
            <v>2431</v>
          </cell>
          <cell r="W1071">
            <v>2081</v>
          </cell>
          <cell r="X1071">
            <v>2083</v>
          </cell>
          <cell r="Y1071">
            <v>2112</v>
          </cell>
          <cell r="Z1071">
            <v>2113</v>
          </cell>
          <cell r="AA1071">
            <v>333</v>
          </cell>
          <cell r="AB1071">
            <v>1142</v>
          </cell>
          <cell r="AC1071">
            <v>1211</v>
          </cell>
          <cell r="AD1071">
            <v>161</v>
          </cell>
          <cell r="AE1071">
            <v>2481</v>
          </cell>
          <cell r="AF1071">
            <v>1201</v>
          </cell>
          <cell r="AG1071">
            <v>683</v>
          </cell>
          <cell r="AH1071">
            <v>682</v>
          </cell>
          <cell r="AI1071">
            <v>1141</v>
          </cell>
          <cell r="AR1071">
            <v>2422</v>
          </cell>
          <cell r="AS1071">
            <v>331</v>
          </cell>
          <cell r="AT1071">
            <v>1202</v>
          </cell>
          <cell r="AV1071">
            <v>1141</v>
          </cell>
          <cell r="AW1071">
            <v>1142</v>
          </cell>
          <cell r="AX1071">
            <v>2111</v>
          </cell>
          <cell r="AY1071">
            <v>2113</v>
          </cell>
          <cell r="AZ1071">
            <v>682</v>
          </cell>
          <cell r="BA1071">
            <v>2412</v>
          </cell>
        </row>
        <row r="1072">
          <cell r="J1072" t="str">
            <v>TRX#</v>
          </cell>
        </row>
        <row r="1073">
          <cell r="J1073" t="str">
            <v>FRT</v>
          </cell>
        </row>
        <row r="1076">
          <cell r="B1076" t="str">
            <v>FUZ243</v>
          </cell>
          <cell r="C1076">
            <v>131</v>
          </cell>
          <cell r="D1076">
            <v>3</v>
          </cell>
          <cell r="F1076">
            <v>2433</v>
          </cell>
          <cell r="G1076">
            <v>22804</v>
          </cell>
          <cell r="H1076" t="str">
            <v>ZHUHAIKEJIDASHA3</v>
          </cell>
          <cell r="I1076">
            <v>4</v>
          </cell>
          <cell r="J1076">
            <v>4</v>
          </cell>
          <cell r="K1076">
            <v>59</v>
          </cell>
          <cell r="L1076">
            <v>79</v>
          </cell>
          <cell r="N1076">
            <v>87</v>
          </cell>
          <cell r="O1076">
            <v>93</v>
          </cell>
          <cell r="S1076">
            <v>4</v>
          </cell>
          <cell r="U1076">
            <v>2431</v>
          </cell>
          <cell r="V1076">
            <v>2432</v>
          </cell>
          <cell r="W1076">
            <v>2422</v>
          </cell>
          <cell r="X1076">
            <v>1141</v>
          </cell>
          <cell r="Y1076">
            <v>1142</v>
          </cell>
          <cell r="Z1076">
            <v>1201</v>
          </cell>
          <cell r="AA1076">
            <v>2481</v>
          </cell>
          <cell r="AB1076">
            <v>161</v>
          </cell>
          <cell r="AC1076">
            <v>2113</v>
          </cell>
          <cell r="AD1076">
            <v>333</v>
          </cell>
          <cell r="AE1076">
            <v>2112</v>
          </cell>
          <cell r="AR1076">
            <v>2423</v>
          </cell>
          <cell r="AS1076">
            <v>332</v>
          </cell>
          <cell r="AT1076">
            <v>2083</v>
          </cell>
          <cell r="AU1076">
            <v>1203</v>
          </cell>
          <cell r="AW1076">
            <v>2112</v>
          </cell>
          <cell r="AX1076">
            <v>1142</v>
          </cell>
          <cell r="AY1076">
            <v>1143</v>
          </cell>
          <cell r="AZ1076">
            <v>2412</v>
          </cell>
          <cell r="BA1076">
            <v>2413</v>
          </cell>
          <cell r="BB1076">
            <v>683</v>
          </cell>
        </row>
        <row r="1077">
          <cell r="J1077" t="str">
            <v>TRX#</v>
          </cell>
        </row>
        <row r="1078">
          <cell r="J1078" t="str">
            <v>FRT</v>
          </cell>
        </row>
        <row r="1081">
          <cell r="B1081" t="str">
            <v>FUZ247</v>
          </cell>
          <cell r="C1081">
            <v>131</v>
          </cell>
          <cell r="D1081">
            <v>3</v>
          </cell>
          <cell r="F1081">
            <v>2471</v>
          </cell>
          <cell r="G1081">
            <v>22805</v>
          </cell>
          <cell r="H1081" t="str">
            <v>ZHONGYIXUEYUANXI1</v>
          </cell>
          <cell r="I1081">
            <v>7</v>
          </cell>
          <cell r="J1081">
            <v>3</v>
          </cell>
          <cell r="K1081">
            <v>49</v>
          </cell>
          <cell r="L1081">
            <v>78</v>
          </cell>
          <cell r="M1081">
            <v>66</v>
          </cell>
          <cell r="N1081">
            <v>84</v>
          </cell>
          <cell r="O1081">
            <v>90</v>
          </cell>
          <cell r="S1081">
            <v>5</v>
          </cell>
          <cell r="U1081">
            <v>2472</v>
          </cell>
          <cell r="V1081">
            <v>2473</v>
          </cell>
          <cell r="W1081">
            <v>32</v>
          </cell>
          <cell r="X1081">
            <v>33</v>
          </cell>
          <cell r="Y1081">
            <v>1132</v>
          </cell>
          <cell r="Z1081">
            <v>2082</v>
          </cell>
          <cell r="AA1081">
            <v>2083</v>
          </cell>
          <cell r="AB1081">
            <v>1133</v>
          </cell>
          <cell r="AC1081">
            <v>2081</v>
          </cell>
          <cell r="AD1081">
            <v>1131</v>
          </cell>
          <cell r="AE1081">
            <v>2121</v>
          </cell>
          <cell r="AR1081">
            <v>2113</v>
          </cell>
          <cell r="AS1081">
            <v>1163</v>
          </cell>
          <cell r="AT1081">
            <v>2131</v>
          </cell>
          <cell r="AU1081">
            <v>1151</v>
          </cell>
          <cell r="AV1081">
            <v>681</v>
          </cell>
          <cell r="AW1081">
            <v>3021</v>
          </cell>
          <cell r="AY1081">
            <v>1133</v>
          </cell>
          <cell r="AZ1081">
            <v>2121</v>
          </cell>
          <cell r="BA1081">
            <v>101</v>
          </cell>
          <cell r="BB1081">
            <v>2122</v>
          </cell>
        </row>
        <row r="1082">
          <cell r="J1082" t="str">
            <v>TRX#</v>
          </cell>
        </row>
        <row r="1083">
          <cell r="J1083" t="str">
            <v>FRT</v>
          </cell>
        </row>
        <row r="1086">
          <cell r="B1086" t="str">
            <v>FUZ247</v>
          </cell>
          <cell r="C1086">
            <v>131</v>
          </cell>
          <cell r="D1086">
            <v>3</v>
          </cell>
          <cell r="F1086">
            <v>2472</v>
          </cell>
          <cell r="G1086">
            <v>22805</v>
          </cell>
          <cell r="H1086" t="str">
            <v>ZHONGYIXUEYUANXI2</v>
          </cell>
          <cell r="I1086">
            <v>6</v>
          </cell>
          <cell r="J1086">
            <v>0</v>
          </cell>
          <cell r="K1086">
            <v>54</v>
          </cell>
          <cell r="L1086">
            <v>60</v>
          </cell>
          <cell r="N1086">
            <v>86</v>
          </cell>
          <cell r="O1086">
            <v>92</v>
          </cell>
          <cell r="S1086">
            <v>4</v>
          </cell>
          <cell r="U1086">
            <v>2473</v>
          </cell>
          <cell r="V1086">
            <v>2471</v>
          </cell>
          <cell r="W1086">
            <v>32</v>
          </cell>
          <cell r="X1086">
            <v>1132</v>
          </cell>
          <cell r="Y1086">
            <v>1151</v>
          </cell>
          <cell r="Z1086">
            <v>1153</v>
          </cell>
          <cell r="AA1086">
            <v>1163</v>
          </cell>
          <cell r="AB1086">
            <v>101</v>
          </cell>
          <cell r="AC1086">
            <v>2121</v>
          </cell>
          <cell r="AD1086">
            <v>2122</v>
          </cell>
          <cell r="AE1086">
            <v>2123</v>
          </cell>
          <cell r="AR1086">
            <v>682</v>
          </cell>
          <cell r="AS1086">
            <v>32</v>
          </cell>
          <cell r="AT1086">
            <v>2111</v>
          </cell>
          <cell r="AU1086">
            <v>3022</v>
          </cell>
          <cell r="AV1086">
            <v>1161</v>
          </cell>
          <cell r="AX1086">
            <v>102</v>
          </cell>
          <cell r="AY1086">
            <v>103</v>
          </cell>
          <cell r="AZ1086">
            <v>2082</v>
          </cell>
          <cell r="BA1086">
            <v>2122</v>
          </cell>
          <cell r="BB1086">
            <v>2123</v>
          </cell>
        </row>
        <row r="1087">
          <cell r="J1087" t="str">
            <v>TRX#</v>
          </cell>
        </row>
        <row r="1088">
          <cell r="J1088" t="str">
            <v>FRT</v>
          </cell>
        </row>
        <row r="1091">
          <cell r="B1091" t="str">
            <v>FUZ247</v>
          </cell>
          <cell r="C1091">
            <v>131</v>
          </cell>
          <cell r="D1091">
            <v>3</v>
          </cell>
          <cell r="F1091">
            <v>2473</v>
          </cell>
          <cell r="G1091">
            <v>22805</v>
          </cell>
          <cell r="H1091" t="str">
            <v>ZHONGYIXUEYUANXI3</v>
          </cell>
          <cell r="I1091">
            <v>6</v>
          </cell>
          <cell r="J1091">
            <v>4</v>
          </cell>
          <cell r="K1091">
            <v>45</v>
          </cell>
          <cell r="L1091">
            <v>64</v>
          </cell>
          <cell r="N1091">
            <v>88</v>
          </cell>
          <cell r="O1091">
            <v>94</v>
          </cell>
          <cell r="S1091">
            <v>4</v>
          </cell>
          <cell r="U1091">
            <v>2471</v>
          </cell>
          <cell r="V1091">
            <v>2472</v>
          </cell>
          <cell r="W1091">
            <v>2082</v>
          </cell>
          <cell r="X1091">
            <v>2083</v>
          </cell>
          <cell r="Y1091">
            <v>101</v>
          </cell>
          <cell r="Z1091">
            <v>103</v>
          </cell>
          <cell r="AA1091">
            <v>2131</v>
          </cell>
          <cell r="AB1091">
            <v>2113</v>
          </cell>
          <cell r="AC1091">
            <v>2111</v>
          </cell>
          <cell r="AD1091">
            <v>331</v>
          </cell>
          <cell r="AE1091">
            <v>2491</v>
          </cell>
          <cell r="AR1091">
            <v>683</v>
          </cell>
          <cell r="AS1091">
            <v>1162</v>
          </cell>
          <cell r="AT1091">
            <v>2133</v>
          </cell>
          <cell r="AU1091">
            <v>3023</v>
          </cell>
          <cell r="AV1091">
            <v>2112</v>
          </cell>
          <cell r="AX1091">
            <v>101</v>
          </cell>
          <cell r="AY1091">
            <v>103</v>
          </cell>
          <cell r="AZ1091">
            <v>2083</v>
          </cell>
          <cell r="BA1091">
            <v>2123</v>
          </cell>
          <cell r="BB1091">
            <v>2121</v>
          </cell>
        </row>
        <row r="1092">
          <cell r="J1092" t="str">
            <v>TRX#</v>
          </cell>
        </row>
        <row r="1093">
          <cell r="J1093" t="str">
            <v>FRT</v>
          </cell>
        </row>
        <row r="1096">
          <cell r="B1096" t="str">
            <v>ALL</v>
          </cell>
        </row>
        <row r="1097">
          <cell r="B1097" t="str">
            <v>SITE:</v>
          </cell>
          <cell r="C1097" t="str">
            <v>BCF</v>
          </cell>
          <cell r="D1097" t="str">
            <v>BTS</v>
          </cell>
          <cell r="E1097" t="str">
            <v>TYP</v>
          </cell>
          <cell r="F1097" t="str">
            <v>CI</v>
          </cell>
          <cell r="G1097" t="str">
            <v>LAC</v>
          </cell>
          <cell r="H1097" t="str">
            <v>CELL NAME</v>
          </cell>
          <cell r="I1097" t="str">
            <v>NCC</v>
          </cell>
          <cell r="J1097" t="str">
            <v>BCC</v>
          </cell>
          <cell r="K1097" t="str">
            <v>BCCH</v>
          </cell>
          <cell r="L1097" t="str">
            <v>2nd</v>
          </cell>
          <cell r="M1097" t="str">
            <v>3rd</v>
          </cell>
          <cell r="N1097" t="str">
            <v>4th</v>
          </cell>
          <cell r="O1097" t="str">
            <v>5th</v>
          </cell>
          <cell r="P1097" t="str">
            <v>BCH</v>
          </cell>
          <cell r="Q1097" t="str">
            <v>AG</v>
          </cell>
          <cell r="R1097" t="str">
            <v>SD</v>
          </cell>
          <cell r="S1097" t="str">
            <v>TRX</v>
          </cell>
          <cell r="T1097" t="str">
            <v>ET</v>
          </cell>
          <cell r="W1097" t="str">
            <v>Neighbor cell</v>
          </cell>
          <cell r="AR1097" t="str">
            <v>IUO Reference Cells (Pool)  &lt;&lt;CoCh - AdjCh&gt;&gt;</v>
          </cell>
        </row>
        <row r="1098">
          <cell r="G1098" t="str">
            <v>(Dec)</v>
          </cell>
          <cell r="K1098" t="str">
            <v>TRX</v>
          </cell>
          <cell r="L1098" t="str">
            <v>TRX</v>
          </cell>
          <cell r="M1098" t="str">
            <v>TRX</v>
          </cell>
          <cell r="N1098" t="str">
            <v>TRX</v>
          </cell>
          <cell r="O1098" t="str">
            <v>TRX</v>
          </cell>
          <cell r="P1098" t="str">
            <v>CFC</v>
          </cell>
          <cell r="Q1098" t="str">
            <v>CH</v>
          </cell>
          <cell r="R1098" t="str">
            <v>CH</v>
          </cell>
          <cell r="S1098" t="str">
            <v>Num</v>
          </cell>
          <cell r="T1098" t="str">
            <v>Num</v>
          </cell>
          <cell r="U1098">
            <v>1</v>
          </cell>
          <cell r="V1098">
            <v>2</v>
          </cell>
          <cell r="W1098">
            <v>3</v>
          </cell>
          <cell r="X1098">
            <v>4</v>
          </cell>
          <cell r="Y1098">
            <v>5</v>
          </cell>
          <cell r="Z1098">
            <v>6</v>
          </cell>
          <cell r="AA1098">
            <v>7</v>
          </cell>
          <cell r="AB1098">
            <v>8</v>
          </cell>
          <cell r="AC1098">
            <v>9</v>
          </cell>
          <cell r="AD1098">
            <v>10</v>
          </cell>
          <cell r="AE1098">
            <v>11</v>
          </cell>
          <cell r="AF1098">
            <v>12</v>
          </cell>
          <cell r="AG1098">
            <v>13</v>
          </cell>
          <cell r="AH1098">
            <v>14</v>
          </cell>
          <cell r="AI1098">
            <v>15</v>
          </cell>
          <cell r="AJ1098">
            <v>16</v>
          </cell>
          <cell r="AK1098">
            <v>17</v>
          </cell>
          <cell r="AL1098">
            <v>18</v>
          </cell>
          <cell r="AM1098">
            <v>19</v>
          </cell>
          <cell r="AN1098">
            <v>20</v>
          </cell>
          <cell r="AO1098">
            <v>21</v>
          </cell>
          <cell r="AP1098">
            <v>22</v>
          </cell>
          <cell r="AQ1098">
            <v>23</v>
          </cell>
          <cell r="AR1098">
            <v>1</v>
          </cell>
          <cell r="AS1098">
            <v>2</v>
          </cell>
          <cell r="AT1098">
            <v>3</v>
          </cell>
          <cell r="AU1098">
            <v>4</v>
          </cell>
          <cell r="AV1098">
            <v>5</v>
          </cell>
          <cell r="AW1098">
            <v>6</v>
          </cell>
          <cell r="AX1098">
            <v>7</v>
          </cell>
          <cell r="AY1098">
            <v>8</v>
          </cell>
          <cell r="AZ1098">
            <v>9</v>
          </cell>
          <cell r="BA1098">
            <v>10</v>
          </cell>
          <cell r="BB1098">
            <v>11</v>
          </cell>
        </row>
        <row r="1099">
          <cell r="B1099" t="str">
            <v>BSC132</v>
          </cell>
        </row>
        <row r="1100">
          <cell r="B1100" t="str">
            <v>FUZ007</v>
          </cell>
          <cell r="C1100">
            <v>132</v>
          </cell>
          <cell r="D1100">
            <v>3</v>
          </cell>
          <cell r="F1100">
            <v>71</v>
          </cell>
          <cell r="G1100">
            <v>22805</v>
          </cell>
          <cell r="H1100" t="str">
            <v>POST1</v>
          </cell>
          <cell r="I1100">
            <v>7</v>
          </cell>
          <cell r="J1100">
            <v>1</v>
          </cell>
          <cell r="K1100">
            <v>43</v>
          </cell>
          <cell r="L1100">
            <v>67</v>
          </cell>
          <cell r="M1100">
            <v>73</v>
          </cell>
          <cell r="N1100">
            <v>83</v>
          </cell>
          <cell r="O1100">
            <v>89</v>
          </cell>
          <cell r="S1100">
            <v>5</v>
          </cell>
          <cell r="U1100">
            <v>72</v>
          </cell>
          <cell r="V1100">
            <v>73</v>
          </cell>
          <cell r="W1100">
            <v>1131</v>
          </cell>
          <cell r="X1100">
            <v>2062</v>
          </cell>
          <cell r="Y1100">
            <v>3031</v>
          </cell>
          <cell r="Z1100">
            <v>2061</v>
          </cell>
          <cell r="AA1100">
            <v>1151</v>
          </cell>
          <cell r="AB1100">
            <v>32</v>
          </cell>
          <cell r="AC1100">
            <v>2851</v>
          </cell>
          <cell r="AD1100">
            <v>2852</v>
          </cell>
          <cell r="AE1100">
            <v>2853</v>
          </cell>
          <cell r="AR1100">
            <v>1133</v>
          </cell>
          <cell r="AS1100">
            <v>2063</v>
          </cell>
          <cell r="AT1100">
            <v>2841</v>
          </cell>
          <cell r="AU1100">
            <v>2121</v>
          </cell>
          <cell r="AV1100">
            <v>2561</v>
          </cell>
          <cell r="AX1100">
            <v>2853</v>
          </cell>
          <cell r="AY1100">
            <v>2851</v>
          </cell>
          <cell r="AZ1100">
            <v>1151</v>
          </cell>
        </row>
        <row r="1101">
          <cell r="J1101" t="str">
            <v>TRX#</v>
          </cell>
        </row>
        <row r="1102">
          <cell r="J1102" t="str">
            <v>FRT</v>
          </cell>
        </row>
        <row r="1105">
          <cell r="B1105" t="str">
            <v>FUZ007</v>
          </cell>
          <cell r="C1105">
            <v>132</v>
          </cell>
          <cell r="D1105">
            <v>3</v>
          </cell>
          <cell r="F1105">
            <v>72</v>
          </cell>
          <cell r="G1105">
            <v>22805</v>
          </cell>
          <cell r="H1105" t="str">
            <v>POST2</v>
          </cell>
          <cell r="I1105">
            <v>6</v>
          </cell>
          <cell r="J1105">
            <v>1</v>
          </cell>
          <cell r="K1105">
            <v>54</v>
          </cell>
          <cell r="L1105">
            <v>77</v>
          </cell>
          <cell r="M1105">
            <v>61</v>
          </cell>
          <cell r="N1105">
            <v>85</v>
          </cell>
          <cell r="O1105">
            <v>91</v>
          </cell>
          <cell r="S1105">
            <v>5</v>
          </cell>
          <cell r="U1105">
            <v>73</v>
          </cell>
          <cell r="V1105">
            <v>71</v>
          </cell>
          <cell r="W1105">
            <v>1132</v>
          </cell>
          <cell r="X1105">
            <v>3031</v>
          </cell>
          <cell r="Y1105">
            <v>2831</v>
          </cell>
          <cell r="Z1105">
            <v>2833</v>
          </cell>
          <cell r="AA1105">
            <v>1191</v>
          </cell>
          <cell r="AB1105">
            <v>1193</v>
          </cell>
          <cell r="AC1105">
            <v>2401</v>
          </cell>
          <cell r="AD1105">
            <v>281</v>
          </cell>
          <cell r="AE1105">
            <v>283</v>
          </cell>
          <cell r="AF1105">
            <v>1181</v>
          </cell>
          <cell r="AG1105">
            <v>1151</v>
          </cell>
          <cell r="AH1105">
            <v>1152</v>
          </cell>
          <cell r="AI1105">
            <v>32</v>
          </cell>
          <cell r="AJ1105">
            <v>2061</v>
          </cell>
          <cell r="AK1105">
            <v>2562</v>
          </cell>
          <cell r="AL1105">
            <v>2852</v>
          </cell>
          <cell r="AM1105">
            <v>2853</v>
          </cell>
          <cell r="AR1105">
            <v>2061</v>
          </cell>
          <cell r="AS1105">
            <v>102</v>
          </cell>
          <cell r="AT1105">
            <v>1181</v>
          </cell>
          <cell r="AU1105">
            <v>1131</v>
          </cell>
          <cell r="AV1105">
            <v>2122</v>
          </cell>
          <cell r="AW1105">
            <v>2562</v>
          </cell>
          <cell r="AY1105">
            <v>1151</v>
          </cell>
          <cell r="AZ1105">
            <v>1152</v>
          </cell>
          <cell r="BA1105">
            <v>2852</v>
          </cell>
        </row>
        <row r="1106">
          <cell r="J1106" t="str">
            <v>TRX#</v>
          </cell>
        </row>
        <row r="1107">
          <cell r="J1107" t="str">
            <v>FRT</v>
          </cell>
        </row>
        <row r="1110">
          <cell r="B1110" t="str">
            <v>FUZ007</v>
          </cell>
          <cell r="C1110">
            <v>132</v>
          </cell>
          <cell r="D1110">
            <v>3</v>
          </cell>
          <cell r="F1110">
            <v>73</v>
          </cell>
          <cell r="G1110">
            <v>22805</v>
          </cell>
          <cell r="H1110" t="str">
            <v>POST3</v>
          </cell>
          <cell r="I1110">
            <v>5</v>
          </cell>
          <cell r="J1110">
            <v>6</v>
          </cell>
          <cell r="K1110">
            <v>50</v>
          </cell>
          <cell r="L1110">
            <v>63</v>
          </cell>
          <cell r="M1110">
            <v>69</v>
          </cell>
          <cell r="N1110">
            <v>87</v>
          </cell>
          <cell r="O1110">
            <v>93</v>
          </cell>
          <cell r="S1110">
            <v>5</v>
          </cell>
          <cell r="U1110">
            <v>71</v>
          </cell>
          <cell r="V1110">
            <v>72</v>
          </cell>
          <cell r="W1110">
            <v>1131</v>
          </cell>
          <cell r="X1110">
            <v>1191</v>
          </cell>
          <cell r="Y1110">
            <v>1193</v>
          </cell>
          <cell r="Z1110">
            <v>2401</v>
          </cell>
          <cell r="AA1110">
            <v>281</v>
          </cell>
          <cell r="AB1110">
            <v>283</v>
          </cell>
          <cell r="AC1110">
            <v>1181</v>
          </cell>
          <cell r="AD1110">
            <v>1151</v>
          </cell>
          <cell r="AE1110">
            <v>1152</v>
          </cell>
          <cell r="AF1110">
            <v>1183</v>
          </cell>
          <cell r="AG1110">
            <v>1132</v>
          </cell>
          <cell r="AH1110">
            <v>2122</v>
          </cell>
          <cell r="AI1110">
            <v>2561</v>
          </cell>
          <cell r="AJ1110">
            <v>2562</v>
          </cell>
          <cell r="AK1110">
            <v>2852</v>
          </cell>
          <cell r="AL1110">
            <v>2853</v>
          </cell>
          <cell r="AR1110">
            <v>2062</v>
          </cell>
          <cell r="AS1110">
            <v>1132</v>
          </cell>
          <cell r="AT1110">
            <v>2563</v>
          </cell>
          <cell r="AU1110">
            <v>2123</v>
          </cell>
          <cell r="AW1110">
            <v>2853</v>
          </cell>
          <cell r="AX1110">
            <v>32</v>
          </cell>
          <cell r="AY1110">
            <v>1152</v>
          </cell>
          <cell r="AZ1110">
            <v>281</v>
          </cell>
          <cell r="BA1110">
            <v>2102</v>
          </cell>
        </row>
        <row r="1111">
          <cell r="J1111" t="str">
            <v>TRX#</v>
          </cell>
        </row>
        <row r="1112">
          <cell r="J1112" t="str">
            <v>FRT</v>
          </cell>
        </row>
        <row r="1115">
          <cell r="B1115" t="str">
            <v>FUZ119</v>
          </cell>
          <cell r="C1115">
            <v>132</v>
          </cell>
          <cell r="D1115">
            <v>3</v>
          </cell>
          <cell r="F1115">
            <v>1191</v>
          </cell>
          <cell r="G1115">
            <v>22805</v>
          </cell>
          <cell r="H1115" t="str">
            <v>ERHUA1</v>
          </cell>
          <cell r="I1115">
            <v>6</v>
          </cell>
          <cell r="J1115">
            <v>2</v>
          </cell>
          <cell r="K1115">
            <v>52</v>
          </cell>
          <cell r="L1115">
            <v>69</v>
          </cell>
          <cell r="N1115">
            <v>84</v>
          </cell>
          <cell r="O1115">
            <v>90</v>
          </cell>
          <cell r="S1115">
            <v>4</v>
          </cell>
          <cell r="U1115">
            <v>1192</v>
          </cell>
          <cell r="V1115">
            <v>1193</v>
          </cell>
          <cell r="W1115">
            <v>72</v>
          </cell>
          <cell r="X1115">
            <v>1152</v>
          </cell>
          <cell r="Y1115">
            <v>281</v>
          </cell>
          <cell r="Z1115">
            <v>2832</v>
          </cell>
          <cell r="AA1115">
            <v>2833</v>
          </cell>
          <cell r="AB1115">
            <v>2823</v>
          </cell>
          <cell r="AC1115">
            <v>73</v>
          </cell>
          <cell r="AD1115">
            <v>2401</v>
          </cell>
          <cell r="AE1115">
            <v>2831</v>
          </cell>
          <cell r="AF1115">
            <v>2813</v>
          </cell>
          <cell r="AG1115">
            <v>2852</v>
          </cell>
          <cell r="AH1115">
            <v>2841</v>
          </cell>
          <cell r="AI1115">
            <v>2842</v>
          </cell>
          <cell r="AJ1115">
            <v>2843</v>
          </cell>
          <cell r="AR1115">
            <v>2621</v>
          </cell>
          <cell r="AS1115">
            <v>283</v>
          </cell>
          <cell r="AU1115">
            <v>2401</v>
          </cell>
          <cell r="AV1115">
            <v>2841</v>
          </cell>
          <cell r="AW1115">
            <v>2842</v>
          </cell>
          <cell r="AX1115">
            <v>2832</v>
          </cell>
          <cell r="AY1115">
            <v>2821</v>
          </cell>
        </row>
        <row r="1116">
          <cell r="J1116" t="str">
            <v>TRX#</v>
          </cell>
        </row>
        <row r="1117">
          <cell r="J1117" t="str">
            <v>FRT</v>
          </cell>
        </row>
        <row r="1120">
          <cell r="B1120" t="str">
            <v>FUZ119</v>
          </cell>
          <cell r="C1120">
            <v>132</v>
          </cell>
          <cell r="D1120">
            <v>3</v>
          </cell>
          <cell r="F1120">
            <v>1192</v>
          </cell>
          <cell r="G1120">
            <v>22805</v>
          </cell>
          <cell r="H1120" t="str">
            <v>ERHUA2</v>
          </cell>
          <cell r="I1120">
            <v>6</v>
          </cell>
          <cell r="J1120">
            <v>2</v>
          </cell>
          <cell r="K1120">
            <v>54</v>
          </cell>
          <cell r="L1120">
            <v>75</v>
          </cell>
          <cell r="N1120">
            <v>86</v>
          </cell>
          <cell r="O1120">
            <v>92</v>
          </cell>
          <cell r="S1120">
            <v>4</v>
          </cell>
          <cell r="U1120">
            <v>1193</v>
          </cell>
          <cell r="V1120">
            <v>1191</v>
          </cell>
          <cell r="W1120">
            <v>2401</v>
          </cell>
          <cell r="X1120">
            <v>2402</v>
          </cell>
          <cell r="Y1120">
            <v>2832</v>
          </cell>
          <cell r="Z1120">
            <v>2833</v>
          </cell>
          <cell r="AA1120">
            <v>2823</v>
          </cell>
          <cell r="AB1120">
            <v>1281</v>
          </cell>
          <cell r="AC1120">
            <v>1283</v>
          </cell>
          <cell r="AD1120">
            <v>2321</v>
          </cell>
          <cell r="AE1120">
            <v>1431</v>
          </cell>
          <cell r="AF1120">
            <v>2791</v>
          </cell>
          <cell r="AG1120">
            <v>2841</v>
          </cell>
          <cell r="AH1120">
            <v>2842</v>
          </cell>
          <cell r="AI1120">
            <v>2843</v>
          </cell>
          <cell r="AR1120">
            <v>281</v>
          </cell>
          <cell r="AS1120">
            <v>2622</v>
          </cell>
          <cell r="AT1120">
            <v>282</v>
          </cell>
          <cell r="AV1120">
            <v>2833</v>
          </cell>
          <cell r="AW1120">
            <v>2823</v>
          </cell>
          <cell r="AX1120">
            <v>2822</v>
          </cell>
          <cell r="AY1120">
            <v>2842</v>
          </cell>
          <cell r="AZ1120">
            <v>2402</v>
          </cell>
          <cell r="BA1120">
            <v>2843</v>
          </cell>
        </row>
        <row r="1121">
          <cell r="J1121" t="str">
            <v>TRX#</v>
          </cell>
        </row>
        <row r="1122">
          <cell r="J1122" t="str">
            <v>FRT</v>
          </cell>
        </row>
        <row r="1125">
          <cell r="B1125" t="str">
            <v>FUZ119</v>
          </cell>
          <cell r="C1125">
            <v>132</v>
          </cell>
          <cell r="D1125">
            <v>3</v>
          </cell>
          <cell r="F1125">
            <v>1193</v>
          </cell>
          <cell r="G1125">
            <v>22805</v>
          </cell>
          <cell r="H1125" t="str">
            <v>ERHUA3</v>
          </cell>
          <cell r="I1125">
            <v>6</v>
          </cell>
          <cell r="J1125">
            <v>2</v>
          </cell>
          <cell r="K1125">
            <v>48</v>
          </cell>
          <cell r="L1125">
            <v>81</v>
          </cell>
          <cell r="N1125">
            <v>88</v>
          </cell>
          <cell r="O1125">
            <v>94</v>
          </cell>
          <cell r="S1125">
            <v>4</v>
          </cell>
          <cell r="U1125">
            <v>1191</v>
          </cell>
          <cell r="V1125">
            <v>1192</v>
          </cell>
          <cell r="W1125">
            <v>72</v>
          </cell>
          <cell r="X1125">
            <v>73</v>
          </cell>
          <cell r="Y1125">
            <v>1281</v>
          </cell>
          <cell r="Z1125">
            <v>1283</v>
          </cell>
          <cell r="AA1125">
            <v>2401</v>
          </cell>
          <cell r="AB1125">
            <v>2402</v>
          </cell>
          <cell r="AC1125">
            <v>281</v>
          </cell>
          <cell r="AD1125">
            <v>1152</v>
          </cell>
          <cell r="AE1125">
            <v>2321</v>
          </cell>
          <cell r="AF1125">
            <v>1431</v>
          </cell>
          <cell r="AG1125">
            <v>2841</v>
          </cell>
          <cell r="AH1125">
            <v>2842</v>
          </cell>
          <cell r="AI1125">
            <v>2843</v>
          </cell>
          <cell r="AR1125">
            <v>2813</v>
          </cell>
          <cell r="AS1125">
            <v>2793</v>
          </cell>
          <cell r="AT1125">
            <v>283</v>
          </cell>
          <cell r="AV1125">
            <v>2401</v>
          </cell>
          <cell r="AW1125">
            <v>2833</v>
          </cell>
          <cell r="AX1125">
            <v>2823</v>
          </cell>
          <cell r="AY1125">
            <v>2841</v>
          </cell>
          <cell r="AZ1125">
            <v>2843</v>
          </cell>
          <cell r="BA1125">
            <v>2403</v>
          </cell>
        </row>
        <row r="1126">
          <cell r="J1126" t="str">
            <v>TRX#</v>
          </cell>
        </row>
        <row r="1127">
          <cell r="J1127" t="str">
            <v>FRT</v>
          </cell>
        </row>
        <row r="1130">
          <cell r="B1130" t="str">
            <v>FUZ206</v>
          </cell>
          <cell r="C1130">
            <v>132</v>
          </cell>
          <cell r="D1130">
            <v>3</v>
          </cell>
          <cell r="F1130">
            <v>2061</v>
          </cell>
          <cell r="G1130">
            <v>22805</v>
          </cell>
          <cell r="H1130" t="str">
            <v>FUZHOUXIYUAN1</v>
          </cell>
          <cell r="I1130">
            <v>6</v>
          </cell>
          <cell r="J1130">
            <v>0</v>
          </cell>
          <cell r="K1130">
            <v>47</v>
          </cell>
          <cell r="L1130">
            <v>65</v>
          </cell>
          <cell r="M1130">
            <v>70</v>
          </cell>
          <cell r="N1130">
            <v>85</v>
          </cell>
          <cell r="O1130">
            <v>91</v>
          </cell>
          <cell r="S1130">
            <v>5</v>
          </cell>
          <cell r="U1130">
            <v>2062</v>
          </cell>
          <cell r="V1130">
            <v>2063</v>
          </cell>
          <cell r="W1130">
            <v>3031</v>
          </cell>
          <cell r="X1130">
            <v>1441</v>
          </cell>
          <cell r="Y1130">
            <v>71</v>
          </cell>
          <cell r="Z1130">
            <v>1151</v>
          </cell>
          <cell r="AA1130">
            <v>2831</v>
          </cell>
          <cell r="AB1130">
            <v>72</v>
          </cell>
          <cell r="AC1130">
            <v>2851</v>
          </cell>
          <cell r="AR1130">
            <v>1131</v>
          </cell>
          <cell r="AS1130">
            <v>2092</v>
          </cell>
          <cell r="AT1130">
            <v>72</v>
          </cell>
          <cell r="AV1130">
            <v>2101</v>
          </cell>
          <cell r="AW1130">
            <v>2102</v>
          </cell>
          <cell r="AX1130">
            <v>32</v>
          </cell>
          <cell r="AY1130">
            <v>1151</v>
          </cell>
          <cell r="AZ1130">
            <v>2851</v>
          </cell>
        </row>
        <row r="1131">
          <cell r="J1131" t="str">
            <v>TRX#</v>
          </cell>
        </row>
        <row r="1132">
          <cell r="J1132" t="str">
            <v>FRT</v>
          </cell>
        </row>
        <row r="1135">
          <cell r="B1135" t="str">
            <v>FUZ206</v>
          </cell>
          <cell r="C1135">
            <v>132</v>
          </cell>
          <cell r="D1135">
            <v>3</v>
          </cell>
          <cell r="F1135">
            <v>2062</v>
          </cell>
          <cell r="G1135">
            <v>22805</v>
          </cell>
          <cell r="H1135" t="str">
            <v>FUZHOUXIYUAN2</v>
          </cell>
          <cell r="I1135">
            <v>5</v>
          </cell>
          <cell r="J1135">
            <v>7</v>
          </cell>
          <cell r="K1135">
            <v>49</v>
          </cell>
          <cell r="L1135">
            <v>78</v>
          </cell>
          <cell r="N1135">
            <v>87</v>
          </cell>
          <cell r="S1135">
            <v>3</v>
          </cell>
          <cell r="U1135">
            <v>2063</v>
          </cell>
          <cell r="V1135">
            <v>2061</v>
          </cell>
          <cell r="W1135">
            <v>32</v>
          </cell>
          <cell r="X1135">
            <v>1131</v>
          </cell>
          <cell r="Y1135">
            <v>71</v>
          </cell>
          <cell r="Z1135">
            <v>1133</v>
          </cell>
          <cell r="AA1135">
            <v>1151</v>
          </cell>
          <cell r="AB1135">
            <v>2851</v>
          </cell>
          <cell r="AC1135">
            <v>2852</v>
          </cell>
          <cell r="AD1135">
            <v>2853</v>
          </cell>
          <cell r="AR1135">
            <v>73</v>
          </cell>
          <cell r="AS1135">
            <v>1132</v>
          </cell>
          <cell r="AU1135">
            <v>2103</v>
          </cell>
          <cell r="AV1135">
            <v>32</v>
          </cell>
          <cell r="AW1135">
            <v>2472</v>
          </cell>
          <cell r="AX1135">
            <v>2102</v>
          </cell>
          <cell r="AY1135">
            <v>2853</v>
          </cell>
        </row>
        <row r="1136">
          <cell r="J1136" t="str">
            <v>TRX#</v>
          </cell>
        </row>
        <row r="1137">
          <cell r="J1137" t="str">
            <v>FRT</v>
          </cell>
        </row>
        <row r="1140">
          <cell r="B1140" t="str">
            <v>FUZ206</v>
          </cell>
          <cell r="C1140">
            <v>132</v>
          </cell>
          <cell r="D1140">
            <v>3</v>
          </cell>
          <cell r="F1140">
            <v>2063</v>
          </cell>
          <cell r="G1140">
            <v>22805</v>
          </cell>
          <cell r="H1140" t="str">
            <v>FUZHOUXIYUAN3</v>
          </cell>
          <cell r="I1140">
            <v>5</v>
          </cell>
          <cell r="J1140">
            <v>1</v>
          </cell>
          <cell r="K1140">
            <v>44</v>
          </cell>
          <cell r="L1140">
            <v>62</v>
          </cell>
          <cell r="N1140">
            <v>83</v>
          </cell>
          <cell r="O1140">
            <v>89</v>
          </cell>
          <cell r="S1140">
            <v>4</v>
          </cell>
          <cell r="U1140">
            <v>2061</v>
          </cell>
          <cell r="V1140">
            <v>2062</v>
          </cell>
          <cell r="W1140">
            <v>2072</v>
          </cell>
          <cell r="X1140">
            <v>31</v>
          </cell>
          <cell r="Y1140">
            <v>1131</v>
          </cell>
          <cell r="Z1140">
            <v>1133</v>
          </cell>
          <cell r="AA1140">
            <v>32</v>
          </cell>
          <cell r="AB1140">
            <v>1441</v>
          </cell>
          <cell r="AC1140">
            <v>2071</v>
          </cell>
          <cell r="AD1140">
            <v>2561</v>
          </cell>
          <cell r="AE1140">
            <v>2851</v>
          </cell>
          <cell r="AF1140">
            <v>2852</v>
          </cell>
          <cell r="AG1140">
            <v>2853</v>
          </cell>
          <cell r="AR1140">
            <v>71</v>
          </cell>
          <cell r="AS1140">
            <v>1133</v>
          </cell>
          <cell r="AT1140">
            <v>2091</v>
          </cell>
          <cell r="AU1140">
            <v>2121</v>
          </cell>
          <cell r="AW1140">
            <v>1151</v>
          </cell>
          <cell r="AX1140">
            <v>31</v>
          </cell>
          <cell r="AY1140">
            <v>2103</v>
          </cell>
          <cell r="AZ1140">
            <v>2101</v>
          </cell>
          <cell r="BA1140">
            <v>2851</v>
          </cell>
        </row>
        <row r="1141">
          <cell r="J1141" t="str">
            <v>TRX#</v>
          </cell>
        </row>
        <row r="1142">
          <cell r="J1142" t="str">
            <v>FRT</v>
          </cell>
        </row>
        <row r="1145">
          <cell r="B1145" t="str">
            <v>FUZ278</v>
          </cell>
          <cell r="C1145">
            <v>132</v>
          </cell>
          <cell r="D1145">
            <v>3</v>
          </cell>
          <cell r="F1145">
            <v>2781</v>
          </cell>
          <cell r="G1145">
            <v>22805</v>
          </cell>
          <cell r="H1145" t="str">
            <v>HUALIGONGSI1</v>
          </cell>
          <cell r="I1145">
            <v>7</v>
          </cell>
          <cell r="J1145">
            <v>4</v>
          </cell>
          <cell r="K1145">
            <v>51</v>
          </cell>
          <cell r="L1145">
            <v>77</v>
          </cell>
          <cell r="N1145">
            <v>83</v>
          </cell>
          <cell r="O1145">
            <v>89</v>
          </cell>
          <cell r="S1145">
            <v>4</v>
          </cell>
          <cell r="U1145">
            <v>2782</v>
          </cell>
          <cell r="V1145">
            <v>2783</v>
          </cell>
          <cell r="W1145">
            <v>2811</v>
          </cell>
          <cell r="X1145">
            <v>2812</v>
          </cell>
          <cell r="Y1145">
            <v>2813</v>
          </cell>
          <cell r="Z1145">
            <v>2821</v>
          </cell>
          <cell r="AA1145">
            <v>2822</v>
          </cell>
          <cell r="AB1145">
            <v>2831</v>
          </cell>
          <cell r="AC1145">
            <v>2791</v>
          </cell>
          <cell r="AD1145">
            <v>2792</v>
          </cell>
          <cell r="AE1145">
            <v>2751</v>
          </cell>
          <cell r="AF1145">
            <v>2741</v>
          </cell>
          <cell r="AG1145">
            <v>1431</v>
          </cell>
          <cell r="AR1145">
            <v>2751</v>
          </cell>
          <cell r="AS1145">
            <v>351</v>
          </cell>
          <cell r="AT1145">
            <v>1281</v>
          </cell>
          <cell r="AU1145">
            <v>2821</v>
          </cell>
          <cell r="AV1145">
            <v>2831</v>
          </cell>
          <cell r="AW1145" t="str">
            <v xml:space="preserve">  </v>
          </cell>
          <cell r="AX1145">
            <v>2741</v>
          </cell>
          <cell r="AY1145">
            <v>2791</v>
          </cell>
          <cell r="AZ1145">
            <v>2811</v>
          </cell>
          <cell r="BA1145">
            <v>2813</v>
          </cell>
          <cell r="BB1145">
            <v>61</v>
          </cell>
        </row>
        <row r="1146">
          <cell r="J1146" t="str">
            <v>TRX#</v>
          </cell>
        </row>
        <row r="1147">
          <cell r="J1147" t="str">
            <v>FRT</v>
          </cell>
        </row>
        <row r="1150">
          <cell r="B1150" t="str">
            <v>FUZ278</v>
          </cell>
          <cell r="C1150">
            <v>132</v>
          </cell>
          <cell r="D1150">
            <v>3</v>
          </cell>
          <cell r="F1150">
            <v>2782</v>
          </cell>
          <cell r="G1150">
            <v>22805</v>
          </cell>
          <cell r="H1150" t="str">
            <v>HUALIGONGSI2</v>
          </cell>
          <cell r="I1150">
            <v>7</v>
          </cell>
          <cell r="J1150">
            <v>4</v>
          </cell>
          <cell r="K1150">
            <v>53</v>
          </cell>
          <cell r="L1150">
            <v>80</v>
          </cell>
          <cell r="N1150">
            <v>85</v>
          </cell>
          <cell r="O1150">
            <v>91</v>
          </cell>
          <cell r="S1150">
            <v>4</v>
          </cell>
          <cell r="U1150">
            <v>2781</v>
          </cell>
          <cell r="V1150">
            <v>2783</v>
          </cell>
          <cell r="W1150">
            <v>2812</v>
          </cell>
          <cell r="X1150">
            <v>2792</v>
          </cell>
          <cell r="Y1150">
            <v>2752</v>
          </cell>
          <cell r="Z1150">
            <v>2741</v>
          </cell>
          <cell r="AA1150">
            <v>2742</v>
          </cell>
          <cell r="AB1150">
            <v>351</v>
          </cell>
          <cell r="AC1150">
            <v>352</v>
          </cell>
          <cell r="AD1150">
            <v>353</v>
          </cell>
          <cell r="AE1150">
            <v>1431</v>
          </cell>
          <cell r="AR1150">
            <v>2822</v>
          </cell>
          <cell r="AS1150">
            <v>2752</v>
          </cell>
          <cell r="AT1150">
            <v>2332</v>
          </cell>
          <cell r="AU1150">
            <v>2322</v>
          </cell>
          <cell r="AV1150" t="str">
            <v xml:space="preserve"> </v>
          </cell>
          <cell r="AW1150">
            <v>2812</v>
          </cell>
          <cell r="AX1150">
            <v>2741</v>
          </cell>
          <cell r="AY1150">
            <v>2742</v>
          </cell>
          <cell r="AZ1150">
            <v>2792</v>
          </cell>
          <cell r="BA1150" t="str">
            <v xml:space="preserve">       </v>
          </cell>
          <cell r="BB1150" t="str">
            <v xml:space="preserve"> </v>
          </cell>
        </row>
        <row r="1151">
          <cell r="J1151" t="str">
            <v>TRX#</v>
          </cell>
        </row>
        <row r="1152">
          <cell r="J1152" t="str">
            <v>FRT</v>
          </cell>
        </row>
        <row r="1155">
          <cell r="B1155" t="str">
            <v>FUZ278</v>
          </cell>
          <cell r="C1155">
            <v>132</v>
          </cell>
          <cell r="D1155">
            <v>3</v>
          </cell>
          <cell r="F1155">
            <v>2783</v>
          </cell>
          <cell r="G1155">
            <v>22805</v>
          </cell>
          <cell r="H1155" t="str">
            <v>HUALIGONGSI3</v>
          </cell>
          <cell r="I1155">
            <v>6</v>
          </cell>
          <cell r="J1155">
            <v>2</v>
          </cell>
          <cell r="K1155">
            <v>55</v>
          </cell>
          <cell r="L1155">
            <v>69</v>
          </cell>
          <cell r="N1155">
            <v>87</v>
          </cell>
          <cell r="O1155">
            <v>93</v>
          </cell>
          <cell r="S1155">
            <v>4</v>
          </cell>
          <cell r="U1155">
            <v>2781</v>
          </cell>
          <cell r="V1155">
            <v>2782</v>
          </cell>
          <cell r="W1155">
            <v>2812</v>
          </cell>
          <cell r="X1155">
            <v>2813</v>
          </cell>
          <cell r="Y1155">
            <v>2792</v>
          </cell>
          <cell r="Z1155">
            <v>2751</v>
          </cell>
          <cell r="AA1155">
            <v>2752</v>
          </cell>
          <cell r="AB1155">
            <v>2753</v>
          </cell>
          <cell r="AC1155">
            <v>2741</v>
          </cell>
          <cell r="AD1155">
            <v>2742</v>
          </cell>
          <cell r="AE1155">
            <v>351</v>
          </cell>
          <cell r="AR1155">
            <v>353</v>
          </cell>
          <cell r="AS1155">
            <v>2753</v>
          </cell>
          <cell r="AT1155" t="str">
            <v xml:space="preserve"> </v>
          </cell>
          <cell r="AU1155">
            <v>2812</v>
          </cell>
          <cell r="AV1155">
            <v>2813</v>
          </cell>
          <cell r="AW1155">
            <v>2792</v>
          </cell>
          <cell r="AX1155">
            <v>2742</v>
          </cell>
          <cell r="AY1155" t="str">
            <v xml:space="preserve"> </v>
          </cell>
          <cell r="AZ1155" t="str">
            <v xml:space="preserve"> </v>
          </cell>
          <cell r="BA1155" t="str">
            <v xml:space="preserve"> </v>
          </cell>
          <cell r="BB1155" t="str">
            <v xml:space="preserve"> </v>
          </cell>
        </row>
        <row r="1156">
          <cell r="J1156" t="str">
            <v>TRX#</v>
          </cell>
        </row>
        <row r="1157">
          <cell r="J1157" t="str">
            <v>FRT</v>
          </cell>
        </row>
        <row r="1160">
          <cell r="B1160" t="str">
            <v>FUZ279</v>
          </cell>
          <cell r="C1160">
            <v>132</v>
          </cell>
          <cell r="D1160">
            <v>3</v>
          </cell>
          <cell r="F1160">
            <v>2791</v>
          </cell>
          <cell r="G1160">
            <v>22805</v>
          </cell>
          <cell r="H1160" t="str">
            <v>CHAHUICUN1</v>
          </cell>
          <cell r="I1160">
            <v>6</v>
          </cell>
          <cell r="J1160">
            <v>3</v>
          </cell>
          <cell r="K1160">
            <v>52</v>
          </cell>
          <cell r="L1160">
            <v>70</v>
          </cell>
          <cell r="N1160">
            <v>84</v>
          </cell>
          <cell r="O1160">
            <v>90</v>
          </cell>
          <cell r="S1160">
            <v>4</v>
          </cell>
          <cell r="U1160">
            <v>2792</v>
          </cell>
          <cell r="V1160">
            <v>2793</v>
          </cell>
          <cell r="W1160">
            <v>2822</v>
          </cell>
          <cell r="X1160">
            <v>2813</v>
          </cell>
          <cell r="Y1160">
            <v>1281</v>
          </cell>
          <cell r="Z1160">
            <v>2751</v>
          </cell>
          <cell r="AA1160">
            <v>1192</v>
          </cell>
          <cell r="AB1160">
            <v>2781</v>
          </cell>
          <cell r="AR1160">
            <v>2811</v>
          </cell>
          <cell r="AS1160">
            <v>2741</v>
          </cell>
          <cell r="AT1160">
            <v>61</v>
          </cell>
          <cell r="AU1160">
            <v>2871</v>
          </cell>
          <cell r="AW1160">
            <v>2822</v>
          </cell>
          <cell r="AX1160">
            <v>1281</v>
          </cell>
          <cell r="AY1160">
            <v>2751</v>
          </cell>
        </row>
        <row r="1161">
          <cell r="J1161" t="str">
            <v>TRX#</v>
          </cell>
        </row>
        <row r="1162">
          <cell r="J1162" t="str">
            <v>FRT</v>
          </cell>
        </row>
        <row r="1165">
          <cell r="B1165" t="str">
            <v>FUZ279</v>
          </cell>
          <cell r="C1165">
            <v>132</v>
          </cell>
          <cell r="D1165">
            <v>3</v>
          </cell>
          <cell r="F1165">
            <v>2792</v>
          </cell>
          <cell r="G1165">
            <v>22805</v>
          </cell>
          <cell r="H1165" t="str">
            <v>CHAHUICUN2</v>
          </cell>
          <cell r="I1165">
            <v>6</v>
          </cell>
          <cell r="J1165">
            <v>1</v>
          </cell>
          <cell r="K1165">
            <v>45</v>
          </cell>
          <cell r="L1165">
            <v>60</v>
          </cell>
          <cell r="N1165">
            <v>86</v>
          </cell>
          <cell r="O1165">
            <v>92</v>
          </cell>
          <cell r="S1165">
            <v>4</v>
          </cell>
          <cell r="U1165">
            <v>2793</v>
          </cell>
          <cell r="V1165">
            <v>2791</v>
          </cell>
          <cell r="W1165">
            <v>2813</v>
          </cell>
          <cell r="X1165">
            <v>2751</v>
          </cell>
          <cell r="Y1165">
            <v>2753</v>
          </cell>
          <cell r="Z1165">
            <v>62</v>
          </cell>
          <cell r="AA1165">
            <v>2763</v>
          </cell>
          <cell r="AB1165">
            <v>2781</v>
          </cell>
          <cell r="AC1165">
            <v>2782</v>
          </cell>
          <cell r="AD1165">
            <v>2783</v>
          </cell>
          <cell r="AR1165">
            <v>2812</v>
          </cell>
          <cell r="AS1165">
            <v>2872</v>
          </cell>
          <cell r="AT1165">
            <v>62</v>
          </cell>
          <cell r="AU1165">
            <v>1192</v>
          </cell>
          <cell r="AW1165">
            <v>2752</v>
          </cell>
          <cell r="AX1165">
            <v>2753</v>
          </cell>
          <cell r="AY1165">
            <v>2762</v>
          </cell>
          <cell r="AZ1165">
            <v>1282</v>
          </cell>
          <cell r="BA1165">
            <v>2332</v>
          </cell>
        </row>
        <row r="1166">
          <cell r="J1166" t="str">
            <v>TRX#</v>
          </cell>
        </row>
        <row r="1167">
          <cell r="J1167" t="str">
            <v>FRT</v>
          </cell>
        </row>
        <row r="1170">
          <cell r="B1170" t="str">
            <v>FUZ279</v>
          </cell>
          <cell r="C1170">
            <v>132</v>
          </cell>
          <cell r="D1170">
            <v>3</v>
          </cell>
          <cell r="F1170">
            <v>2793</v>
          </cell>
          <cell r="G1170">
            <v>22805</v>
          </cell>
          <cell r="H1170" t="str">
            <v>CHAHUICUN3</v>
          </cell>
          <cell r="I1170">
            <v>5</v>
          </cell>
          <cell r="J1170">
            <v>6</v>
          </cell>
          <cell r="K1170">
            <v>56</v>
          </cell>
          <cell r="L1170">
            <v>76</v>
          </cell>
          <cell r="N1170">
            <v>88</v>
          </cell>
          <cell r="O1170">
            <v>94</v>
          </cell>
          <cell r="S1170">
            <v>4</v>
          </cell>
          <cell r="U1170">
            <v>2791</v>
          </cell>
          <cell r="V1170">
            <v>2792</v>
          </cell>
          <cell r="W1170">
            <v>2751</v>
          </cell>
          <cell r="X1170">
            <v>2753</v>
          </cell>
          <cell r="Y1170">
            <v>2761</v>
          </cell>
          <cell r="Z1170">
            <v>2763</v>
          </cell>
          <cell r="AA1170">
            <v>61</v>
          </cell>
          <cell r="AB1170">
            <v>62</v>
          </cell>
          <cell r="AC1170">
            <v>1281</v>
          </cell>
          <cell r="AD1170">
            <v>1282</v>
          </cell>
          <cell r="AE1170">
            <v>2822</v>
          </cell>
          <cell r="AF1170">
            <v>3101</v>
          </cell>
          <cell r="AR1170">
            <v>2753</v>
          </cell>
          <cell r="AS1170">
            <v>2813</v>
          </cell>
          <cell r="AT1170">
            <v>1193</v>
          </cell>
          <cell r="AV1170">
            <v>2763</v>
          </cell>
          <cell r="AW1170">
            <v>1283</v>
          </cell>
          <cell r="AX1170">
            <v>2323</v>
          </cell>
          <cell r="AY1170">
            <v>2331</v>
          </cell>
        </row>
        <row r="1171">
          <cell r="J1171" t="str">
            <v>TRX#</v>
          </cell>
        </row>
        <row r="1172">
          <cell r="J1172" t="str">
            <v>FRT</v>
          </cell>
        </row>
        <row r="1175">
          <cell r="B1175" t="str">
            <v>FUZ281</v>
          </cell>
          <cell r="C1175">
            <v>132</v>
          </cell>
          <cell r="D1175">
            <v>3</v>
          </cell>
          <cell r="F1175">
            <v>2811</v>
          </cell>
          <cell r="G1175">
            <v>22805</v>
          </cell>
          <cell r="H1175" t="str">
            <v>HENGYU1</v>
          </cell>
          <cell r="I1175">
            <v>5</v>
          </cell>
          <cell r="J1175">
            <v>7</v>
          </cell>
          <cell r="K1175">
            <v>56</v>
          </cell>
          <cell r="L1175">
            <v>72</v>
          </cell>
          <cell r="N1175">
            <v>84</v>
          </cell>
          <cell r="O1175">
            <v>90</v>
          </cell>
          <cell r="S1175">
            <v>4</v>
          </cell>
          <cell r="U1175">
            <v>2812</v>
          </cell>
          <cell r="V1175">
            <v>2813</v>
          </cell>
          <cell r="W1175">
            <v>3031</v>
          </cell>
          <cell r="X1175">
            <v>2822</v>
          </cell>
          <cell r="Y1175">
            <v>2832</v>
          </cell>
          <cell r="Z1175">
            <v>2821</v>
          </cell>
          <cell r="AA1175">
            <v>2781</v>
          </cell>
          <cell r="AR1175">
            <v>2741</v>
          </cell>
          <cell r="AS1175">
            <v>2791</v>
          </cell>
          <cell r="AT1175">
            <v>1191</v>
          </cell>
          <cell r="AV1175">
            <v>2832</v>
          </cell>
          <cell r="AW1175">
            <v>2822</v>
          </cell>
          <cell r="AX1175">
            <v>2821</v>
          </cell>
          <cell r="AY1175">
            <v>1281</v>
          </cell>
          <cell r="AZ1175">
            <v>2751</v>
          </cell>
        </row>
        <row r="1176">
          <cell r="J1176" t="str">
            <v>TRX#</v>
          </cell>
        </row>
        <row r="1177">
          <cell r="J1177" t="str">
            <v>FRT</v>
          </cell>
        </row>
        <row r="1180">
          <cell r="B1180" t="str">
            <v>FUZ281</v>
          </cell>
          <cell r="C1180">
            <v>132</v>
          </cell>
          <cell r="D1180">
            <v>3</v>
          </cell>
          <cell r="F1180">
            <v>2812</v>
          </cell>
          <cell r="G1180">
            <v>22805</v>
          </cell>
          <cell r="H1180" t="str">
            <v>HENGYU2</v>
          </cell>
          <cell r="I1180">
            <v>6</v>
          </cell>
          <cell r="J1180">
            <v>3</v>
          </cell>
          <cell r="K1180">
            <v>54</v>
          </cell>
          <cell r="L1180">
            <v>65</v>
          </cell>
          <cell r="N1180">
            <v>86</v>
          </cell>
          <cell r="O1180">
            <v>92</v>
          </cell>
          <cell r="S1180">
            <v>4</v>
          </cell>
          <cell r="U1180">
            <v>2813</v>
          </cell>
          <cell r="V1180">
            <v>2811</v>
          </cell>
          <cell r="W1180">
            <v>2741</v>
          </cell>
          <cell r="X1180">
            <v>351</v>
          </cell>
          <cell r="Y1180">
            <v>2742</v>
          </cell>
          <cell r="Z1180">
            <v>2751</v>
          </cell>
          <cell r="AA1180">
            <v>2752</v>
          </cell>
          <cell r="AB1180">
            <v>2781</v>
          </cell>
          <cell r="AC1180">
            <v>2782</v>
          </cell>
          <cell r="AD1180">
            <v>2783</v>
          </cell>
          <cell r="AR1180">
            <v>2742</v>
          </cell>
          <cell r="AS1180">
            <v>2792</v>
          </cell>
          <cell r="AT1180">
            <v>2822</v>
          </cell>
          <cell r="AV1180">
            <v>353</v>
          </cell>
          <cell r="AW1180">
            <v>2752</v>
          </cell>
        </row>
        <row r="1181">
          <cell r="J1181" t="str">
            <v>TRX#</v>
          </cell>
        </row>
        <row r="1182">
          <cell r="J1182" t="str">
            <v>FRT</v>
          </cell>
        </row>
        <row r="1185">
          <cell r="B1185" t="str">
            <v>FUZ281</v>
          </cell>
          <cell r="C1185">
            <v>132</v>
          </cell>
          <cell r="D1185">
            <v>3</v>
          </cell>
          <cell r="F1185">
            <v>2813</v>
          </cell>
          <cell r="G1185">
            <v>22805</v>
          </cell>
          <cell r="H1185" t="str">
            <v>HENGYU3</v>
          </cell>
          <cell r="I1185">
            <v>6</v>
          </cell>
          <cell r="J1185">
            <v>6</v>
          </cell>
          <cell r="K1185">
            <v>59</v>
          </cell>
          <cell r="L1185">
            <v>81</v>
          </cell>
          <cell r="N1185">
            <v>88</v>
          </cell>
          <cell r="O1185">
            <v>94</v>
          </cell>
          <cell r="S1185">
            <v>4</v>
          </cell>
          <cell r="U1185">
            <v>2811</v>
          </cell>
          <cell r="V1185">
            <v>2812</v>
          </cell>
          <cell r="W1185">
            <v>2822</v>
          </cell>
          <cell r="X1185">
            <v>2791</v>
          </cell>
          <cell r="Y1185">
            <v>2792</v>
          </cell>
          <cell r="Z1185">
            <v>2751</v>
          </cell>
          <cell r="AA1185">
            <v>2752</v>
          </cell>
          <cell r="AB1185">
            <v>2741</v>
          </cell>
          <cell r="AC1185">
            <v>351</v>
          </cell>
          <cell r="AD1185">
            <v>1281</v>
          </cell>
          <cell r="AE1185">
            <v>1191</v>
          </cell>
          <cell r="AF1185">
            <v>2781</v>
          </cell>
          <cell r="AG1185">
            <v>2783</v>
          </cell>
          <cell r="AR1185">
            <v>2743</v>
          </cell>
          <cell r="AS1185">
            <v>2793</v>
          </cell>
          <cell r="AT1185">
            <v>1193</v>
          </cell>
          <cell r="AV1185">
            <v>2821</v>
          </cell>
          <cell r="AW1185">
            <v>2823</v>
          </cell>
          <cell r="AX1185">
            <v>1281</v>
          </cell>
          <cell r="AY1185">
            <v>2751</v>
          </cell>
          <cell r="AZ1185">
            <v>351</v>
          </cell>
        </row>
        <row r="1186">
          <cell r="J1186" t="str">
            <v>TRX#</v>
          </cell>
        </row>
        <row r="1187">
          <cell r="J1187" t="str">
            <v>FRT</v>
          </cell>
        </row>
        <row r="1190">
          <cell r="B1190" t="str">
            <v>FUZ282</v>
          </cell>
          <cell r="C1190">
            <v>132</v>
          </cell>
          <cell r="D1190">
            <v>3</v>
          </cell>
          <cell r="F1190">
            <v>2821</v>
          </cell>
          <cell r="G1190">
            <v>22805</v>
          </cell>
          <cell r="H1190" t="str">
            <v>ZHUYU1</v>
          </cell>
          <cell r="I1190">
            <v>6</v>
          </cell>
          <cell r="J1190">
            <v>3</v>
          </cell>
          <cell r="K1190">
            <v>48</v>
          </cell>
          <cell r="L1190">
            <v>64</v>
          </cell>
          <cell r="N1190">
            <v>83</v>
          </cell>
          <cell r="O1190">
            <v>89</v>
          </cell>
          <cell r="S1190">
            <v>4</v>
          </cell>
          <cell r="U1190">
            <v>2822</v>
          </cell>
          <cell r="V1190">
            <v>2823</v>
          </cell>
          <cell r="W1190">
            <v>3031</v>
          </cell>
          <cell r="X1190">
            <v>2831</v>
          </cell>
          <cell r="Y1190">
            <v>2832</v>
          </cell>
          <cell r="Z1190">
            <v>2833</v>
          </cell>
          <cell r="AA1190">
            <v>2811</v>
          </cell>
          <cell r="AB1190">
            <v>2781</v>
          </cell>
          <cell r="AR1190">
            <v>2751</v>
          </cell>
          <cell r="AS1190">
            <v>1281</v>
          </cell>
          <cell r="AT1190">
            <v>2401</v>
          </cell>
          <cell r="AU1190">
            <v>2841</v>
          </cell>
          <cell r="AW1190">
            <v>2811</v>
          </cell>
          <cell r="AX1190">
            <v>2813</v>
          </cell>
          <cell r="AY1190">
            <v>2791</v>
          </cell>
          <cell r="AZ1190">
            <v>63</v>
          </cell>
          <cell r="BA1190">
            <v>61</v>
          </cell>
        </row>
        <row r="1191">
          <cell r="J1191" t="str">
            <v>TRX#</v>
          </cell>
        </row>
        <row r="1192">
          <cell r="J1192" t="str">
            <v>FRT</v>
          </cell>
        </row>
        <row r="1195">
          <cell r="B1195" t="str">
            <v>FUZ282</v>
          </cell>
          <cell r="C1195">
            <v>132</v>
          </cell>
          <cell r="D1195">
            <v>3</v>
          </cell>
          <cell r="F1195">
            <v>2822</v>
          </cell>
          <cell r="G1195">
            <v>22805</v>
          </cell>
          <cell r="H1195" t="str">
            <v>ZHUYU2</v>
          </cell>
          <cell r="I1195">
            <v>5</v>
          </cell>
          <cell r="J1195">
            <v>2</v>
          </cell>
          <cell r="K1195">
            <v>44</v>
          </cell>
          <cell r="L1195">
            <v>62</v>
          </cell>
          <cell r="N1195">
            <v>85</v>
          </cell>
          <cell r="O1195">
            <v>91</v>
          </cell>
          <cell r="S1195">
            <v>4</v>
          </cell>
          <cell r="U1195">
            <v>2823</v>
          </cell>
          <cell r="V1195">
            <v>2821</v>
          </cell>
          <cell r="W1195">
            <v>2811</v>
          </cell>
          <cell r="X1195">
            <v>2813</v>
          </cell>
          <cell r="Y1195">
            <v>2791</v>
          </cell>
          <cell r="Z1195">
            <v>1281</v>
          </cell>
          <cell r="AA1195">
            <v>2401</v>
          </cell>
          <cell r="AB1195">
            <v>2793</v>
          </cell>
          <cell r="AC1195">
            <v>2751</v>
          </cell>
          <cell r="AD1195">
            <v>2781</v>
          </cell>
          <cell r="AR1195">
            <v>2832</v>
          </cell>
          <cell r="AS1195">
            <v>2402</v>
          </cell>
          <cell r="AT1195">
            <v>1282</v>
          </cell>
          <cell r="AU1195">
            <v>2842</v>
          </cell>
          <cell r="AW1195">
            <v>2811</v>
          </cell>
          <cell r="AX1195">
            <v>2812</v>
          </cell>
          <cell r="AY1195">
            <v>2792</v>
          </cell>
          <cell r="AZ1195">
            <v>62</v>
          </cell>
          <cell r="BA1195">
            <v>2871</v>
          </cell>
          <cell r="BB1195">
            <v>1192</v>
          </cell>
        </row>
        <row r="1196">
          <cell r="J1196" t="str">
            <v>TRX#</v>
          </cell>
        </row>
        <row r="1197">
          <cell r="J1197" t="str">
            <v>FRT</v>
          </cell>
        </row>
        <row r="1200">
          <cell r="B1200" t="str">
            <v>FUZ282</v>
          </cell>
          <cell r="C1200">
            <v>132</v>
          </cell>
          <cell r="D1200">
            <v>3</v>
          </cell>
          <cell r="F1200">
            <v>2823</v>
          </cell>
          <cell r="G1200">
            <v>22805</v>
          </cell>
          <cell r="H1200" t="str">
            <v>ZHUYU3</v>
          </cell>
          <cell r="I1200">
            <v>6</v>
          </cell>
          <cell r="J1200">
            <v>0</v>
          </cell>
          <cell r="K1200">
            <v>56</v>
          </cell>
          <cell r="L1200">
            <v>68</v>
          </cell>
          <cell r="N1200">
            <v>87</v>
          </cell>
          <cell r="O1200">
            <v>93</v>
          </cell>
          <cell r="S1200">
            <v>4</v>
          </cell>
          <cell r="U1200">
            <v>2821</v>
          </cell>
          <cell r="V1200">
            <v>2822</v>
          </cell>
          <cell r="W1200">
            <v>2401</v>
          </cell>
          <cell r="X1200">
            <v>2402</v>
          </cell>
          <cell r="Y1200">
            <v>2832</v>
          </cell>
          <cell r="Z1200">
            <v>2833</v>
          </cell>
          <cell r="AA1200">
            <v>1191</v>
          </cell>
          <cell r="AB1200">
            <v>1192</v>
          </cell>
          <cell r="AC1200">
            <v>1281</v>
          </cell>
          <cell r="AD1200">
            <v>1283</v>
          </cell>
          <cell r="AE1200">
            <v>2321</v>
          </cell>
          <cell r="AF1200">
            <v>2842</v>
          </cell>
          <cell r="AR1200">
            <v>2833</v>
          </cell>
          <cell r="AS1200">
            <v>2753</v>
          </cell>
          <cell r="AT1200">
            <v>2843</v>
          </cell>
          <cell r="AU1200">
            <v>2403</v>
          </cell>
          <cell r="AV1200">
            <v>1283</v>
          </cell>
          <cell r="AX1200">
            <v>2813</v>
          </cell>
          <cell r="AY1200">
            <v>1281</v>
          </cell>
          <cell r="AZ1200">
            <v>1192</v>
          </cell>
        </row>
        <row r="1201">
          <cell r="J1201" t="str">
            <v>TRX#</v>
          </cell>
        </row>
        <row r="1202">
          <cell r="J1202" t="str">
            <v>FRT</v>
          </cell>
        </row>
        <row r="1205">
          <cell r="B1205" t="str">
            <v>FUZ283</v>
          </cell>
          <cell r="C1205">
            <v>132</v>
          </cell>
          <cell r="D1205">
            <v>3</v>
          </cell>
          <cell r="F1205">
            <v>2831</v>
          </cell>
          <cell r="G1205">
            <v>22805</v>
          </cell>
          <cell r="H1205" t="str">
            <v>SHANGDUN1</v>
          </cell>
          <cell r="I1205">
            <v>6</v>
          </cell>
          <cell r="J1205">
            <v>1</v>
          </cell>
          <cell r="K1205">
            <v>56</v>
          </cell>
          <cell r="L1205">
            <v>80</v>
          </cell>
          <cell r="N1205">
            <v>83</v>
          </cell>
          <cell r="O1205">
            <v>89</v>
          </cell>
          <cell r="S1205">
            <v>4</v>
          </cell>
          <cell r="U1205">
            <v>2832</v>
          </cell>
          <cell r="V1205">
            <v>2833</v>
          </cell>
          <cell r="W1205">
            <v>3031</v>
          </cell>
          <cell r="X1205">
            <v>72</v>
          </cell>
          <cell r="Y1205">
            <v>2821</v>
          </cell>
          <cell r="Z1205">
            <v>2061</v>
          </cell>
          <cell r="AA1205">
            <v>1191</v>
          </cell>
          <cell r="AB1205">
            <v>2781</v>
          </cell>
          <cell r="AC1205">
            <v>2852</v>
          </cell>
          <cell r="AD1205">
            <v>2841</v>
          </cell>
          <cell r="AE1205">
            <v>2842</v>
          </cell>
          <cell r="AR1205">
            <v>71</v>
          </cell>
          <cell r="AS1205">
            <v>2821</v>
          </cell>
          <cell r="AT1205">
            <v>2401</v>
          </cell>
          <cell r="AU1205">
            <v>2841</v>
          </cell>
          <cell r="AW1205">
            <v>1191</v>
          </cell>
          <cell r="AX1205">
            <v>2101</v>
          </cell>
          <cell r="AY1205">
            <v>1151</v>
          </cell>
        </row>
        <row r="1206">
          <cell r="J1206" t="str">
            <v>TRX#</v>
          </cell>
        </row>
        <row r="1207">
          <cell r="J1207" t="str">
            <v>FRT</v>
          </cell>
        </row>
        <row r="1210">
          <cell r="B1210" t="str">
            <v>FUZ283</v>
          </cell>
          <cell r="C1210">
            <v>132</v>
          </cell>
          <cell r="D1210">
            <v>3</v>
          </cell>
          <cell r="F1210">
            <v>2832</v>
          </cell>
          <cell r="G1210">
            <v>22805</v>
          </cell>
          <cell r="H1210" t="str">
            <v>SHANGDUN2</v>
          </cell>
          <cell r="I1210">
            <v>6</v>
          </cell>
          <cell r="J1210">
            <v>7</v>
          </cell>
          <cell r="K1210">
            <v>59</v>
          </cell>
          <cell r="L1210">
            <v>76</v>
          </cell>
          <cell r="N1210">
            <v>85</v>
          </cell>
          <cell r="O1210">
            <v>91</v>
          </cell>
          <cell r="S1210">
            <v>4</v>
          </cell>
          <cell r="U1210">
            <v>2833</v>
          </cell>
          <cell r="V1210">
            <v>2831</v>
          </cell>
          <cell r="W1210">
            <v>1191</v>
          </cell>
          <cell r="X1210">
            <v>1192</v>
          </cell>
          <cell r="Y1210">
            <v>2821</v>
          </cell>
          <cell r="Z1210">
            <v>2823</v>
          </cell>
          <cell r="AA1210">
            <v>3031</v>
          </cell>
          <cell r="AB1210">
            <v>2811</v>
          </cell>
          <cell r="AC1210">
            <v>2841</v>
          </cell>
          <cell r="AD1210">
            <v>2842</v>
          </cell>
          <cell r="AR1210">
            <v>2402</v>
          </cell>
          <cell r="AS1210">
            <v>1181</v>
          </cell>
          <cell r="AT1210">
            <v>72</v>
          </cell>
          <cell r="AU1210">
            <v>2842</v>
          </cell>
          <cell r="AV1210">
            <v>2822</v>
          </cell>
          <cell r="AX1210">
            <v>2811</v>
          </cell>
          <cell r="AY1210">
            <v>2812</v>
          </cell>
          <cell r="AZ1210">
            <v>1191</v>
          </cell>
          <cell r="BA1210">
            <v>1192</v>
          </cell>
        </row>
        <row r="1211">
          <cell r="J1211" t="str">
            <v>TRX#</v>
          </cell>
        </row>
        <row r="1212">
          <cell r="J1212" t="str">
            <v>FRT</v>
          </cell>
        </row>
        <row r="1215">
          <cell r="B1215" t="str">
            <v>FUZ283</v>
          </cell>
          <cell r="C1215">
            <v>132</v>
          </cell>
          <cell r="D1215">
            <v>3</v>
          </cell>
          <cell r="F1215">
            <v>2833</v>
          </cell>
          <cell r="G1215">
            <v>22805</v>
          </cell>
          <cell r="H1215" t="str">
            <v>SHANGDUN3</v>
          </cell>
          <cell r="I1215">
            <v>6</v>
          </cell>
          <cell r="J1215">
            <v>2</v>
          </cell>
          <cell r="K1215">
            <v>45</v>
          </cell>
          <cell r="L1215">
            <v>78</v>
          </cell>
          <cell r="N1215">
            <v>87</v>
          </cell>
          <cell r="O1215">
            <v>93</v>
          </cell>
          <cell r="S1215">
            <v>4</v>
          </cell>
          <cell r="U1215">
            <v>2831</v>
          </cell>
          <cell r="V1215">
            <v>2832</v>
          </cell>
          <cell r="W1215">
            <v>72</v>
          </cell>
          <cell r="X1215">
            <v>2821</v>
          </cell>
          <cell r="Y1215">
            <v>2823</v>
          </cell>
          <cell r="Z1215">
            <v>1191</v>
          </cell>
          <cell r="AA1215">
            <v>1192</v>
          </cell>
          <cell r="AB1215">
            <v>281</v>
          </cell>
          <cell r="AC1215">
            <v>1181</v>
          </cell>
          <cell r="AD1215">
            <v>1152</v>
          </cell>
          <cell r="AE1215">
            <v>2852</v>
          </cell>
          <cell r="AF1215">
            <v>2841</v>
          </cell>
          <cell r="AG1215">
            <v>2842</v>
          </cell>
          <cell r="AH1215">
            <v>2843</v>
          </cell>
          <cell r="AR1215">
            <v>2823</v>
          </cell>
          <cell r="AS1215">
            <v>73</v>
          </cell>
          <cell r="AT1215">
            <v>2843</v>
          </cell>
          <cell r="AU1215">
            <v>2403</v>
          </cell>
          <cell r="AW1215">
            <v>1192</v>
          </cell>
          <cell r="AX1215">
            <v>1152</v>
          </cell>
          <cell r="AY1215">
            <v>2102</v>
          </cell>
          <cell r="AZ1215">
            <v>2812</v>
          </cell>
        </row>
        <row r="1216">
          <cell r="J1216" t="str">
            <v>TRX#</v>
          </cell>
        </row>
        <row r="1217">
          <cell r="J1217" t="str">
            <v>FRT</v>
          </cell>
        </row>
        <row r="1220">
          <cell r="B1220" t="str">
            <v>FUZ284</v>
          </cell>
          <cell r="C1220">
            <v>132</v>
          </cell>
          <cell r="D1220">
            <v>3</v>
          </cell>
          <cell r="F1220">
            <v>2841</v>
          </cell>
          <cell r="G1220">
            <v>22805</v>
          </cell>
          <cell r="H1220" t="str">
            <v>JINJISHANDONG1</v>
          </cell>
          <cell r="I1220">
            <v>4</v>
          </cell>
          <cell r="J1220">
            <v>2</v>
          </cell>
          <cell r="K1220">
            <v>71</v>
          </cell>
          <cell r="L1220">
            <v>62</v>
          </cell>
          <cell r="N1220">
            <v>83</v>
          </cell>
          <cell r="O1220">
            <v>89</v>
          </cell>
          <cell r="S1220">
            <v>4</v>
          </cell>
          <cell r="U1220">
            <v>2842</v>
          </cell>
          <cell r="V1220">
            <v>2843</v>
          </cell>
          <cell r="W1220">
            <v>2831</v>
          </cell>
          <cell r="X1220">
            <v>2832</v>
          </cell>
          <cell r="Y1220">
            <v>2833</v>
          </cell>
          <cell r="Z1220">
            <v>1191</v>
          </cell>
          <cell r="AA1220">
            <v>1192</v>
          </cell>
          <cell r="AB1220">
            <v>1193</v>
          </cell>
          <cell r="AC1220">
            <v>2852</v>
          </cell>
          <cell r="AR1220">
            <v>2831</v>
          </cell>
          <cell r="AS1220">
            <v>2821</v>
          </cell>
          <cell r="AT1220">
            <v>2401</v>
          </cell>
          <cell r="AU1220">
            <v>71</v>
          </cell>
          <cell r="AW1220">
            <v>1191</v>
          </cell>
          <cell r="AX1220">
            <v>1193</v>
          </cell>
          <cell r="AY1220">
            <v>281</v>
          </cell>
          <cell r="AZ1220">
            <v>283</v>
          </cell>
          <cell r="BA1220">
            <v>2851</v>
          </cell>
          <cell r="BB1220">
            <v>2853</v>
          </cell>
        </row>
        <row r="1221">
          <cell r="J1221" t="str">
            <v>TRX#</v>
          </cell>
        </row>
        <row r="1222">
          <cell r="J1222" t="str">
            <v>FRT</v>
          </cell>
        </row>
        <row r="1225">
          <cell r="B1225" t="str">
            <v>FUZ284</v>
          </cell>
          <cell r="C1225">
            <v>132</v>
          </cell>
          <cell r="D1225">
            <v>3</v>
          </cell>
          <cell r="F1225">
            <v>2842</v>
          </cell>
          <cell r="G1225">
            <v>22805</v>
          </cell>
          <cell r="H1225" t="str">
            <v>JINJISHANDONG2</v>
          </cell>
          <cell r="I1225">
            <v>5</v>
          </cell>
          <cell r="J1225">
            <v>0</v>
          </cell>
          <cell r="K1225">
            <v>57</v>
          </cell>
          <cell r="L1225">
            <v>73</v>
          </cell>
          <cell r="N1225">
            <v>85</v>
          </cell>
          <cell r="O1225">
            <v>91</v>
          </cell>
          <cell r="S1225">
            <v>4</v>
          </cell>
          <cell r="U1225">
            <v>2841</v>
          </cell>
          <cell r="V1225">
            <v>2843</v>
          </cell>
          <cell r="W1225">
            <v>2831</v>
          </cell>
          <cell r="X1225">
            <v>2832</v>
          </cell>
          <cell r="Y1225">
            <v>2833</v>
          </cell>
          <cell r="Z1225">
            <v>1191</v>
          </cell>
          <cell r="AA1225">
            <v>1192</v>
          </cell>
          <cell r="AB1225">
            <v>1193</v>
          </cell>
          <cell r="AC1225">
            <v>2823</v>
          </cell>
          <cell r="AD1225">
            <v>2401</v>
          </cell>
          <cell r="AR1225">
            <v>2832</v>
          </cell>
          <cell r="AS1225">
            <v>2822</v>
          </cell>
          <cell r="AT1225">
            <v>2402</v>
          </cell>
          <cell r="AU1225">
            <v>72</v>
          </cell>
          <cell r="AW1225">
            <v>1191</v>
          </cell>
          <cell r="AX1225">
            <v>1192</v>
          </cell>
          <cell r="AY1225">
            <v>281</v>
          </cell>
          <cell r="AZ1225">
            <v>282</v>
          </cell>
          <cell r="BA1225">
            <v>2851</v>
          </cell>
          <cell r="BB1225">
            <v>2852</v>
          </cell>
        </row>
        <row r="1226">
          <cell r="J1226" t="str">
            <v>TRX#</v>
          </cell>
        </row>
        <row r="1227">
          <cell r="J1227" t="str">
            <v>FRT</v>
          </cell>
        </row>
        <row r="1230">
          <cell r="B1230" t="str">
            <v>FUZ284</v>
          </cell>
          <cell r="C1230">
            <v>132</v>
          </cell>
          <cell r="D1230">
            <v>3</v>
          </cell>
          <cell r="F1230">
            <v>2843</v>
          </cell>
          <cell r="G1230">
            <v>22805</v>
          </cell>
          <cell r="H1230" t="str">
            <v>JINJISHANDONG3</v>
          </cell>
          <cell r="I1230">
            <v>7</v>
          </cell>
          <cell r="J1230">
            <v>7</v>
          </cell>
          <cell r="K1230">
            <v>55</v>
          </cell>
          <cell r="L1230">
            <v>67</v>
          </cell>
          <cell r="N1230">
            <v>87</v>
          </cell>
          <cell r="O1230">
            <v>93</v>
          </cell>
          <cell r="S1230">
            <v>4</v>
          </cell>
          <cell r="U1230">
            <v>2841</v>
          </cell>
          <cell r="V1230">
            <v>2842</v>
          </cell>
          <cell r="W1230">
            <v>2833</v>
          </cell>
          <cell r="X1230">
            <v>1191</v>
          </cell>
          <cell r="Y1230">
            <v>1192</v>
          </cell>
          <cell r="Z1230">
            <v>1193</v>
          </cell>
          <cell r="AA1230">
            <v>2401</v>
          </cell>
          <cell r="AB1230">
            <v>281</v>
          </cell>
          <cell r="AC1230">
            <v>2852</v>
          </cell>
          <cell r="AR1230">
            <v>2833</v>
          </cell>
          <cell r="AS1230">
            <v>2823</v>
          </cell>
          <cell r="AT1230">
            <v>2403</v>
          </cell>
          <cell r="AV1230">
            <v>1192</v>
          </cell>
          <cell r="AW1230">
            <v>1193</v>
          </cell>
          <cell r="AX1230">
            <v>282</v>
          </cell>
          <cell r="AY1230">
            <v>283</v>
          </cell>
          <cell r="AZ1230">
            <v>2852</v>
          </cell>
          <cell r="BA1230">
            <v>2853</v>
          </cell>
        </row>
        <row r="1231">
          <cell r="J1231" t="str">
            <v>TRX#</v>
          </cell>
        </row>
        <row r="1232">
          <cell r="J1232" t="str">
            <v>FRT</v>
          </cell>
        </row>
        <row r="1235">
          <cell r="B1235" t="str">
            <v>FUZ285</v>
          </cell>
          <cell r="C1235">
            <v>132</v>
          </cell>
          <cell r="D1235">
            <v>3</v>
          </cell>
          <cell r="F1235">
            <v>2851</v>
          </cell>
          <cell r="G1235">
            <v>22805</v>
          </cell>
          <cell r="H1235" t="str">
            <v>JJSXIBEI1</v>
          </cell>
          <cell r="I1235">
            <v>7</v>
          </cell>
          <cell r="J1235">
            <v>2</v>
          </cell>
          <cell r="K1235">
            <v>52</v>
          </cell>
          <cell r="L1235">
            <v>60</v>
          </cell>
          <cell r="N1235">
            <v>84</v>
          </cell>
          <cell r="O1235">
            <v>90</v>
          </cell>
          <cell r="S1235">
            <v>4</v>
          </cell>
          <cell r="U1235">
            <v>2852</v>
          </cell>
          <cell r="V1235">
            <v>2853</v>
          </cell>
          <cell r="W1235">
            <v>2061</v>
          </cell>
          <cell r="X1235">
            <v>2062</v>
          </cell>
          <cell r="Y1235">
            <v>2063</v>
          </cell>
          <cell r="Z1235">
            <v>71</v>
          </cell>
          <cell r="AA1235">
            <v>1131</v>
          </cell>
          <cell r="AB1235">
            <v>32</v>
          </cell>
          <cell r="AC1235">
            <v>1151</v>
          </cell>
          <cell r="AD1235">
            <v>3031</v>
          </cell>
          <cell r="AR1235">
            <v>31</v>
          </cell>
          <cell r="AS1235">
            <v>1151</v>
          </cell>
          <cell r="AT1235">
            <v>2841</v>
          </cell>
          <cell r="AU1235" t="str">
            <v xml:space="preserve"> </v>
          </cell>
          <cell r="AV1235">
            <v>1131</v>
          </cell>
          <cell r="AW1235">
            <v>71</v>
          </cell>
          <cell r="AX1235">
            <v>72</v>
          </cell>
          <cell r="AY1235">
            <v>2061</v>
          </cell>
          <cell r="AZ1235">
            <v>2063</v>
          </cell>
          <cell r="BA1235" t="str">
            <v xml:space="preserve"> </v>
          </cell>
          <cell r="BB1235" t="str">
            <v xml:space="preserve"> </v>
          </cell>
        </row>
        <row r="1236">
          <cell r="J1236" t="str">
            <v>TRX#</v>
          </cell>
        </row>
        <row r="1237">
          <cell r="J1237" t="str">
            <v>FRT</v>
          </cell>
        </row>
        <row r="1240">
          <cell r="B1240" t="str">
            <v>FUZ285</v>
          </cell>
          <cell r="C1240">
            <v>132</v>
          </cell>
          <cell r="D1240">
            <v>3</v>
          </cell>
          <cell r="F1240">
            <v>2852</v>
          </cell>
          <cell r="G1240">
            <v>22805</v>
          </cell>
          <cell r="H1240" t="str">
            <v>JJSXIBEI2</v>
          </cell>
          <cell r="I1240">
            <v>4</v>
          </cell>
          <cell r="J1240">
            <v>6</v>
          </cell>
          <cell r="K1240">
            <v>48</v>
          </cell>
          <cell r="L1240">
            <v>66</v>
          </cell>
          <cell r="N1240">
            <v>86</v>
          </cell>
          <cell r="O1240">
            <v>92</v>
          </cell>
          <cell r="S1240">
            <v>4</v>
          </cell>
          <cell r="U1240">
            <v>2851</v>
          </cell>
          <cell r="V1240">
            <v>2853</v>
          </cell>
          <cell r="W1240">
            <v>2062</v>
          </cell>
          <cell r="X1240">
            <v>2063</v>
          </cell>
          <cell r="Y1240">
            <v>72</v>
          </cell>
          <cell r="Z1240">
            <v>71</v>
          </cell>
          <cell r="AA1240">
            <v>73</v>
          </cell>
          <cell r="AB1240">
            <v>1152</v>
          </cell>
          <cell r="AC1240">
            <v>1191</v>
          </cell>
          <cell r="AD1240">
            <v>2401</v>
          </cell>
          <cell r="AE1240">
            <v>1181</v>
          </cell>
          <cell r="AF1240">
            <v>281</v>
          </cell>
          <cell r="AG1240">
            <v>2831</v>
          </cell>
          <cell r="AH1240">
            <v>2833</v>
          </cell>
          <cell r="AI1240">
            <v>2841</v>
          </cell>
          <cell r="AJ1240">
            <v>2843</v>
          </cell>
          <cell r="AR1240">
            <v>32</v>
          </cell>
          <cell r="AS1240">
            <v>1152</v>
          </cell>
          <cell r="AT1240">
            <v>2841</v>
          </cell>
          <cell r="AU1240" t="str">
            <v xml:space="preserve"> </v>
          </cell>
          <cell r="AV1240">
            <v>1131</v>
          </cell>
          <cell r="AW1240">
            <v>72</v>
          </cell>
          <cell r="AX1240">
            <v>2061</v>
          </cell>
          <cell r="AY1240">
            <v>2062</v>
          </cell>
          <cell r="AZ1240" t="str">
            <v xml:space="preserve"> </v>
          </cell>
          <cell r="BA1240" t="str">
            <v xml:space="preserve"> </v>
          </cell>
          <cell r="BB1240" t="str">
            <v xml:space="preserve"> </v>
          </cell>
        </row>
        <row r="1241">
          <cell r="J1241" t="str">
            <v>TRX#</v>
          </cell>
        </row>
        <row r="1242">
          <cell r="J1242" t="str">
            <v>FRT</v>
          </cell>
        </row>
        <row r="1245">
          <cell r="B1245" t="str">
            <v>FUZ285</v>
          </cell>
          <cell r="C1245">
            <v>132</v>
          </cell>
          <cell r="D1245">
            <v>3</v>
          </cell>
          <cell r="F1245">
            <v>2853</v>
          </cell>
          <cell r="G1245">
            <v>22805</v>
          </cell>
          <cell r="H1245" t="str">
            <v>JJSXIBEI3</v>
          </cell>
          <cell r="I1245">
            <v>7</v>
          </cell>
          <cell r="J1245">
            <v>0</v>
          </cell>
          <cell r="K1245">
            <v>56</v>
          </cell>
          <cell r="L1245">
            <v>79</v>
          </cell>
          <cell r="N1245">
            <v>88</v>
          </cell>
          <cell r="O1245">
            <v>94</v>
          </cell>
          <cell r="S1245">
            <v>4</v>
          </cell>
          <cell r="U1245">
            <v>2852</v>
          </cell>
          <cell r="V1245">
            <v>2851</v>
          </cell>
          <cell r="W1245">
            <v>71</v>
          </cell>
          <cell r="X1245">
            <v>72</v>
          </cell>
          <cell r="Y1245">
            <v>73</v>
          </cell>
          <cell r="Z1245">
            <v>2062</v>
          </cell>
          <cell r="AA1245">
            <v>2063</v>
          </cell>
          <cell r="AB1245">
            <v>1132</v>
          </cell>
          <cell r="AC1245">
            <v>1151</v>
          </cell>
          <cell r="AD1245">
            <v>1152</v>
          </cell>
          <cell r="AE1245">
            <v>2561</v>
          </cell>
          <cell r="AF1245">
            <v>2562</v>
          </cell>
          <cell r="AG1245">
            <v>1181</v>
          </cell>
          <cell r="AH1245">
            <v>1161</v>
          </cell>
          <cell r="AI1245">
            <v>2121</v>
          </cell>
          <cell r="AJ1245">
            <v>2122</v>
          </cell>
          <cell r="AR1245">
            <v>33</v>
          </cell>
          <cell r="AS1245">
            <v>1153</v>
          </cell>
          <cell r="AT1245" t="str">
            <v xml:space="preserve"> </v>
          </cell>
          <cell r="AU1245">
            <v>1132</v>
          </cell>
          <cell r="AV1245">
            <v>2062</v>
          </cell>
          <cell r="AW1245">
            <v>71</v>
          </cell>
          <cell r="AX1245">
            <v>73</v>
          </cell>
          <cell r="AY1245" t="str">
            <v xml:space="preserve"> </v>
          </cell>
          <cell r="AZ1245" t="str">
            <v xml:space="preserve"> </v>
          </cell>
          <cell r="BA1245" t="str">
            <v xml:space="preserve"> </v>
          </cell>
          <cell r="BB1245" t="str">
            <v xml:space="preserve"> </v>
          </cell>
        </row>
        <row r="1246">
          <cell r="J1246" t="str">
            <v>TRX#</v>
          </cell>
        </row>
        <row r="1247">
          <cell r="J1247" t="str">
            <v>FRT</v>
          </cell>
        </row>
        <row r="1250">
          <cell r="B1250" t="str">
            <v>FUZ303</v>
          </cell>
          <cell r="C1250">
            <v>132</v>
          </cell>
          <cell r="D1250">
            <v>3</v>
          </cell>
          <cell r="F1250">
            <v>3031</v>
          </cell>
          <cell r="G1250">
            <v>22805</v>
          </cell>
          <cell r="H1250" t="str">
            <v>DENG YUN1</v>
          </cell>
          <cell r="I1250">
            <v>6</v>
          </cell>
          <cell r="J1250">
            <v>3</v>
          </cell>
          <cell r="K1250">
            <v>55</v>
          </cell>
          <cell r="L1250">
            <v>88</v>
          </cell>
          <cell r="S1250">
            <v>2</v>
          </cell>
          <cell r="U1250">
            <v>2072</v>
          </cell>
          <cell r="V1250">
            <v>31</v>
          </cell>
          <cell r="W1250">
            <v>2061</v>
          </cell>
          <cell r="X1250">
            <v>2811</v>
          </cell>
          <cell r="Y1250">
            <v>2821</v>
          </cell>
          <cell r="Z1250">
            <v>2831</v>
          </cell>
          <cell r="AA1250">
            <v>32</v>
          </cell>
          <cell r="AB1250">
            <v>71</v>
          </cell>
          <cell r="AC1250">
            <v>72</v>
          </cell>
          <cell r="AD1250">
            <v>2832</v>
          </cell>
          <cell r="AE1250">
            <v>2851</v>
          </cell>
        </row>
        <row r="1251">
          <cell r="J1251" t="str">
            <v>TRX#</v>
          </cell>
        </row>
        <row r="1252">
          <cell r="J1252" t="str">
            <v>FRT</v>
          </cell>
        </row>
        <row r="1255">
          <cell r="B1255" t="str">
            <v>ALL</v>
          </cell>
        </row>
        <row r="1256">
          <cell r="B1256" t="str">
            <v>SITE:</v>
          </cell>
          <cell r="C1256" t="str">
            <v>BCF</v>
          </cell>
          <cell r="D1256" t="str">
            <v>BTS</v>
          </cell>
          <cell r="E1256" t="str">
            <v>TYP</v>
          </cell>
          <cell r="F1256" t="str">
            <v>CI</v>
          </cell>
          <cell r="G1256" t="str">
            <v>LAC</v>
          </cell>
          <cell r="H1256" t="str">
            <v>CELL NAME</v>
          </cell>
          <cell r="I1256" t="str">
            <v>NCC</v>
          </cell>
          <cell r="J1256" t="str">
            <v>BCC</v>
          </cell>
          <cell r="K1256" t="str">
            <v>BCCH</v>
          </cell>
          <cell r="L1256" t="str">
            <v>2nd</v>
          </cell>
          <cell r="M1256" t="str">
            <v>3rd</v>
          </cell>
          <cell r="N1256" t="str">
            <v>4th</v>
          </cell>
          <cell r="O1256" t="str">
            <v>5th</v>
          </cell>
          <cell r="P1256" t="str">
            <v>BCH</v>
          </cell>
          <cell r="Q1256" t="str">
            <v>AG</v>
          </cell>
          <cell r="R1256" t="str">
            <v>SD</v>
          </cell>
          <cell r="S1256" t="str">
            <v>TRX</v>
          </cell>
          <cell r="T1256" t="str">
            <v>ET</v>
          </cell>
          <cell r="W1256" t="str">
            <v>Neighbor cell</v>
          </cell>
          <cell r="AR1256" t="str">
            <v>IUO Reference Cells (Pool)  &lt;&lt;CoCh - AdjCh&gt;&gt;</v>
          </cell>
        </row>
        <row r="1257">
          <cell r="G1257" t="str">
            <v>(Dec)</v>
          </cell>
          <cell r="K1257" t="str">
            <v>TRX</v>
          </cell>
          <cell r="L1257" t="str">
            <v>TRX</v>
          </cell>
          <cell r="M1257" t="str">
            <v>TRX</v>
          </cell>
          <cell r="N1257" t="str">
            <v>TRX</v>
          </cell>
          <cell r="O1257" t="str">
            <v>TRX</v>
          </cell>
          <cell r="P1257" t="str">
            <v>CFC</v>
          </cell>
          <cell r="Q1257" t="str">
            <v>CH</v>
          </cell>
          <cell r="R1257" t="str">
            <v>CH</v>
          </cell>
          <cell r="S1257" t="str">
            <v>Num</v>
          </cell>
          <cell r="T1257" t="str">
            <v>Num</v>
          </cell>
          <cell r="U1257">
            <v>1</v>
          </cell>
          <cell r="V1257">
            <v>2</v>
          </cell>
          <cell r="W1257">
            <v>3</v>
          </cell>
          <cell r="X1257">
            <v>4</v>
          </cell>
          <cell r="Y1257">
            <v>5</v>
          </cell>
          <cell r="Z1257">
            <v>6</v>
          </cell>
          <cell r="AA1257">
            <v>7</v>
          </cell>
          <cell r="AB1257">
            <v>8</v>
          </cell>
          <cell r="AC1257">
            <v>9</v>
          </cell>
          <cell r="AD1257">
            <v>10</v>
          </cell>
          <cell r="AE1257">
            <v>11</v>
          </cell>
          <cell r="AF1257">
            <v>12</v>
          </cell>
          <cell r="AG1257">
            <v>13</v>
          </cell>
          <cell r="AH1257">
            <v>14</v>
          </cell>
          <cell r="AI1257">
            <v>15</v>
          </cell>
          <cell r="AJ1257">
            <v>16</v>
          </cell>
          <cell r="AK1257">
            <v>17</v>
          </cell>
          <cell r="AL1257">
            <v>18</v>
          </cell>
          <cell r="AM1257">
            <v>19</v>
          </cell>
          <cell r="AN1257">
            <v>20</v>
          </cell>
          <cell r="AO1257">
            <v>21</v>
          </cell>
          <cell r="AP1257">
            <v>22</v>
          </cell>
          <cell r="AQ1257">
            <v>23</v>
          </cell>
          <cell r="AR1257">
            <v>1</v>
          </cell>
          <cell r="AS1257">
            <v>2</v>
          </cell>
          <cell r="AT1257">
            <v>3</v>
          </cell>
          <cell r="AU1257">
            <v>4</v>
          </cell>
          <cell r="AV1257">
            <v>5</v>
          </cell>
          <cell r="AW1257">
            <v>6</v>
          </cell>
          <cell r="AX1257">
            <v>7</v>
          </cell>
          <cell r="AY1257">
            <v>8</v>
          </cell>
          <cell r="AZ1257">
            <v>9</v>
          </cell>
          <cell r="BA1257">
            <v>10</v>
          </cell>
          <cell r="BB1257">
            <v>11</v>
          </cell>
        </row>
        <row r="1258">
          <cell r="B1258" t="str">
            <v>BSC133</v>
          </cell>
        </row>
        <row r="1259">
          <cell r="B1259" t="str">
            <v>FUZ002</v>
          </cell>
          <cell r="C1259">
            <v>133</v>
          </cell>
          <cell r="D1259">
            <v>3</v>
          </cell>
          <cell r="F1259">
            <v>21</v>
          </cell>
          <cell r="G1259">
            <v>22804</v>
          </cell>
          <cell r="H1259" t="str">
            <v>FENGHUANG1</v>
          </cell>
          <cell r="I1259">
            <v>6</v>
          </cell>
          <cell r="J1259">
            <v>4</v>
          </cell>
          <cell r="K1259">
            <v>55</v>
          </cell>
          <cell r="L1259">
            <v>66</v>
          </cell>
          <cell r="N1259">
            <v>83</v>
          </cell>
          <cell r="O1259">
            <v>89</v>
          </cell>
          <cell r="S1259">
            <v>4</v>
          </cell>
          <cell r="U1259">
            <v>22</v>
          </cell>
          <cell r="V1259">
            <v>23</v>
          </cell>
          <cell r="W1259">
            <v>162</v>
          </cell>
          <cell r="X1259">
            <v>2152</v>
          </cell>
          <cell r="Y1259">
            <v>2153</v>
          </cell>
          <cell r="Z1259">
            <v>2483</v>
          </cell>
          <cell r="AA1259">
            <v>163</v>
          </cell>
          <cell r="AB1259">
            <v>2521</v>
          </cell>
          <cell r="AC1259">
            <v>2523</v>
          </cell>
          <cell r="AD1259">
            <v>2901</v>
          </cell>
          <cell r="AR1259">
            <v>1251</v>
          </cell>
          <cell r="AS1259">
            <v>311</v>
          </cell>
          <cell r="AT1259">
            <v>323</v>
          </cell>
          <cell r="AU1259">
            <v>161</v>
          </cell>
          <cell r="AV1259">
            <v>2543</v>
          </cell>
          <cell r="AX1259">
            <v>2523</v>
          </cell>
          <cell r="AY1259">
            <v>2153</v>
          </cell>
          <cell r="AZ1259">
            <v>2161</v>
          </cell>
          <cell r="BA1259">
            <v>361</v>
          </cell>
        </row>
        <row r="1260">
          <cell r="J1260" t="str">
            <v>TRX#</v>
          </cell>
        </row>
        <row r="1261">
          <cell r="J1261" t="str">
            <v>FRT</v>
          </cell>
        </row>
        <row r="1264">
          <cell r="B1264" t="str">
            <v>FUZ002</v>
          </cell>
          <cell r="C1264">
            <v>133</v>
          </cell>
          <cell r="D1264">
            <v>3</v>
          </cell>
          <cell r="F1264">
            <v>22</v>
          </cell>
          <cell r="G1264">
            <v>22804</v>
          </cell>
          <cell r="H1264" t="str">
            <v>FENGHUANG2</v>
          </cell>
          <cell r="I1264">
            <v>6</v>
          </cell>
          <cell r="J1264">
            <v>4</v>
          </cell>
          <cell r="K1264">
            <v>52</v>
          </cell>
          <cell r="L1264">
            <v>73</v>
          </cell>
          <cell r="N1264">
            <v>85</v>
          </cell>
          <cell r="O1264">
            <v>91</v>
          </cell>
          <cell r="S1264">
            <v>4</v>
          </cell>
          <cell r="U1264">
            <v>23</v>
          </cell>
          <cell r="V1264">
            <v>21</v>
          </cell>
          <cell r="W1264">
            <v>2152</v>
          </cell>
          <cell r="X1264">
            <v>2483</v>
          </cell>
          <cell r="Y1264">
            <v>2521</v>
          </cell>
          <cell r="Z1264">
            <v>2523</v>
          </cell>
          <cell r="AA1264">
            <v>313</v>
          </cell>
          <cell r="AB1264">
            <v>2161</v>
          </cell>
          <cell r="AC1264">
            <v>2902</v>
          </cell>
          <cell r="AD1264">
            <v>2153</v>
          </cell>
          <cell r="AE1264">
            <v>2163</v>
          </cell>
          <cell r="AF1264">
            <v>311</v>
          </cell>
          <cell r="AG1264">
            <v>163</v>
          </cell>
          <cell r="AR1264">
            <v>2152</v>
          </cell>
          <cell r="AS1264">
            <v>162</v>
          </cell>
          <cell r="AT1264">
            <v>2541</v>
          </cell>
          <cell r="AU1264">
            <v>312</v>
          </cell>
          <cell r="AV1264">
            <v>322</v>
          </cell>
          <cell r="AX1264">
            <v>3071</v>
          </cell>
          <cell r="AY1264">
            <v>2522</v>
          </cell>
          <cell r="AZ1264">
            <v>2161</v>
          </cell>
          <cell r="BA1264">
            <v>362</v>
          </cell>
          <cell r="BB1264">
            <v>2451</v>
          </cell>
        </row>
        <row r="1265">
          <cell r="J1265" t="str">
            <v>TRX#</v>
          </cell>
        </row>
        <row r="1266">
          <cell r="J1266" t="str">
            <v>FRT</v>
          </cell>
        </row>
        <row r="1269">
          <cell r="B1269" t="str">
            <v>FUZ002</v>
          </cell>
          <cell r="C1269">
            <v>133</v>
          </cell>
          <cell r="D1269">
            <v>3</v>
          </cell>
          <cell r="F1269">
            <v>23</v>
          </cell>
          <cell r="G1269">
            <v>22804</v>
          </cell>
          <cell r="H1269" t="str">
            <v>FENGHUANG3</v>
          </cell>
          <cell r="I1269">
            <v>5</v>
          </cell>
          <cell r="J1269">
            <v>2</v>
          </cell>
          <cell r="K1269">
            <v>46</v>
          </cell>
          <cell r="L1269">
            <v>63</v>
          </cell>
          <cell r="N1269">
            <v>87</v>
          </cell>
          <cell r="O1269">
            <v>93</v>
          </cell>
          <cell r="S1269">
            <v>4</v>
          </cell>
          <cell r="U1269">
            <v>21</v>
          </cell>
          <cell r="V1269">
            <v>22</v>
          </cell>
          <cell r="W1269">
            <v>2161</v>
          </cell>
          <cell r="X1269">
            <v>2163</v>
          </cell>
          <cell r="Y1269">
            <v>2901</v>
          </cell>
          <cell r="Z1269">
            <v>2902</v>
          </cell>
          <cell r="AA1269">
            <v>361</v>
          </cell>
          <cell r="AB1269">
            <v>362</v>
          </cell>
          <cell r="AC1269">
            <v>2153</v>
          </cell>
          <cell r="AD1269">
            <v>163</v>
          </cell>
          <cell r="AE1269">
            <v>313</v>
          </cell>
          <cell r="AR1269">
            <v>313</v>
          </cell>
          <cell r="AS1269">
            <v>163</v>
          </cell>
          <cell r="AT1269">
            <v>1203</v>
          </cell>
          <cell r="AU1269">
            <v>2542</v>
          </cell>
          <cell r="AV1269">
            <v>313</v>
          </cell>
          <cell r="AX1269">
            <v>2451</v>
          </cell>
          <cell r="AY1269">
            <v>2163</v>
          </cell>
          <cell r="AZ1269">
            <v>2523</v>
          </cell>
          <cell r="BA1269">
            <v>2153</v>
          </cell>
        </row>
        <row r="1270">
          <cell r="J1270" t="str">
            <v>TRX#</v>
          </cell>
        </row>
        <row r="1271">
          <cell r="J1271" t="str">
            <v>FRT</v>
          </cell>
        </row>
        <row r="1274">
          <cell r="B1274" t="str">
            <v>FUZ031</v>
          </cell>
          <cell r="C1274">
            <v>133</v>
          </cell>
          <cell r="D1274">
            <v>3</v>
          </cell>
          <cell r="F1274">
            <v>311</v>
          </cell>
          <cell r="G1274">
            <v>22804</v>
          </cell>
          <cell r="H1274" t="str">
            <v>XINGYUAN1</v>
          </cell>
          <cell r="I1274">
            <v>95</v>
          </cell>
          <cell r="J1274">
            <v>1</v>
          </cell>
          <cell r="K1274">
            <v>51</v>
          </cell>
          <cell r="L1274">
            <v>74</v>
          </cell>
          <cell r="N1274">
            <v>83</v>
          </cell>
          <cell r="O1274">
            <v>89</v>
          </cell>
          <cell r="S1274">
            <v>4</v>
          </cell>
          <cell r="U1274">
            <v>312</v>
          </cell>
          <cell r="V1274">
            <v>313</v>
          </cell>
          <cell r="W1274">
            <v>2522</v>
          </cell>
          <cell r="X1274">
            <v>163</v>
          </cell>
          <cell r="Y1274">
            <v>162</v>
          </cell>
          <cell r="Z1274">
            <v>2173</v>
          </cell>
          <cell r="AA1274">
            <v>2172</v>
          </cell>
          <cell r="AB1274">
            <v>1253</v>
          </cell>
          <cell r="AC1274">
            <v>2482</v>
          </cell>
          <cell r="AD1274">
            <v>2483</v>
          </cell>
          <cell r="AE1274">
            <v>2523</v>
          </cell>
          <cell r="AF1274">
            <v>22</v>
          </cell>
          <cell r="AG1274">
            <v>2521</v>
          </cell>
          <cell r="AR1274">
            <v>1251</v>
          </cell>
          <cell r="AS1274">
            <v>2191</v>
          </cell>
          <cell r="AT1274">
            <v>2161</v>
          </cell>
          <cell r="AU1274">
            <v>21</v>
          </cell>
          <cell r="AW1274">
            <v>2521</v>
          </cell>
          <cell r="AX1274">
            <v>2173</v>
          </cell>
        </row>
        <row r="1275">
          <cell r="J1275" t="str">
            <v>TRX#</v>
          </cell>
        </row>
        <row r="1276">
          <cell r="J1276" t="str">
            <v>FRT</v>
          </cell>
        </row>
        <row r="1279">
          <cell r="B1279" t="str">
            <v>FUZ031</v>
          </cell>
          <cell r="C1279">
            <v>133</v>
          </cell>
          <cell r="D1279">
            <v>3</v>
          </cell>
          <cell r="F1279">
            <v>312</v>
          </cell>
          <cell r="G1279">
            <v>22804</v>
          </cell>
          <cell r="H1279" t="str">
            <v>XINGYUAN2</v>
          </cell>
          <cell r="I1279">
            <v>5</v>
          </cell>
          <cell r="J1279">
            <v>6</v>
          </cell>
          <cell r="K1279">
            <v>57</v>
          </cell>
          <cell r="L1279">
            <v>66</v>
          </cell>
          <cell r="M1279">
            <v>78</v>
          </cell>
          <cell r="N1279">
            <v>85</v>
          </cell>
          <cell r="O1279">
            <v>91</v>
          </cell>
          <cell r="S1279">
            <v>5</v>
          </cell>
          <cell r="U1279">
            <v>313</v>
          </cell>
          <cell r="V1279">
            <v>311</v>
          </cell>
          <cell r="W1279">
            <v>2173</v>
          </cell>
          <cell r="X1279">
            <v>1253</v>
          </cell>
          <cell r="Y1279">
            <v>261</v>
          </cell>
          <cell r="Z1279">
            <v>263</v>
          </cell>
          <cell r="AA1279">
            <v>2191</v>
          </cell>
          <cell r="AB1279">
            <v>2193</v>
          </cell>
          <cell r="AC1279">
            <v>2161</v>
          </cell>
          <cell r="AD1279">
            <v>2162</v>
          </cell>
          <cell r="AE1279">
            <v>1252</v>
          </cell>
          <cell r="AF1279">
            <v>2172</v>
          </cell>
          <cell r="AG1279">
            <v>321</v>
          </cell>
          <cell r="AH1279">
            <v>2301</v>
          </cell>
          <cell r="AI1279">
            <v>2303</v>
          </cell>
          <cell r="AJ1279">
            <v>1311</v>
          </cell>
          <cell r="AK1279">
            <v>1313</v>
          </cell>
          <cell r="AL1279">
            <v>322</v>
          </cell>
          <cell r="AM1279">
            <v>3073</v>
          </cell>
          <cell r="AN1279">
            <v>9071</v>
          </cell>
          <cell r="AR1279">
            <v>22</v>
          </cell>
          <cell r="AS1279">
            <v>162</v>
          </cell>
          <cell r="AT1279">
            <v>1252</v>
          </cell>
          <cell r="AU1279">
            <v>321</v>
          </cell>
          <cell r="AW1279">
            <v>2522</v>
          </cell>
          <cell r="AX1279">
            <v>2172</v>
          </cell>
          <cell r="AY1279">
            <v>261</v>
          </cell>
          <cell r="AZ1279">
            <v>2161</v>
          </cell>
        </row>
        <row r="1280">
          <cell r="J1280" t="str">
            <v>TRX#</v>
          </cell>
        </row>
        <row r="1281">
          <cell r="J1281" t="str">
            <v>FRT</v>
          </cell>
        </row>
        <row r="1284">
          <cell r="B1284" t="str">
            <v>FUZ031</v>
          </cell>
          <cell r="C1284">
            <v>133</v>
          </cell>
          <cell r="D1284">
            <v>3</v>
          </cell>
          <cell r="F1284">
            <v>313</v>
          </cell>
          <cell r="G1284">
            <v>22804</v>
          </cell>
          <cell r="H1284" t="str">
            <v>XINGYUAN3</v>
          </cell>
          <cell r="I1284">
            <v>7</v>
          </cell>
          <cell r="J1284">
            <v>5</v>
          </cell>
          <cell r="K1284">
            <v>45</v>
          </cell>
          <cell r="L1284">
            <v>64</v>
          </cell>
          <cell r="M1284">
            <v>60</v>
          </cell>
          <cell r="N1284">
            <v>87</v>
          </cell>
          <cell r="O1284">
            <v>93</v>
          </cell>
          <cell r="S1284">
            <v>5</v>
          </cell>
          <cell r="U1284">
            <v>311</v>
          </cell>
          <cell r="V1284">
            <v>312</v>
          </cell>
          <cell r="W1284">
            <v>2193</v>
          </cell>
          <cell r="X1284">
            <v>2161</v>
          </cell>
          <cell r="Y1284">
            <v>2162</v>
          </cell>
          <cell r="Z1284">
            <v>22</v>
          </cell>
          <cell r="AA1284">
            <v>2522</v>
          </cell>
          <cell r="AB1284">
            <v>2523</v>
          </cell>
          <cell r="AC1284">
            <v>2901</v>
          </cell>
          <cell r="AD1284">
            <v>3073</v>
          </cell>
          <cell r="AE1284">
            <v>23</v>
          </cell>
          <cell r="AR1284">
            <v>23</v>
          </cell>
          <cell r="AS1284">
            <v>322</v>
          </cell>
          <cell r="AT1284">
            <v>2193</v>
          </cell>
          <cell r="AU1284">
            <v>1253</v>
          </cell>
          <cell r="AW1284">
            <v>2522</v>
          </cell>
          <cell r="AX1284">
            <v>2523</v>
          </cell>
          <cell r="AY1284">
            <v>2173</v>
          </cell>
          <cell r="AZ1284">
            <v>263</v>
          </cell>
          <cell r="BA1284">
            <v>2162</v>
          </cell>
          <cell r="BB1284">
            <v>2163</v>
          </cell>
        </row>
        <row r="1285">
          <cell r="J1285" t="str">
            <v>TRX#</v>
          </cell>
        </row>
        <row r="1286">
          <cell r="J1286" t="str">
            <v>FRT</v>
          </cell>
        </row>
        <row r="1289">
          <cell r="B1289" t="str">
            <v>FUZ032</v>
          </cell>
          <cell r="C1289">
            <v>133</v>
          </cell>
          <cell r="D1289">
            <v>3</v>
          </cell>
          <cell r="F1289">
            <v>321</v>
          </cell>
          <cell r="G1289">
            <v>22804</v>
          </cell>
          <cell r="H1289" t="str">
            <v>MINJIANGDX1</v>
          </cell>
          <cell r="I1289">
            <v>6</v>
          </cell>
          <cell r="J1289">
            <v>4</v>
          </cell>
          <cell r="K1289">
            <v>48</v>
          </cell>
          <cell r="L1289">
            <v>72</v>
          </cell>
          <cell r="N1289">
            <v>83</v>
          </cell>
          <cell r="O1289">
            <v>89</v>
          </cell>
          <cell r="S1289">
            <v>4</v>
          </cell>
          <cell r="U1289">
            <v>322</v>
          </cell>
          <cell r="V1289">
            <v>323</v>
          </cell>
          <cell r="W1289">
            <v>2162</v>
          </cell>
          <cell r="X1289">
            <v>2193</v>
          </cell>
          <cell r="Y1289">
            <v>3071</v>
          </cell>
          <cell r="Z1289">
            <v>3073</v>
          </cell>
          <cell r="AA1289">
            <v>1313</v>
          </cell>
          <cell r="AB1289">
            <v>2391</v>
          </cell>
          <cell r="AC1289">
            <v>2161</v>
          </cell>
          <cell r="AD1289">
            <v>1381</v>
          </cell>
          <cell r="AE1289">
            <v>1311</v>
          </cell>
          <cell r="AF1289">
            <v>2192</v>
          </cell>
          <cell r="AG1289">
            <v>2163</v>
          </cell>
          <cell r="AH1289">
            <v>312</v>
          </cell>
          <cell r="AR1289">
            <v>2541</v>
          </cell>
          <cell r="AS1289">
            <v>22</v>
          </cell>
          <cell r="AT1289">
            <v>2192</v>
          </cell>
          <cell r="AU1289">
            <v>1312</v>
          </cell>
          <cell r="AW1289">
            <v>2162</v>
          </cell>
          <cell r="AX1289">
            <v>3071</v>
          </cell>
          <cell r="AY1289">
            <v>2391</v>
          </cell>
          <cell r="AZ1289">
            <v>2902</v>
          </cell>
        </row>
        <row r="1290">
          <cell r="J1290" t="str">
            <v>TRX#</v>
          </cell>
        </row>
        <row r="1291">
          <cell r="J1291" t="str">
            <v>FRT</v>
          </cell>
        </row>
        <row r="1294">
          <cell r="B1294" t="str">
            <v>FUZ032</v>
          </cell>
          <cell r="C1294">
            <v>133</v>
          </cell>
          <cell r="D1294">
            <v>3</v>
          </cell>
          <cell r="F1294">
            <v>322</v>
          </cell>
          <cell r="G1294">
            <v>22804</v>
          </cell>
          <cell r="H1294" t="str">
            <v>MINJIANGDX2</v>
          </cell>
          <cell r="I1294">
            <v>6</v>
          </cell>
          <cell r="J1294">
            <v>0</v>
          </cell>
          <cell r="K1294">
            <v>53</v>
          </cell>
          <cell r="L1294">
            <v>61</v>
          </cell>
          <cell r="N1294">
            <v>85</v>
          </cell>
          <cell r="O1294">
            <v>91</v>
          </cell>
          <cell r="S1294">
            <v>4</v>
          </cell>
          <cell r="U1294">
            <v>323</v>
          </cell>
          <cell r="V1294">
            <v>321</v>
          </cell>
          <cell r="W1294">
            <v>2393</v>
          </cell>
          <cell r="X1294">
            <v>1381</v>
          </cell>
          <cell r="Y1294">
            <v>2901</v>
          </cell>
          <cell r="Z1294">
            <v>2902</v>
          </cell>
          <cell r="AA1294">
            <v>362</v>
          </cell>
          <cell r="AB1294">
            <v>2163</v>
          </cell>
          <cell r="AC1294">
            <v>2391</v>
          </cell>
          <cell r="AD1294">
            <v>572</v>
          </cell>
          <cell r="AE1294">
            <v>1311</v>
          </cell>
          <cell r="AF1294">
            <v>312</v>
          </cell>
          <cell r="AR1294">
            <v>2542</v>
          </cell>
          <cell r="AS1294">
            <v>23</v>
          </cell>
          <cell r="AT1294">
            <v>2193</v>
          </cell>
          <cell r="AU1294">
            <v>1313</v>
          </cell>
          <cell r="AW1294">
            <v>2162</v>
          </cell>
          <cell r="AX1294">
            <v>2163</v>
          </cell>
          <cell r="AY1294">
            <v>3073</v>
          </cell>
          <cell r="AZ1294">
            <v>2393</v>
          </cell>
          <cell r="BA1294">
            <v>2902</v>
          </cell>
        </row>
        <row r="1295">
          <cell r="J1295" t="str">
            <v>TRX#</v>
          </cell>
        </row>
        <row r="1296">
          <cell r="J1296" t="str">
            <v>FRT</v>
          </cell>
        </row>
        <row r="1299">
          <cell r="B1299" t="str">
            <v>FUZ032</v>
          </cell>
          <cell r="C1299">
            <v>133</v>
          </cell>
          <cell r="D1299">
            <v>3</v>
          </cell>
          <cell r="F1299">
            <v>323</v>
          </cell>
          <cell r="G1299">
            <v>22804</v>
          </cell>
          <cell r="H1299" t="str">
            <v>MINJIANGDX3</v>
          </cell>
          <cell r="I1299">
            <v>5</v>
          </cell>
          <cell r="J1299">
            <v>2</v>
          </cell>
          <cell r="K1299">
            <v>51</v>
          </cell>
          <cell r="L1299">
            <v>70</v>
          </cell>
          <cell r="N1299">
            <v>87</v>
          </cell>
          <cell r="O1299">
            <v>93</v>
          </cell>
          <cell r="S1299">
            <v>4</v>
          </cell>
          <cell r="U1299">
            <v>321</v>
          </cell>
          <cell r="V1299">
            <v>322</v>
          </cell>
          <cell r="W1299">
            <v>2901</v>
          </cell>
          <cell r="X1299">
            <v>362</v>
          </cell>
          <cell r="Y1299">
            <v>2162</v>
          </cell>
          <cell r="Z1299">
            <v>2163</v>
          </cell>
          <cell r="AA1299">
            <v>2193</v>
          </cell>
          <cell r="AB1299">
            <v>2902</v>
          </cell>
          <cell r="AC1299">
            <v>3073</v>
          </cell>
          <cell r="AD1299">
            <v>2391</v>
          </cell>
          <cell r="AE1299">
            <v>2393</v>
          </cell>
          <cell r="AR1299">
            <v>2191</v>
          </cell>
          <cell r="AS1299">
            <v>1311</v>
          </cell>
          <cell r="AU1299">
            <v>2161</v>
          </cell>
          <cell r="AV1299">
            <v>2163</v>
          </cell>
          <cell r="AW1299">
            <v>3071</v>
          </cell>
          <cell r="AX1299">
            <v>3073</v>
          </cell>
          <cell r="AY1299">
            <v>2391</v>
          </cell>
          <cell r="AZ1299">
            <v>2901</v>
          </cell>
        </row>
        <row r="1300">
          <cell r="J1300" t="str">
            <v>TRX#</v>
          </cell>
        </row>
        <row r="1301">
          <cell r="J1301" t="str">
            <v>FRT</v>
          </cell>
        </row>
        <row r="1304">
          <cell r="B1304" t="str">
            <v>FUZ036</v>
          </cell>
          <cell r="C1304">
            <v>133</v>
          </cell>
          <cell r="D1304">
            <v>3</v>
          </cell>
          <cell r="F1304">
            <v>361</v>
          </cell>
          <cell r="G1304">
            <v>22804</v>
          </cell>
          <cell r="H1304" t="str">
            <v>JIANXIN1</v>
          </cell>
          <cell r="I1304">
            <v>6</v>
          </cell>
          <cell r="J1304">
            <v>0</v>
          </cell>
          <cell r="K1304">
            <v>49</v>
          </cell>
          <cell r="L1304">
            <v>68</v>
          </cell>
          <cell r="N1304">
            <v>84</v>
          </cell>
          <cell r="O1304">
            <v>90</v>
          </cell>
          <cell r="S1304">
            <v>4</v>
          </cell>
          <cell r="U1304">
            <v>362</v>
          </cell>
          <cell r="V1304">
            <v>363</v>
          </cell>
          <cell r="W1304">
            <v>2891</v>
          </cell>
          <cell r="X1304">
            <v>23</v>
          </cell>
          <cell r="Y1304">
            <v>2163</v>
          </cell>
          <cell r="Z1304">
            <v>201</v>
          </cell>
          <cell r="AA1304">
            <v>571</v>
          </cell>
          <cell r="AB1304">
            <v>572</v>
          </cell>
          <cell r="AC1304">
            <v>581</v>
          </cell>
          <cell r="AD1304">
            <v>582</v>
          </cell>
          <cell r="AE1304">
            <v>2153</v>
          </cell>
          <cell r="AF1304">
            <v>3521</v>
          </cell>
          <cell r="AG1304">
            <v>3522</v>
          </cell>
          <cell r="AH1304">
            <v>2451</v>
          </cell>
          <cell r="AI1304">
            <v>2452</v>
          </cell>
          <cell r="AJ1304">
            <v>2453</v>
          </cell>
          <cell r="AR1304">
            <v>2901</v>
          </cell>
          <cell r="AS1304">
            <v>2161</v>
          </cell>
          <cell r="AT1304">
            <v>2151</v>
          </cell>
          <cell r="AU1304">
            <v>2901</v>
          </cell>
          <cell r="AV1304">
            <v>2453</v>
          </cell>
          <cell r="AX1304">
            <v>2543</v>
          </cell>
          <cell r="AY1304">
            <v>2891</v>
          </cell>
          <cell r="AZ1304">
            <v>21</v>
          </cell>
        </row>
        <row r="1305">
          <cell r="J1305" t="str">
            <v>TRX#</v>
          </cell>
        </row>
        <row r="1306">
          <cell r="J1306" t="str">
            <v>FRT</v>
          </cell>
        </row>
        <row r="1309">
          <cell r="B1309" t="str">
            <v>FUZ036</v>
          </cell>
          <cell r="C1309">
            <v>133</v>
          </cell>
          <cell r="D1309">
            <v>3</v>
          </cell>
          <cell r="F1309">
            <v>362</v>
          </cell>
          <cell r="G1309">
            <v>22804</v>
          </cell>
          <cell r="H1309" t="str">
            <v>JIANXIN2</v>
          </cell>
          <cell r="I1309">
            <v>7</v>
          </cell>
          <cell r="J1309">
            <v>2</v>
          </cell>
          <cell r="K1309">
            <v>43</v>
          </cell>
          <cell r="L1309">
            <v>77</v>
          </cell>
          <cell r="N1309">
            <v>86</v>
          </cell>
          <cell r="O1309">
            <v>92</v>
          </cell>
          <cell r="S1309">
            <v>4</v>
          </cell>
          <cell r="U1309">
            <v>363</v>
          </cell>
          <cell r="V1309">
            <v>361</v>
          </cell>
          <cell r="W1309">
            <v>23</v>
          </cell>
          <cell r="X1309">
            <v>2163</v>
          </cell>
          <cell r="Y1309">
            <v>323</v>
          </cell>
          <cell r="Z1309">
            <v>2901</v>
          </cell>
          <cell r="AA1309">
            <v>2903</v>
          </cell>
          <cell r="AB1309">
            <v>322</v>
          </cell>
          <cell r="AC1309">
            <v>2013</v>
          </cell>
          <cell r="AD1309">
            <v>2892</v>
          </cell>
          <cell r="AE1309">
            <v>2012</v>
          </cell>
          <cell r="AF1309">
            <v>572</v>
          </cell>
          <cell r="AG1309">
            <v>2011</v>
          </cell>
          <cell r="AH1309">
            <v>2153</v>
          </cell>
          <cell r="AI1309">
            <v>2891</v>
          </cell>
          <cell r="AR1309">
            <v>2902</v>
          </cell>
          <cell r="AS1309">
            <v>2902</v>
          </cell>
          <cell r="AT1309">
            <v>2451</v>
          </cell>
          <cell r="AV1309">
            <v>322</v>
          </cell>
          <cell r="AW1309">
            <v>2542</v>
          </cell>
          <cell r="AX1309">
            <v>2541</v>
          </cell>
          <cell r="AY1309">
            <v>2892</v>
          </cell>
        </row>
        <row r="1310">
          <cell r="J1310" t="str">
            <v>TRX#</v>
          </cell>
        </row>
        <row r="1311">
          <cell r="J1311" t="str">
            <v>FRT</v>
          </cell>
        </row>
        <row r="1314">
          <cell r="B1314" t="str">
            <v>FUZ036</v>
          </cell>
          <cell r="C1314">
            <v>133</v>
          </cell>
          <cell r="D1314">
            <v>3</v>
          </cell>
          <cell r="F1314">
            <v>363</v>
          </cell>
          <cell r="G1314">
            <v>22804</v>
          </cell>
          <cell r="H1314" t="str">
            <v>JIANXIN3</v>
          </cell>
          <cell r="I1314">
            <v>6</v>
          </cell>
          <cell r="J1314">
            <v>1</v>
          </cell>
          <cell r="K1314">
            <v>53</v>
          </cell>
          <cell r="L1314">
            <v>74</v>
          </cell>
          <cell r="N1314">
            <v>88</v>
          </cell>
          <cell r="O1314">
            <v>94</v>
          </cell>
          <cell r="S1314">
            <v>4</v>
          </cell>
          <cell r="U1314">
            <v>361</v>
          </cell>
          <cell r="V1314">
            <v>362</v>
          </cell>
          <cell r="W1314">
            <v>2903</v>
          </cell>
          <cell r="X1314">
            <v>2891</v>
          </cell>
          <cell r="Y1314">
            <v>2893</v>
          </cell>
          <cell r="Z1314">
            <v>2892</v>
          </cell>
          <cell r="AA1314">
            <v>201</v>
          </cell>
          <cell r="AB1314">
            <v>202</v>
          </cell>
          <cell r="AC1314">
            <v>571</v>
          </cell>
          <cell r="AD1314">
            <v>572</v>
          </cell>
          <cell r="AE1314">
            <v>582</v>
          </cell>
          <cell r="AF1314">
            <v>2011</v>
          </cell>
          <cell r="AG1314">
            <v>2013</v>
          </cell>
          <cell r="AH1314">
            <v>2901</v>
          </cell>
          <cell r="AR1314">
            <v>2903</v>
          </cell>
          <cell r="AS1314">
            <v>2163</v>
          </cell>
          <cell r="AT1314">
            <v>2903</v>
          </cell>
          <cell r="AU1314">
            <v>2153</v>
          </cell>
          <cell r="AV1314">
            <v>2452</v>
          </cell>
          <cell r="AX1314">
            <v>2891</v>
          </cell>
          <cell r="AY1314">
            <v>2542</v>
          </cell>
          <cell r="AZ1314">
            <v>23</v>
          </cell>
          <cell r="BA1314">
            <v>313</v>
          </cell>
        </row>
        <row r="1315">
          <cell r="J1315" t="str">
            <v>TRX#</v>
          </cell>
        </row>
        <row r="1316">
          <cell r="J1316" t="str">
            <v>FRT</v>
          </cell>
        </row>
        <row r="1319">
          <cell r="B1319" t="str">
            <v>FUZ215</v>
          </cell>
          <cell r="C1319">
            <v>133</v>
          </cell>
          <cell r="D1319">
            <v>3</v>
          </cell>
          <cell r="F1319">
            <v>2151</v>
          </cell>
          <cell r="G1319">
            <v>22804</v>
          </cell>
          <cell r="H1319" t="str">
            <v>KONGJUNYISUO1</v>
          </cell>
          <cell r="I1319">
            <v>5</v>
          </cell>
          <cell r="J1319">
            <v>7</v>
          </cell>
          <cell r="K1319">
            <v>50</v>
          </cell>
          <cell r="L1319">
            <v>78</v>
          </cell>
          <cell r="N1319">
            <v>84</v>
          </cell>
          <cell r="O1319">
            <v>90</v>
          </cell>
          <cell r="S1319">
            <v>4</v>
          </cell>
          <cell r="U1319">
            <v>2152</v>
          </cell>
          <cell r="V1319">
            <v>2153</v>
          </cell>
          <cell r="W1319">
            <v>1142</v>
          </cell>
          <cell r="X1319">
            <v>1143</v>
          </cell>
          <cell r="Y1319">
            <v>1203</v>
          </cell>
          <cell r="Z1319">
            <v>2423</v>
          </cell>
          <cell r="AA1319">
            <v>2483</v>
          </cell>
          <cell r="AB1319">
            <v>2481</v>
          </cell>
          <cell r="AR1319">
            <v>2521</v>
          </cell>
          <cell r="AS1319">
            <v>2481</v>
          </cell>
          <cell r="AT1319">
            <v>2171</v>
          </cell>
          <cell r="AV1319">
            <v>21</v>
          </cell>
          <cell r="AW1319">
            <v>311</v>
          </cell>
          <cell r="AX1319">
            <v>1202</v>
          </cell>
          <cell r="AY1319">
            <v>161</v>
          </cell>
        </row>
        <row r="1320">
          <cell r="J1320" t="str">
            <v>TRX#</v>
          </cell>
        </row>
        <row r="1321">
          <cell r="J1321" t="str">
            <v>FRT</v>
          </cell>
        </row>
        <row r="1324">
          <cell r="B1324" t="str">
            <v>FUZ215</v>
          </cell>
          <cell r="C1324">
            <v>133</v>
          </cell>
          <cell r="D1324">
            <v>3</v>
          </cell>
          <cell r="F1324">
            <v>2152</v>
          </cell>
          <cell r="G1324">
            <v>22804</v>
          </cell>
          <cell r="H1324" t="str">
            <v>KONGJUNYISUO2</v>
          </cell>
          <cell r="I1324">
            <v>5</v>
          </cell>
          <cell r="J1324">
            <v>1</v>
          </cell>
          <cell r="K1324">
            <v>58</v>
          </cell>
          <cell r="L1324">
            <v>81</v>
          </cell>
          <cell r="N1324">
            <v>86</v>
          </cell>
          <cell r="O1324">
            <v>92</v>
          </cell>
          <cell r="S1324">
            <v>4</v>
          </cell>
          <cell r="U1324">
            <v>2153</v>
          </cell>
          <cell r="V1324">
            <v>2151</v>
          </cell>
          <cell r="W1324">
            <v>1202</v>
          </cell>
          <cell r="X1324">
            <v>1203</v>
          </cell>
          <cell r="Y1324">
            <v>2483</v>
          </cell>
          <cell r="Z1324">
            <v>163</v>
          </cell>
          <cell r="AA1324">
            <v>2171</v>
          </cell>
          <cell r="AB1324">
            <v>2173</v>
          </cell>
          <cell r="AC1324">
            <v>2521</v>
          </cell>
          <cell r="AD1324">
            <v>2523</v>
          </cell>
          <cell r="AE1324">
            <v>22</v>
          </cell>
          <cell r="AF1324">
            <v>21</v>
          </cell>
          <cell r="AR1324">
            <v>2482</v>
          </cell>
          <cell r="AS1324">
            <v>2522</v>
          </cell>
          <cell r="AU1324">
            <v>163</v>
          </cell>
          <cell r="AV1324">
            <v>1202</v>
          </cell>
          <cell r="AW1324">
            <v>1203</v>
          </cell>
          <cell r="AX1324">
            <v>22</v>
          </cell>
          <cell r="AY1324">
            <v>1213</v>
          </cell>
        </row>
        <row r="1325">
          <cell r="J1325" t="str">
            <v>TRX#</v>
          </cell>
        </row>
        <row r="1326">
          <cell r="J1326" t="str">
            <v>FRT</v>
          </cell>
        </row>
        <row r="1329">
          <cell r="B1329" t="str">
            <v>FUZ215</v>
          </cell>
          <cell r="C1329">
            <v>133</v>
          </cell>
          <cell r="D1329">
            <v>3</v>
          </cell>
          <cell r="F1329">
            <v>2153</v>
          </cell>
          <cell r="G1329">
            <v>22804</v>
          </cell>
          <cell r="H1329" t="str">
            <v>KONGJUNYISUO3</v>
          </cell>
          <cell r="I1329">
            <v>6</v>
          </cell>
          <cell r="J1329">
            <v>5</v>
          </cell>
          <cell r="K1329">
            <v>48</v>
          </cell>
          <cell r="L1329">
            <v>70</v>
          </cell>
          <cell r="N1329">
            <v>88</v>
          </cell>
          <cell r="O1329">
            <v>94</v>
          </cell>
          <cell r="S1329">
            <v>4</v>
          </cell>
          <cell r="U1329">
            <v>2151</v>
          </cell>
          <cell r="V1329">
            <v>2152</v>
          </cell>
          <cell r="W1329">
            <v>2521</v>
          </cell>
          <cell r="X1329">
            <v>2523</v>
          </cell>
          <cell r="Y1329">
            <v>22</v>
          </cell>
          <cell r="Z1329">
            <v>21</v>
          </cell>
          <cell r="AA1329">
            <v>23</v>
          </cell>
          <cell r="AB1329">
            <v>1143</v>
          </cell>
          <cell r="AC1329">
            <v>2423</v>
          </cell>
          <cell r="AD1329">
            <v>361</v>
          </cell>
          <cell r="AE1329">
            <v>362</v>
          </cell>
          <cell r="AF1329">
            <v>2483</v>
          </cell>
          <cell r="AG1329">
            <v>2901</v>
          </cell>
          <cell r="AR1329">
            <v>2483</v>
          </cell>
          <cell r="AS1329">
            <v>2173</v>
          </cell>
          <cell r="AT1329">
            <v>2523</v>
          </cell>
          <cell r="AV1329">
            <v>21</v>
          </cell>
          <cell r="AW1329">
            <v>163</v>
          </cell>
          <cell r="AX1329">
            <v>1203</v>
          </cell>
          <cell r="AY1329">
            <v>23</v>
          </cell>
          <cell r="AZ1329">
            <v>313</v>
          </cell>
        </row>
        <row r="1330">
          <cell r="J1330" t="str">
            <v>TRX#</v>
          </cell>
        </row>
        <row r="1331">
          <cell r="J1331" t="str">
            <v>FRT</v>
          </cell>
        </row>
        <row r="1334">
          <cell r="B1334" t="str">
            <v>FUZ216</v>
          </cell>
          <cell r="C1334">
            <v>133</v>
          </cell>
          <cell r="D1334">
            <v>3</v>
          </cell>
          <cell r="F1334">
            <v>2161</v>
          </cell>
          <cell r="G1334">
            <v>22804</v>
          </cell>
          <cell r="H1334" t="str">
            <v>PIJUICHANG1</v>
          </cell>
          <cell r="I1334">
            <v>6</v>
          </cell>
          <cell r="J1334">
            <v>1</v>
          </cell>
          <cell r="K1334">
            <v>47</v>
          </cell>
          <cell r="L1334">
            <v>69</v>
          </cell>
          <cell r="N1334">
            <v>84</v>
          </cell>
          <cell r="O1334">
            <v>90</v>
          </cell>
          <cell r="S1334">
            <v>4</v>
          </cell>
          <cell r="U1334">
            <v>2162</v>
          </cell>
          <cell r="V1334">
            <v>2163</v>
          </cell>
          <cell r="W1334">
            <v>23</v>
          </cell>
          <cell r="X1334">
            <v>22</v>
          </cell>
          <cell r="Y1334">
            <v>2523</v>
          </cell>
          <cell r="Z1334">
            <v>2522</v>
          </cell>
          <cell r="AA1334">
            <v>313</v>
          </cell>
          <cell r="AB1334">
            <v>312</v>
          </cell>
          <cell r="AC1334">
            <v>2193</v>
          </cell>
          <cell r="AD1334">
            <v>2901</v>
          </cell>
          <cell r="AE1334">
            <v>3073</v>
          </cell>
          <cell r="AF1334">
            <v>321</v>
          </cell>
          <cell r="AR1334">
            <v>2521</v>
          </cell>
          <cell r="AS1334">
            <v>3071</v>
          </cell>
          <cell r="AT1334">
            <v>2391</v>
          </cell>
          <cell r="AU1334">
            <v>2901</v>
          </cell>
          <cell r="AW1334">
            <v>312</v>
          </cell>
          <cell r="AX1334">
            <v>323</v>
          </cell>
          <cell r="AY1334">
            <v>321</v>
          </cell>
          <cell r="AZ1334">
            <v>2191</v>
          </cell>
          <cell r="BA1334">
            <v>22</v>
          </cell>
          <cell r="BB1334">
            <v>311</v>
          </cell>
        </row>
        <row r="1335">
          <cell r="J1335" t="str">
            <v>TRX#</v>
          </cell>
        </row>
        <row r="1336">
          <cell r="J1336" t="str">
            <v>FRT</v>
          </cell>
        </row>
        <row r="1339">
          <cell r="B1339" t="str">
            <v>FUZ216</v>
          </cell>
          <cell r="C1339">
            <v>133</v>
          </cell>
          <cell r="D1339">
            <v>3</v>
          </cell>
          <cell r="F1339">
            <v>2162</v>
          </cell>
          <cell r="G1339">
            <v>22804</v>
          </cell>
          <cell r="H1339" t="str">
            <v>PIJUICHANG2</v>
          </cell>
          <cell r="I1339">
            <v>7</v>
          </cell>
          <cell r="J1339">
            <v>3</v>
          </cell>
          <cell r="K1339">
            <v>43</v>
          </cell>
          <cell r="L1339">
            <v>76</v>
          </cell>
          <cell r="N1339">
            <v>86</v>
          </cell>
          <cell r="O1339">
            <v>92</v>
          </cell>
          <cell r="S1339">
            <v>4</v>
          </cell>
          <cell r="U1339">
            <v>2163</v>
          </cell>
          <cell r="V1339">
            <v>2161</v>
          </cell>
          <cell r="W1339">
            <v>313</v>
          </cell>
          <cell r="X1339">
            <v>312</v>
          </cell>
          <cell r="Y1339">
            <v>2191</v>
          </cell>
          <cell r="Z1339">
            <v>2193</v>
          </cell>
          <cell r="AA1339">
            <v>3071</v>
          </cell>
          <cell r="AB1339">
            <v>3073</v>
          </cell>
          <cell r="AC1339">
            <v>323</v>
          </cell>
          <cell r="AD1339">
            <v>321</v>
          </cell>
          <cell r="AE1339">
            <v>1311</v>
          </cell>
          <cell r="AF1339">
            <v>1313</v>
          </cell>
          <cell r="AG1339">
            <v>263</v>
          </cell>
          <cell r="AH1339">
            <v>2303</v>
          </cell>
          <cell r="AR1339">
            <v>2522</v>
          </cell>
          <cell r="AS1339">
            <v>3072</v>
          </cell>
          <cell r="AT1339">
            <v>2392</v>
          </cell>
          <cell r="AU1339">
            <v>2902</v>
          </cell>
          <cell r="AV1339">
            <v>2522</v>
          </cell>
          <cell r="AW1339">
            <v>2451</v>
          </cell>
          <cell r="AY1339">
            <v>312</v>
          </cell>
          <cell r="AZ1339">
            <v>313</v>
          </cell>
          <cell r="BA1339">
            <v>321</v>
          </cell>
          <cell r="BB1339">
            <v>22</v>
          </cell>
        </row>
        <row r="1340">
          <cell r="J1340" t="str">
            <v>TRX#</v>
          </cell>
        </row>
        <row r="1341">
          <cell r="J1341" t="str">
            <v>FRT</v>
          </cell>
        </row>
        <row r="1344">
          <cell r="B1344" t="str">
            <v>FUZ216</v>
          </cell>
          <cell r="C1344">
            <v>133</v>
          </cell>
          <cell r="D1344">
            <v>3</v>
          </cell>
          <cell r="F1344">
            <v>2163</v>
          </cell>
          <cell r="G1344">
            <v>22804</v>
          </cell>
          <cell r="H1344" t="str">
            <v>PIJUICHANG3</v>
          </cell>
          <cell r="I1344">
            <v>7</v>
          </cell>
          <cell r="J1344">
            <v>0</v>
          </cell>
          <cell r="K1344">
            <v>59</v>
          </cell>
          <cell r="L1344">
            <v>80</v>
          </cell>
          <cell r="N1344">
            <v>88</v>
          </cell>
          <cell r="O1344">
            <v>94</v>
          </cell>
          <cell r="S1344">
            <v>4</v>
          </cell>
          <cell r="U1344">
            <v>2161</v>
          </cell>
          <cell r="V1344">
            <v>2162</v>
          </cell>
          <cell r="W1344">
            <v>323</v>
          </cell>
          <cell r="X1344">
            <v>322</v>
          </cell>
          <cell r="Y1344">
            <v>2901</v>
          </cell>
          <cell r="Z1344">
            <v>2902</v>
          </cell>
          <cell r="AA1344">
            <v>361</v>
          </cell>
          <cell r="AB1344">
            <v>362</v>
          </cell>
          <cell r="AC1344">
            <v>23</v>
          </cell>
          <cell r="AD1344">
            <v>22</v>
          </cell>
          <cell r="AE1344">
            <v>321</v>
          </cell>
          <cell r="AR1344">
            <v>2523</v>
          </cell>
          <cell r="AS1344">
            <v>3073</v>
          </cell>
          <cell r="AT1344">
            <v>2393</v>
          </cell>
          <cell r="AU1344">
            <v>2523</v>
          </cell>
          <cell r="AW1344">
            <v>323</v>
          </cell>
          <cell r="AX1344">
            <v>322</v>
          </cell>
          <cell r="AY1344">
            <v>313</v>
          </cell>
          <cell r="AZ1344">
            <v>21</v>
          </cell>
          <cell r="BA1344">
            <v>23</v>
          </cell>
          <cell r="BB1344">
            <v>2542</v>
          </cell>
        </row>
        <row r="1345">
          <cell r="J1345" t="str">
            <v>TRX#</v>
          </cell>
        </row>
        <row r="1346">
          <cell r="J1346" t="str">
            <v>FRT</v>
          </cell>
        </row>
        <row r="1349">
          <cell r="B1349" t="str">
            <v>FUZ239</v>
          </cell>
          <cell r="C1349">
            <v>133</v>
          </cell>
          <cell r="D1349">
            <v>3</v>
          </cell>
          <cell r="F1349">
            <v>2391</v>
          </cell>
          <cell r="G1349">
            <v>22804</v>
          </cell>
          <cell r="H1349" t="str">
            <v>DONGHUANG1</v>
          </cell>
          <cell r="I1349">
            <v>5</v>
          </cell>
          <cell r="J1349">
            <v>3</v>
          </cell>
          <cell r="K1349">
            <v>46</v>
          </cell>
          <cell r="L1349">
            <v>69</v>
          </cell>
          <cell r="N1349">
            <v>84</v>
          </cell>
          <cell r="O1349">
            <v>90</v>
          </cell>
          <cell r="S1349">
            <v>4</v>
          </cell>
          <cell r="U1349">
            <v>2392</v>
          </cell>
          <cell r="V1349">
            <v>2393</v>
          </cell>
          <cell r="W1349">
            <v>1343</v>
          </cell>
          <cell r="X1349">
            <v>2683</v>
          </cell>
          <cell r="Y1349">
            <v>2681</v>
          </cell>
          <cell r="Z1349">
            <v>133</v>
          </cell>
          <cell r="AA1349">
            <v>1312</v>
          </cell>
          <cell r="AB1349">
            <v>1313</v>
          </cell>
          <cell r="AC1349">
            <v>3073</v>
          </cell>
          <cell r="AD1349">
            <v>322</v>
          </cell>
          <cell r="AE1349">
            <v>2902</v>
          </cell>
          <cell r="AF1349">
            <v>321</v>
          </cell>
          <cell r="AG1349">
            <v>2193</v>
          </cell>
          <cell r="AH1349">
            <v>3072</v>
          </cell>
          <cell r="AI1349">
            <v>323</v>
          </cell>
          <cell r="AJ1349">
            <v>9071</v>
          </cell>
          <cell r="AR1349">
            <v>1341</v>
          </cell>
          <cell r="AS1349">
            <v>2221</v>
          </cell>
          <cell r="AT1349">
            <v>131</v>
          </cell>
          <cell r="AU1349">
            <v>2361</v>
          </cell>
          <cell r="AW1349">
            <v>2681</v>
          </cell>
          <cell r="AX1349">
            <v>1312</v>
          </cell>
          <cell r="AY1349">
            <v>321</v>
          </cell>
          <cell r="AZ1349">
            <v>2302</v>
          </cell>
        </row>
        <row r="1350">
          <cell r="J1350" t="str">
            <v>TRX#</v>
          </cell>
        </row>
        <row r="1351">
          <cell r="J1351" t="str">
            <v>FRT</v>
          </cell>
        </row>
        <row r="1354">
          <cell r="B1354" t="str">
            <v>FUZ239</v>
          </cell>
          <cell r="C1354">
            <v>133</v>
          </cell>
          <cell r="D1354">
            <v>3</v>
          </cell>
          <cell r="F1354">
            <v>2392</v>
          </cell>
          <cell r="G1354">
            <v>22804</v>
          </cell>
          <cell r="H1354" t="str">
            <v>DONGHUANG2</v>
          </cell>
          <cell r="I1354">
            <v>5</v>
          </cell>
          <cell r="J1354">
            <v>3</v>
          </cell>
          <cell r="K1354">
            <v>51</v>
          </cell>
          <cell r="L1354">
            <v>76</v>
          </cell>
          <cell r="N1354">
            <v>86</v>
          </cell>
          <cell r="O1354">
            <v>92</v>
          </cell>
          <cell r="S1354">
            <v>4</v>
          </cell>
          <cell r="U1354">
            <v>2393</v>
          </cell>
          <cell r="V1354">
            <v>2391</v>
          </cell>
          <cell r="W1354">
            <v>1312</v>
          </cell>
          <cell r="X1354">
            <v>1313</v>
          </cell>
          <cell r="Y1354">
            <v>133</v>
          </cell>
          <cell r="Z1354">
            <v>2681</v>
          </cell>
          <cell r="AA1354">
            <v>2683</v>
          </cell>
          <cell r="AB1354">
            <v>1341</v>
          </cell>
          <cell r="AC1354">
            <v>1343</v>
          </cell>
          <cell r="AD1354">
            <v>371</v>
          </cell>
          <cell r="AE1354">
            <v>373</v>
          </cell>
          <cell r="AF1354">
            <v>1342</v>
          </cell>
          <cell r="AG1354">
            <v>1393</v>
          </cell>
          <cell r="AH1354">
            <v>1381</v>
          </cell>
          <cell r="AI1354">
            <v>2943</v>
          </cell>
          <cell r="AR1354">
            <v>3072</v>
          </cell>
          <cell r="AS1354">
            <v>2162</v>
          </cell>
          <cell r="AT1354">
            <v>1342</v>
          </cell>
          <cell r="AU1354">
            <v>2902</v>
          </cell>
          <cell r="AW1354">
            <v>2683</v>
          </cell>
          <cell r="AX1354">
            <v>1312</v>
          </cell>
          <cell r="AY1354">
            <v>1313</v>
          </cell>
          <cell r="AZ1354">
            <v>321</v>
          </cell>
          <cell r="BA1354">
            <v>1323</v>
          </cell>
        </row>
        <row r="1355">
          <cell r="J1355" t="str">
            <v>TRX#</v>
          </cell>
        </row>
        <row r="1356">
          <cell r="J1356" t="str">
            <v>FRT</v>
          </cell>
        </row>
        <row r="1359">
          <cell r="B1359" t="str">
            <v>FUZ239</v>
          </cell>
          <cell r="C1359">
            <v>133</v>
          </cell>
          <cell r="D1359">
            <v>3</v>
          </cell>
          <cell r="F1359">
            <v>2393</v>
          </cell>
          <cell r="G1359">
            <v>22804</v>
          </cell>
          <cell r="H1359" t="str">
            <v>DONGHUANG3</v>
          </cell>
          <cell r="I1359">
            <v>7</v>
          </cell>
          <cell r="J1359">
            <v>1</v>
          </cell>
          <cell r="K1359">
            <v>54</v>
          </cell>
          <cell r="L1359">
            <v>63</v>
          </cell>
          <cell r="N1359">
            <v>88</v>
          </cell>
          <cell r="O1359">
            <v>94</v>
          </cell>
          <cell r="S1359">
            <v>4</v>
          </cell>
          <cell r="U1359">
            <v>2391</v>
          </cell>
          <cell r="V1359">
            <v>2392</v>
          </cell>
          <cell r="W1359">
            <v>1343</v>
          </cell>
          <cell r="X1359">
            <v>1342</v>
          </cell>
          <cell r="Y1359">
            <v>373</v>
          </cell>
          <cell r="Z1359">
            <v>1391</v>
          </cell>
          <cell r="AA1359">
            <v>1393</v>
          </cell>
          <cell r="AB1359">
            <v>2943</v>
          </cell>
          <cell r="AC1359">
            <v>2902</v>
          </cell>
          <cell r="AD1359">
            <v>322</v>
          </cell>
          <cell r="AE1359">
            <v>323</v>
          </cell>
          <cell r="AF1359">
            <v>371</v>
          </cell>
          <cell r="AG1359">
            <v>1313</v>
          </cell>
          <cell r="AR1359">
            <v>1343</v>
          </cell>
          <cell r="AS1359">
            <v>3073</v>
          </cell>
          <cell r="AT1359">
            <v>133</v>
          </cell>
          <cell r="AU1359">
            <v>2223</v>
          </cell>
          <cell r="AV1359">
            <v>2363</v>
          </cell>
          <cell r="AX1359">
            <v>2683</v>
          </cell>
          <cell r="AY1359">
            <v>1313</v>
          </cell>
          <cell r="AZ1359">
            <v>2943</v>
          </cell>
          <cell r="BA1359">
            <v>322</v>
          </cell>
          <cell r="BB1359">
            <v>2193</v>
          </cell>
        </row>
        <row r="1360">
          <cell r="J1360" t="str">
            <v>TRX#</v>
          </cell>
        </row>
        <row r="1361">
          <cell r="J1361" t="str">
            <v>FRT</v>
          </cell>
        </row>
        <row r="1364">
          <cell r="B1364" t="str">
            <v>FUZ245</v>
          </cell>
          <cell r="C1364">
            <v>133</v>
          </cell>
          <cell r="D1364">
            <v>3</v>
          </cell>
          <cell r="F1364">
            <v>2451</v>
          </cell>
          <cell r="G1364">
            <v>22804</v>
          </cell>
          <cell r="H1364" t="str">
            <v>SHLSHXUEXIAO1</v>
          </cell>
          <cell r="I1364">
            <v>7</v>
          </cell>
          <cell r="J1364">
            <v>6</v>
          </cell>
          <cell r="K1364">
            <v>58</v>
          </cell>
          <cell r="L1364">
            <v>75</v>
          </cell>
          <cell r="N1364">
            <v>85</v>
          </cell>
          <cell r="O1364">
            <v>91</v>
          </cell>
          <cell r="S1364">
            <v>4</v>
          </cell>
          <cell r="U1364">
            <v>2452</v>
          </cell>
          <cell r="V1364">
            <v>2453</v>
          </cell>
          <cell r="W1364">
            <v>361</v>
          </cell>
          <cell r="X1364">
            <v>2901</v>
          </cell>
          <cell r="Y1364">
            <v>2891</v>
          </cell>
          <cell r="AR1364">
            <v>362</v>
          </cell>
          <cell r="AS1364">
            <v>2902</v>
          </cell>
          <cell r="AT1364">
            <v>2162</v>
          </cell>
          <cell r="AV1364">
            <v>2541</v>
          </cell>
          <cell r="AW1364">
            <v>2542</v>
          </cell>
          <cell r="AX1364">
            <v>2892</v>
          </cell>
          <cell r="AY1364">
            <v>2893</v>
          </cell>
          <cell r="AZ1364">
            <v>22</v>
          </cell>
          <cell r="BA1364">
            <v>23</v>
          </cell>
        </row>
        <row r="1365">
          <cell r="J1365" t="str">
            <v>TRX#</v>
          </cell>
        </row>
        <row r="1366">
          <cell r="J1366" t="str">
            <v>FRT</v>
          </cell>
        </row>
        <row r="1369">
          <cell r="B1369" t="str">
            <v>FUZ245</v>
          </cell>
          <cell r="C1369">
            <v>133</v>
          </cell>
          <cell r="D1369">
            <v>3</v>
          </cell>
          <cell r="F1369">
            <v>2452</v>
          </cell>
          <cell r="G1369">
            <v>22804</v>
          </cell>
          <cell r="H1369" t="str">
            <v>SHLSHXUEXIAO2</v>
          </cell>
          <cell r="I1369">
            <v>5</v>
          </cell>
          <cell r="J1369">
            <v>7</v>
          </cell>
          <cell r="K1369">
            <v>52</v>
          </cell>
          <cell r="L1369">
            <v>81</v>
          </cell>
          <cell r="N1369">
            <v>87</v>
          </cell>
          <cell r="O1369">
            <v>93</v>
          </cell>
          <cell r="S1369">
            <v>4</v>
          </cell>
          <cell r="U1369">
            <v>2451</v>
          </cell>
          <cell r="V1369">
            <v>2453</v>
          </cell>
          <cell r="W1369">
            <v>361</v>
          </cell>
          <cell r="X1369">
            <v>2891</v>
          </cell>
          <cell r="Y1369">
            <v>2901</v>
          </cell>
          <cell r="AR1369">
            <v>363</v>
          </cell>
          <cell r="AS1369">
            <v>2903</v>
          </cell>
          <cell r="AT1369">
            <v>2163</v>
          </cell>
          <cell r="AV1369">
            <v>2542</v>
          </cell>
          <cell r="AW1369">
            <v>2543</v>
          </cell>
          <cell r="AX1369">
            <v>2891</v>
          </cell>
          <cell r="AY1369">
            <v>21</v>
          </cell>
          <cell r="AZ1369">
            <v>23</v>
          </cell>
        </row>
        <row r="1370">
          <cell r="J1370" t="str">
            <v>TRX#</v>
          </cell>
        </row>
        <row r="1371">
          <cell r="J1371" t="str">
            <v>FRT</v>
          </cell>
        </row>
        <row r="1374">
          <cell r="B1374" t="str">
            <v>FUZ245</v>
          </cell>
          <cell r="C1374">
            <v>133</v>
          </cell>
          <cell r="D1374">
            <v>3</v>
          </cell>
          <cell r="F1374">
            <v>2453</v>
          </cell>
          <cell r="G1374">
            <v>22804</v>
          </cell>
          <cell r="H1374" t="str">
            <v>SHLSHXUEXIAO3</v>
          </cell>
          <cell r="I1374">
            <v>7</v>
          </cell>
          <cell r="J1374">
            <v>6</v>
          </cell>
          <cell r="K1374">
            <v>46</v>
          </cell>
          <cell r="L1374">
            <v>79</v>
          </cell>
          <cell r="N1374">
            <v>83</v>
          </cell>
          <cell r="O1374">
            <v>89</v>
          </cell>
          <cell r="S1374">
            <v>4</v>
          </cell>
          <cell r="U1374">
            <v>2451</v>
          </cell>
          <cell r="V1374">
            <v>2452</v>
          </cell>
          <cell r="W1374">
            <v>361</v>
          </cell>
          <cell r="X1374">
            <v>2901</v>
          </cell>
          <cell r="Y1374">
            <v>2891</v>
          </cell>
          <cell r="AR1374">
            <v>361</v>
          </cell>
          <cell r="AS1374">
            <v>2901</v>
          </cell>
          <cell r="AT1374">
            <v>2161</v>
          </cell>
          <cell r="AV1374">
            <v>2541</v>
          </cell>
          <cell r="AW1374">
            <v>2543</v>
          </cell>
          <cell r="AX1374">
            <v>2891</v>
          </cell>
          <cell r="AY1374">
            <v>2892</v>
          </cell>
          <cell r="AZ1374">
            <v>21</v>
          </cell>
        </row>
        <row r="1375">
          <cell r="J1375" t="str">
            <v>TRX#</v>
          </cell>
        </row>
        <row r="1376">
          <cell r="J1376" t="str">
            <v>FRT</v>
          </cell>
        </row>
        <row r="1379">
          <cell r="B1379" t="str">
            <v>FUZ252</v>
          </cell>
          <cell r="C1379">
            <v>133</v>
          </cell>
          <cell r="D1379">
            <v>3</v>
          </cell>
          <cell r="F1379">
            <v>2521</v>
          </cell>
          <cell r="G1379">
            <v>22804</v>
          </cell>
          <cell r="H1379" t="str">
            <v>WANSHANGJULEBU1</v>
          </cell>
          <cell r="I1379">
            <v>7</v>
          </cell>
          <cell r="J1379">
            <v>7</v>
          </cell>
          <cell r="K1379">
            <v>54</v>
          </cell>
          <cell r="L1379">
            <v>75</v>
          </cell>
          <cell r="N1379">
            <v>84</v>
          </cell>
          <cell r="O1379">
            <v>90</v>
          </cell>
          <cell r="S1379">
            <v>4</v>
          </cell>
          <cell r="U1379">
            <v>2522</v>
          </cell>
          <cell r="V1379">
            <v>2523</v>
          </cell>
          <cell r="W1379">
            <v>1202</v>
          </cell>
          <cell r="X1379">
            <v>1203</v>
          </cell>
          <cell r="Y1379">
            <v>21</v>
          </cell>
          <cell r="Z1379">
            <v>22</v>
          </cell>
          <cell r="AA1379">
            <v>2152</v>
          </cell>
          <cell r="AB1379">
            <v>2482</v>
          </cell>
          <cell r="AC1379">
            <v>2483</v>
          </cell>
          <cell r="AD1379">
            <v>162</v>
          </cell>
          <cell r="AE1379">
            <v>163</v>
          </cell>
          <cell r="AF1379">
            <v>2171</v>
          </cell>
          <cell r="AG1379">
            <v>2173</v>
          </cell>
          <cell r="AH1379">
            <v>1253</v>
          </cell>
          <cell r="AI1379">
            <v>2153</v>
          </cell>
          <cell r="AJ1379">
            <v>311</v>
          </cell>
          <cell r="AR1379">
            <v>2171</v>
          </cell>
          <cell r="AS1379">
            <v>2481</v>
          </cell>
          <cell r="AT1379">
            <v>2151</v>
          </cell>
          <cell r="AU1379">
            <v>2161</v>
          </cell>
          <cell r="AW1379">
            <v>311</v>
          </cell>
          <cell r="AX1379">
            <v>1251</v>
          </cell>
          <cell r="AY1379">
            <v>162</v>
          </cell>
          <cell r="AZ1379">
            <v>22</v>
          </cell>
          <cell r="BA1379">
            <v>21</v>
          </cell>
          <cell r="BB1379">
            <v>1202</v>
          </cell>
        </row>
        <row r="1380">
          <cell r="J1380" t="str">
            <v>TRX#</v>
          </cell>
        </row>
        <row r="1381">
          <cell r="J1381" t="str">
            <v>FRT</v>
          </cell>
        </row>
        <row r="1384">
          <cell r="B1384" t="str">
            <v>FUZ252</v>
          </cell>
          <cell r="C1384">
            <v>133</v>
          </cell>
          <cell r="D1384">
            <v>3</v>
          </cell>
          <cell r="F1384">
            <v>2522</v>
          </cell>
          <cell r="G1384">
            <v>22804</v>
          </cell>
          <cell r="H1384" t="str">
            <v>WANSHANGJULEBU2</v>
          </cell>
          <cell r="I1384">
            <v>7</v>
          </cell>
          <cell r="J1384">
            <v>1</v>
          </cell>
          <cell r="K1384">
            <v>59</v>
          </cell>
          <cell r="L1384">
            <v>71</v>
          </cell>
          <cell r="N1384">
            <v>86</v>
          </cell>
          <cell r="O1384">
            <v>92</v>
          </cell>
          <cell r="S1384">
            <v>4</v>
          </cell>
          <cell r="U1384">
            <v>2523</v>
          </cell>
          <cell r="V1384">
            <v>2521</v>
          </cell>
          <cell r="W1384">
            <v>2483</v>
          </cell>
          <cell r="X1384">
            <v>2482</v>
          </cell>
          <cell r="Y1384">
            <v>163</v>
          </cell>
          <cell r="Z1384">
            <v>2173</v>
          </cell>
          <cell r="AA1384">
            <v>1253</v>
          </cell>
          <cell r="AB1384">
            <v>311</v>
          </cell>
          <cell r="AC1384">
            <v>313</v>
          </cell>
          <cell r="AD1384">
            <v>2161</v>
          </cell>
          <cell r="AR1384">
            <v>2162</v>
          </cell>
          <cell r="AS1384">
            <v>2172</v>
          </cell>
          <cell r="AT1384">
            <v>2482</v>
          </cell>
          <cell r="AU1384">
            <v>2152</v>
          </cell>
          <cell r="AW1384">
            <v>313</v>
          </cell>
          <cell r="AX1384">
            <v>22</v>
          </cell>
          <cell r="AY1384">
            <v>163</v>
          </cell>
          <cell r="AZ1384">
            <v>1202</v>
          </cell>
        </row>
        <row r="1385">
          <cell r="J1385" t="str">
            <v>TRX#</v>
          </cell>
        </row>
        <row r="1386">
          <cell r="J1386" t="str">
            <v>FRT</v>
          </cell>
        </row>
        <row r="1389">
          <cell r="B1389" t="str">
            <v>FUZ252</v>
          </cell>
          <cell r="C1389">
            <v>133</v>
          </cell>
          <cell r="D1389">
            <v>3</v>
          </cell>
          <cell r="F1389">
            <v>2523</v>
          </cell>
          <cell r="G1389">
            <v>22804</v>
          </cell>
          <cell r="H1389" t="str">
            <v>WANSHANGJULEBU3</v>
          </cell>
          <cell r="I1389">
            <v>6</v>
          </cell>
          <cell r="J1389">
            <v>4</v>
          </cell>
          <cell r="K1389">
            <v>56</v>
          </cell>
          <cell r="L1389">
            <v>62</v>
          </cell>
          <cell r="N1389">
            <v>88</v>
          </cell>
          <cell r="O1389">
            <v>94</v>
          </cell>
          <cell r="S1389">
            <v>4</v>
          </cell>
          <cell r="U1389">
            <v>2521</v>
          </cell>
          <cell r="V1389">
            <v>2522</v>
          </cell>
          <cell r="W1389">
            <v>311</v>
          </cell>
          <cell r="X1389">
            <v>313</v>
          </cell>
          <cell r="Y1389">
            <v>2161</v>
          </cell>
          <cell r="Z1389">
            <v>22</v>
          </cell>
          <cell r="AA1389">
            <v>21</v>
          </cell>
          <cell r="AB1389">
            <v>2152</v>
          </cell>
          <cell r="AC1389">
            <v>2153</v>
          </cell>
          <cell r="AD1389">
            <v>2901</v>
          </cell>
          <cell r="AE1389">
            <v>2902</v>
          </cell>
          <cell r="AR1389">
            <v>2173</v>
          </cell>
          <cell r="AS1389">
            <v>2153</v>
          </cell>
          <cell r="AT1389">
            <v>2483</v>
          </cell>
          <cell r="AU1389">
            <v>2163</v>
          </cell>
          <cell r="AW1389">
            <v>311</v>
          </cell>
          <cell r="AX1389">
            <v>313</v>
          </cell>
          <cell r="AY1389">
            <v>21</v>
          </cell>
          <cell r="AZ1389">
            <v>23</v>
          </cell>
          <cell r="BA1389">
            <v>1203</v>
          </cell>
        </row>
        <row r="1390">
          <cell r="J1390" t="str">
            <v>TRX#</v>
          </cell>
        </row>
        <row r="1391">
          <cell r="J1391" t="str">
            <v>FRT</v>
          </cell>
        </row>
        <row r="1394">
          <cell r="B1394" t="str">
            <v>FUZ289</v>
          </cell>
          <cell r="C1394">
            <v>133</v>
          </cell>
          <cell r="D1394">
            <v>3</v>
          </cell>
          <cell r="F1394">
            <v>2891</v>
          </cell>
          <cell r="G1394">
            <v>22804</v>
          </cell>
          <cell r="H1394" t="str">
            <v>HONGTANG1</v>
          </cell>
          <cell r="I1394">
            <v>7</v>
          </cell>
          <cell r="J1394">
            <v>5</v>
          </cell>
          <cell r="K1394">
            <v>57</v>
          </cell>
          <cell r="L1394">
            <v>60</v>
          </cell>
          <cell r="N1394">
            <v>83</v>
          </cell>
          <cell r="O1394">
            <v>89</v>
          </cell>
          <cell r="S1394">
            <v>4</v>
          </cell>
          <cell r="U1394">
            <v>2892</v>
          </cell>
          <cell r="V1394">
            <v>2893</v>
          </cell>
          <cell r="W1394">
            <v>361</v>
          </cell>
          <cell r="X1394">
            <v>2903</v>
          </cell>
          <cell r="Y1394">
            <v>363</v>
          </cell>
          <cell r="Z1394">
            <v>2901</v>
          </cell>
          <cell r="AA1394">
            <v>362</v>
          </cell>
          <cell r="AB1394">
            <v>3721</v>
          </cell>
          <cell r="AC1394">
            <v>3522</v>
          </cell>
          <cell r="AD1394">
            <v>2451</v>
          </cell>
          <cell r="AE1394">
            <v>2452</v>
          </cell>
          <cell r="AF1394">
            <v>2453</v>
          </cell>
          <cell r="AR1394">
            <v>2543</v>
          </cell>
          <cell r="AS1394">
            <v>323</v>
          </cell>
          <cell r="AT1394">
            <v>2543</v>
          </cell>
          <cell r="AV1394">
            <v>361</v>
          </cell>
          <cell r="AW1394">
            <v>363</v>
          </cell>
          <cell r="AX1394">
            <v>2901</v>
          </cell>
          <cell r="AY1394">
            <v>2903</v>
          </cell>
        </row>
        <row r="1395">
          <cell r="J1395" t="str">
            <v>TRX#</v>
          </cell>
        </row>
        <row r="1396">
          <cell r="J1396" t="str">
            <v>FRT</v>
          </cell>
        </row>
        <row r="1399">
          <cell r="B1399" t="str">
            <v>FUZ289</v>
          </cell>
          <cell r="C1399">
            <v>133</v>
          </cell>
          <cell r="D1399">
            <v>3</v>
          </cell>
          <cell r="F1399">
            <v>2892</v>
          </cell>
          <cell r="G1399">
            <v>22804</v>
          </cell>
          <cell r="H1399" t="str">
            <v>HONGTANG2</v>
          </cell>
          <cell r="I1399">
            <v>6</v>
          </cell>
          <cell r="J1399">
            <v>2</v>
          </cell>
          <cell r="K1399">
            <v>47</v>
          </cell>
          <cell r="L1399">
            <v>64</v>
          </cell>
          <cell r="N1399">
            <v>85</v>
          </cell>
          <cell r="O1399">
            <v>91</v>
          </cell>
          <cell r="S1399">
            <v>4</v>
          </cell>
          <cell r="U1399">
            <v>2893</v>
          </cell>
          <cell r="V1399">
            <v>2891</v>
          </cell>
          <cell r="W1399">
            <v>362</v>
          </cell>
          <cell r="X1399">
            <v>363</v>
          </cell>
          <cell r="Y1399">
            <v>2901</v>
          </cell>
          <cell r="Z1399">
            <v>2903</v>
          </cell>
          <cell r="AA1399">
            <v>1381</v>
          </cell>
          <cell r="AB1399">
            <v>3721</v>
          </cell>
          <cell r="AR1399">
            <v>2541</v>
          </cell>
          <cell r="AT1399">
            <v>362</v>
          </cell>
          <cell r="AU1399">
            <v>361</v>
          </cell>
          <cell r="AV1399">
            <v>2901</v>
          </cell>
          <cell r="AW1399">
            <v>2902</v>
          </cell>
        </row>
        <row r="1400">
          <cell r="J1400" t="str">
            <v>TRX#</v>
          </cell>
        </row>
        <row r="1401">
          <cell r="J1401" t="str">
            <v>FRT</v>
          </cell>
        </row>
        <row r="1404">
          <cell r="B1404" t="str">
            <v>FUZ289</v>
          </cell>
          <cell r="C1404">
            <v>133</v>
          </cell>
          <cell r="D1404">
            <v>3</v>
          </cell>
          <cell r="F1404">
            <v>2893</v>
          </cell>
          <cell r="G1404">
            <v>22804</v>
          </cell>
          <cell r="H1404" t="str">
            <v>HONGTANG3</v>
          </cell>
          <cell r="I1404">
            <v>6</v>
          </cell>
          <cell r="J1404">
            <v>1</v>
          </cell>
          <cell r="K1404">
            <v>44</v>
          </cell>
          <cell r="L1404">
            <v>69</v>
          </cell>
          <cell r="N1404">
            <v>87</v>
          </cell>
          <cell r="O1404">
            <v>93</v>
          </cell>
          <cell r="S1404">
            <v>4</v>
          </cell>
          <cell r="U1404">
            <v>2891</v>
          </cell>
          <cell r="V1404">
            <v>2892</v>
          </cell>
          <cell r="W1404">
            <v>2903</v>
          </cell>
          <cell r="X1404">
            <v>363</v>
          </cell>
          <cell r="Y1404">
            <v>1381</v>
          </cell>
          <cell r="Z1404">
            <v>1383</v>
          </cell>
          <cell r="AA1404">
            <v>3711</v>
          </cell>
          <cell r="AB1404">
            <v>3721</v>
          </cell>
          <cell r="AR1404">
            <v>2542</v>
          </cell>
          <cell r="AS1404">
            <v>322</v>
          </cell>
          <cell r="AU1404">
            <v>362</v>
          </cell>
          <cell r="AV1404">
            <v>363</v>
          </cell>
          <cell r="AW1404">
            <v>2902</v>
          </cell>
          <cell r="AX1404">
            <v>2903</v>
          </cell>
        </row>
        <row r="1405">
          <cell r="J1405" t="str">
            <v>TRX#</v>
          </cell>
        </row>
        <row r="1406">
          <cell r="J1406" t="str">
            <v>FRT</v>
          </cell>
        </row>
        <row r="1409">
          <cell r="B1409" t="str">
            <v>FUZ290</v>
          </cell>
          <cell r="C1409">
            <v>133</v>
          </cell>
          <cell r="D1409">
            <v>3</v>
          </cell>
          <cell r="F1409">
            <v>2901</v>
          </cell>
          <cell r="G1409">
            <v>22804</v>
          </cell>
          <cell r="H1409" t="str">
            <v>SHANGTANG1</v>
          </cell>
          <cell r="I1409">
            <v>6</v>
          </cell>
          <cell r="J1409">
            <v>6</v>
          </cell>
          <cell r="K1409">
            <v>66</v>
          </cell>
          <cell r="L1409">
            <v>81</v>
          </cell>
          <cell r="N1409">
            <v>84</v>
          </cell>
          <cell r="O1409">
            <v>90</v>
          </cell>
          <cell r="S1409">
            <v>4</v>
          </cell>
          <cell r="U1409">
            <v>2902</v>
          </cell>
          <cell r="V1409">
            <v>2903</v>
          </cell>
          <cell r="W1409">
            <v>2891</v>
          </cell>
          <cell r="X1409">
            <v>2892</v>
          </cell>
          <cell r="Y1409">
            <v>362</v>
          </cell>
          <cell r="Z1409">
            <v>23</v>
          </cell>
          <cell r="AA1409">
            <v>2523</v>
          </cell>
          <cell r="AB1409">
            <v>313</v>
          </cell>
          <cell r="AC1409">
            <v>2161</v>
          </cell>
          <cell r="AD1409">
            <v>2163</v>
          </cell>
          <cell r="AE1409">
            <v>323</v>
          </cell>
          <cell r="AF1409">
            <v>322</v>
          </cell>
          <cell r="AG1409">
            <v>21</v>
          </cell>
          <cell r="AH1409">
            <v>363</v>
          </cell>
          <cell r="AI1409">
            <v>2153</v>
          </cell>
          <cell r="AJ1409">
            <v>2451</v>
          </cell>
          <cell r="AK1409">
            <v>2452</v>
          </cell>
          <cell r="AL1409">
            <v>2453</v>
          </cell>
          <cell r="AR1409">
            <v>361</v>
          </cell>
          <cell r="AS1409">
            <v>2161</v>
          </cell>
          <cell r="AU1409">
            <v>323</v>
          </cell>
          <cell r="AV1409">
            <v>2891</v>
          </cell>
          <cell r="AW1409">
            <v>2892</v>
          </cell>
          <cell r="AX1409">
            <v>2541</v>
          </cell>
          <cell r="AY1409">
            <v>22</v>
          </cell>
          <cell r="AZ1409">
            <v>2543</v>
          </cell>
        </row>
        <row r="1410">
          <cell r="J1410" t="str">
            <v>TRX#</v>
          </cell>
        </row>
        <row r="1411">
          <cell r="J1411" t="str">
            <v>FRT</v>
          </cell>
        </row>
        <row r="1414">
          <cell r="B1414" t="str">
            <v>FUZ290</v>
          </cell>
          <cell r="C1414">
            <v>133</v>
          </cell>
          <cell r="D1414">
            <v>3</v>
          </cell>
          <cell r="F1414">
            <v>2902</v>
          </cell>
          <cell r="G1414">
            <v>22804</v>
          </cell>
          <cell r="H1414" t="str">
            <v>SHANGTANG2</v>
          </cell>
          <cell r="I1414">
            <v>6</v>
          </cell>
          <cell r="J1414">
            <v>5</v>
          </cell>
          <cell r="K1414">
            <v>45</v>
          </cell>
          <cell r="L1414">
            <v>74</v>
          </cell>
          <cell r="N1414">
            <v>86</v>
          </cell>
          <cell r="O1414">
            <v>92</v>
          </cell>
          <cell r="S1414">
            <v>4</v>
          </cell>
          <cell r="U1414">
            <v>2903</v>
          </cell>
          <cell r="V1414">
            <v>2901</v>
          </cell>
          <cell r="W1414">
            <v>23</v>
          </cell>
          <cell r="X1414">
            <v>2523</v>
          </cell>
          <cell r="Y1414">
            <v>1343</v>
          </cell>
          <cell r="Z1414">
            <v>2163</v>
          </cell>
          <cell r="AA1414">
            <v>322</v>
          </cell>
          <cell r="AB1414">
            <v>323</v>
          </cell>
          <cell r="AC1414">
            <v>2391</v>
          </cell>
          <cell r="AD1414">
            <v>2393</v>
          </cell>
          <cell r="AE1414">
            <v>371</v>
          </cell>
          <cell r="AF1414">
            <v>373</v>
          </cell>
          <cell r="AG1414">
            <v>1391</v>
          </cell>
          <cell r="AH1414">
            <v>1393</v>
          </cell>
          <cell r="AI1414">
            <v>1381</v>
          </cell>
          <cell r="AJ1414">
            <v>1383</v>
          </cell>
          <cell r="AK1414">
            <v>22</v>
          </cell>
          <cell r="AL1414">
            <v>3711</v>
          </cell>
          <cell r="AR1414">
            <v>362</v>
          </cell>
          <cell r="AS1414">
            <v>2162</v>
          </cell>
          <cell r="AU1414">
            <v>321</v>
          </cell>
          <cell r="AV1414">
            <v>2892</v>
          </cell>
          <cell r="AW1414">
            <v>2893</v>
          </cell>
          <cell r="AX1414">
            <v>22</v>
          </cell>
          <cell r="AY1414">
            <v>23</v>
          </cell>
        </row>
        <row r="1415">
          <cell r="J1415" t="str">
            <v>TRX#</v>
          </cell>
        </row>
        <row r="1416">
          <cell r="J1416" t="str">
            <v>FRT</v>
          </cell>
        </row>
        <row r="1419">
          <cell r="B1419" t="str">
            <v>FUZ290</v>
          </cell>
          <cell r="C1419">
            <v>133</v>
          </cell>
          <cell r="D1419">
            <v>3</v>
          </cell>
          <cell r="F1419">
            <v>2903</v>
          </cell>
          <cell r="G1419">
            <v>22804</v>
          </cell>
          <cell r="H1419" t="str">
            <v>SHANGTANG3</v>
          </cell>
          <cell r="I1419">
            <v>5</v>
          </cell>
          <cell r="J1419">
            <v>4</v>
          </cell>
          <cell r="K1419">
            <v>51</v>
          </cell>
          <cell r="L1419">
            <v>79</v>
          </cell>
          <cell r="N1419">
            <v>88</v>
          </cell>
          <cell r="O1419">
            <v>94</v>
          </cell>
          <cell r="S1419">
            <v>4</v>
          </cell>
          <cell r="U1419">
            <v>2901</v>
          </cell>
          <cell r="V1419">
            <v>2902</v>
          </cell>
          <cell r="W1419">
            <v>1381</v>
          </cell>
          <cell r="X1419">
            <v>1383</v>
          </cell>
          <cell r="Y1419">
            <v>2892</v>
          </cell>
          <cell r="Z1419">
            <v>2893</v>
          </cell>
          <cell r="AA1419">
            <v>362</v>
          </cell>
          <cell r="AB1419">
            <v>363</v>
          </cell>
          <cell r="AC1419">
            <v>2891</v>
          </cell>
          <cell r="AD1419">
            <v>3711</v>
          </cell>
          <cell r="AE1419">
            <v>3721</v>
          </cell>
          <cell r="AR1419">
            <v>2393</v>
          </cell>
          <cell r="AS1419">
            <v>2163</v>
          </cell>
          <cell r="AT1419">
            <v>363</v>
          </cell>
          <cell r="AV1419">
            <v>2893</v>
          </cell>
          <cell r="AW1419">
            <v>2891</v>
          </cell>
          <cell r="AX1419">
            <v>2543</v>
          </cell>
          <cell r="AY1419">
            <v>23</v>
          </cell>
        </row>
        <row r="1420">
          <cell r="J1420" t="str">
            <v>TRX#</v>
          </cell>
        </row>
        <row r="1421">
          <cell r="J1421" t="str">
            <v>FRT</v>
          </cell>
        </row>
        <row r="1424">
          <cell r="B1424" t="str">
            <v>ALL</v>
          </cell>
        </row>
        <row r="1425">
          <cell r="B1425" t="str">
            <v>SITE:</v>
          </cell>
          <cell r="C1425" t="str">
            <v>BCF</v>
          </cell>
          <cell r="D1425" t="str">
            <v>BTS</v>
          </cell>
          <cell r="E1425" t="str">
            <v>TYP</v>
          </cell>
          <cell r="F1425" t="str">
            <v>CI</v>
          </cell>
          <cell r="G1425" t="str">
            <v>LAC</v>
          </cell>
          <cell r="H1425" t="str">
            <v>CELL NAME</v>
          </cell>
          <cell r="I1425" t="str">
            <v>NCC</v>
          </cell>
          <cell r="J1425" t="str">
            <v>BCC</v>
          </cell>
          <cell r="K1425" t="str">
            <v>BCCH</v>
          </cell>
          <cell r="L1425" t="str">
            <v>2nd</v>
          </cell>
          <cell r="M1425" t="str">
            <v>3rd</v>
          </cell>
          <cell r="N1425" t="str">
            <v>4th</v>
          </cell>
          <cell r="O1425" t="str">
            <v>5th</v>
          </cell>
          <cell r="P1425" t="str">
            <v>BCH</v>
          </cell>
          <cell r="Q1425" t="str">
            <v>AG</v>
          </cell>
          <cell r="R1425" t="str">
            <v>SD</v>
          </cell>
          <cell r="S1425" t="str">
            <v>TRX</v>
          </cell>
          <cell r="T1425" t="str">
            <v>ET</v>
          </cell>
          <cell r="W1425" t="str">
            <v>Neighbor cell</v>
          </cell>
          <cell r="AR1425" t="str">
            <v>IUO Reference Cells (Pool)  &lt;&lt;CoCh - AdjCh&gt;&gt;</v>
          </cell>
        </row>
        <row r="1426">
          <cell r="G1426" t="str">
            <v>(Dec)</v>
          </cell>
          <cell r="K1426" t="str">
            <v>TRX</v>
          </cell>
          <cell r="L1426" t="str">
            <v>TRX</v>
          </cell>
          <cell r="M1426" t="str">
            <v>TRX</v>
          </cell>
          <cell r="N1426" t="str">
            <v>TRX</v>
          </cell>
          <cell r="O1426" t="str">
            <v>TRX</v>
          </cell>
          <cell r="P1426" t="str">
            <v>CFC</v>
          </cell>
          <cell r="Q1426" t="str">
            <v>CH</v>
          </cell>
          <cell r="R1426" t="str">
            <v>CH</v>
          </cell>
          <cell r="S1426" t="str">
            <v>Num</v>
          </cell>
          <cell r="T1426" t="str">
            <v>Num</v>
          </cell>
          <cell r="U1426">
            <v>1</v>
          </cell>
          <cell r="V1426">
            <v>2</v>
          </cell>
          <cell r="W1426">
            <v>3</v>
          </cell>
          <cell r="X1426">
            <v>4</v>
          </cell>
          <cell r="Y1426">
            <v>5</v>
          </cell>
          <cell r="Z1426">
            <v>6</v>
          </cell>
          <cell r="AA1426">
            <v>7</v>
          </cell>
          <cell r="AB1426">
            <v>8</v>
          </cell>
          <cell r="AC1426">
            <v>9</v>
          </cell>
          <cell r="AD1426">
            <v>10</v>
          </cell>
          <cell r="AE1426">
            <v>11</v>
          </cell>
          <cell r="AF1426">
            <v>12</v>
          </cell>
          <cell r="AG1426">
            <v>13</v>
          </cell>
          <cell r="AH1426">
            <v>14</v>
          </cell>
          <cell r="AI1426">
            <v>15</v>
          </cell>
          <cell r="AJ1426">
            <v>16</v>
          </cell>
          <cell r="AK1426">
            <v>17</v>
          </cell>
          <cell r="AL1426">
            <v>18</v>
          </cell>
          <cell r="AM1426">
            <v>19</v>
          </cell>
          <cell r="AN1426">
            <v>20</v>
          </cell>
          <cell r="AO1426">
            <v>21</v>
          </cell>
          <cell r="AP1426">
            <v>22</v>
          </cell>
          <cell r="AQ1426">
            <v>23</v>
          </cell>
          <cell r="AR1426">
            <v>1</v>
          </cell>
          <cell r="AS1426">
            <v>2</v>
          </cell>
          <cell r="AT1426">
            <v>3</v>
          </cell>
          <cell r="AU1426">
            <v>4</v>
          </cell>
          <cell r="AV1426">
            <v>5</v>
          </cell>
          <cell r="AW1426">
            <v>6</v>
          </cell>
          <cell r="AX1426">
            <v>7</v>
          </cell>
          <cell r="AY1426">
            <v>8</v>
          </cell>
          <cell r="AZ1426">
            <v>9</v>
          </cell>
          <cell r="BA1426">
            <v>10</v>
          </cell>
          <cell r="BB1426">
            <v>11</v>
          </cell>
        </row>
        <row r="1427">
          <cell r="B1427" t="str">
            <v>BSC141</v>
          </cell>
        </row>
        <row r="1428">
          <cell r="B1428" t="str">
            <v>FUZ005</v>
          </cell>
          <cell r="C1428">
            <v>141</v>
          </cell>
          <cell r="D1428">
            <v>4</v>
          </cell>
          <cell r="F1428">
            <v>51</v>
          </cell>
          <cell r="G1428">
            <v>22806</v>
          </cell>
          <cell r="H1428" t="str">
            <v>GUANGMQ1</v>
          </cell>
          <cell r="I1428">
            <v>5</v>
          </cell>
          <cell r="J1428">
            <v>1</v>
          </cell>
          <cell r="K1428">
            <v>45</v>
          </cell>
          <cell r="L1428">
            <v>60</v>
          </cell>
          <cell r="M1428">
            <v>70</v>
          </cell>
          <cell r="N1428">
            <v>84</v>
          </cell>
          <cell r="O1428">
            <v>90</v>
          </cell>
          <cell r="S1428">
            <v>5</v>
          </cell>
          <cell r="U1428">
            <v>52</v>
          </cell>
          <cell r="V1428">
            <v>53</v>
          </cell>
          <cell r="W1428">
            <v>2592</v>
          </cell>
          <cell r="X1428">
            <v>342</v>
          </cell>
          <cell r="Y1428">
            <v>302</v>
          </cell>
          <cell r="Z1428">
            <v>303</v>
          </cell>
          <cell r="AA1428">
            <v>2333</v>
          </cell>
          <cell r="AB1428">
            <v>2702</v>
          </cell>
          <cell r="AC1428">
            <v>2703</v>
          </cell>
          <cell r="AD1428">
            <v>2591</v>
          </cell>
          <cell r="AE1428">
            <v>2701</v>
          </cell>
          <cell r="AF1428">
            <v>1321</v>
          </cell>
          <cell r="AG1428">
            <v>343</v>
          </cell>
          <cell r="AH1428">
            <v>2662</v>
          </cell>
          <cell r="AI1428">
            <v>2663</v>
          </cell>
          <cell r="AJ1428">
            <v>3102</v>
          </cell>
          <cell r="AK1428">
            <v>3103</v>
          </cell>
          <cell r="AR1428">
            <v>2591</v>
          </cell>
          <cell r="AS1428">
            <v>3091</v>
          </cell>
          <cell r="AT1428">
            <v>2763</v>
          </cell>
          <cell r="AU1428">
            <v>1331</v>
          </cell>
          <cell r="AV1428">
            <v>271</v>
          </cell>
          <cell r="AX1428">
            <v>2332</v>
          </cell>
          <cell r="AY1428">
            <v>2701</v>
          </cell>
          <cell r="AZ1428">
            <v>342</v>
          </cell>
          <cell r="BA1428">
            <v>2373</v>
          </cell>
          <cell r="BB1428">
            <v>2663</v>
          </cell>
        </row>
        <row r="1429">
          <cell r="J1429" t="str">
            <v>TRX#</v>
          </cell>
        </row>
        <row r="1430">
          <cell r="J1430" t="str">
            <v>FRT</v>
          </cell>
        </row>
        <row r="1433">
          <cell r="B1433" t="str">
            <v>FUZ005</v>
          </cell>
          <cell r="C1433">
            <v>141</v>
          </cell>
          <cell r="D1433">
            <v>4</v>
          </cell>
          <cell r="F1433">
            <v>52</v>
          </cell>
          <cell r="G1433">
            <v>22806</v>
          </cell>
          <cell r="H1433" t="str">
            <v>GUANGMQ2</v>
          </cell>
          <cell r="I1433">
            <v>5</v>
          </cell>
          <cell r="J1433">
            <v>3</v>
          </cell>
          <cell r="K1433">
            <v>48</v>
          </cell>
          <cell r="L1433">
            <v>67</v>
          </cell>
          <cell r="N1433">
            <v>86</v>
          </cell>
          <cell r="O1433">
            <v>92</v>
          </cell>
          <cell r="S1433">
            <v>4</v>
          </cell>
          <cell r="U1433">
            <v>53</v>
          </cell>
          <cell r="V1433">
            <v>51</v>
          </cell>
          <cell r="W1433">
            <v>2702</v>
          </cell>
          <cell r="X1433">
            <v>2703</v>
          </cell>
          <cell r="Y1433">
            <v>271</v>
          </cell>
          <cell r="Z1433">
            <v>273</v>
          </cell>
          <cell r="AA1433">
            <v>2373</v>
          </cell>
          <cell r="AB1433">
            <v>2371</v>
          </cell>
          <cell r="AC1433">
            <v>3091</v>
          </cell>
          <cell r="AD1433">
            <v>1321</v>
          </cell>
          <cell r="AE1433">
            <v>2961</v>
          </cell>
          <cell r="AF1433">
            <v>1331</v>
          </cell>
          <cell r="AG1433">
            <v>2662</v>
          </cell>
          <cell r="AH1433">
            <v>3102</v>
          </cell>
          <cell r="AR1433">
            <v>302</v>
          </cell>
          <cell r="AS1433">
            <v>2592</v>
          </cell>
          <cell r="AT1433">
            <v>3092</v>
          </cell>
          <cell r="AU1433">
            <v>2962</v>
          </cell>
          <cell r="AV1433">
            <v>1301</v>
          </cell>
          <cell r="AX1433">
            <v>2703</v>
          </cell>
          <cell r="AY1433">
            <v>2702</v>
          </cell>
          <cell r="AZ1433">
            <v>2372</v>
          </cell>
          <cell r="BA1433">
            <v>2672</v>
          </cell>
          <cell r="BB1433">
            <v>2663</v>
          </cell>
        </row>
        <row r="1434">
          <cell r="J1434" t="str">
            <v>TRX#</v>
          </cell>
        </row>
        <row r="1435">
          <cell r="J1435" t="str">
            <v>FRT</v>
          </cell>
        </row>
        <row r="1438">
          <cell r="B1438" t="str">
            <v>FUZ005</v>
          </cell>
          <cell r="C1438">
            <v>141</v>
          </cell>
          <cell r="D1438">
            <v>4</v>
          </cell>
          <cell r="F1438">
            <v>53</v>
          </cell>
          <cell r="G1438">
            <v>22806</v>
          </cell>
          <cell r="H1438" t="str">
            <v>GUANGMQ3</v>
          </cell>
          <cell r="I1438">
            <v>7</v>
          </cell>
          <cell r="J1438">
            <v>7</v>
          </cell>
          <cell r="K1438">
            <v>58</v>
          </cell>
          <cell r="L1438">
            <v>72</v>
          </cell>
          <cell r="N1438">
            <v>88</v>
          </cell>
          <cell r="O1438">
            <v>94</v>
          </cell>
          <cell r="S1438">
            <v>4</v>
          </cell>
          <cell r="U1438">
            <v>51</v>
          </cell>
          <cell r="V1438">
            <v>52</v>
          </cell>
          <cell r="W1438">
            <v>2373</v>
          </cell>
          <cell r="X1438">
            <v>3091</v>
          </cell>
          <cell r="Y1438">
            <v>2591</v>
          </cell>
          <cell r="Z1438">
            <v>2592</v>
          </cell>
          <cell r="AA1438">
            <v>342</v>
          </cell>
          <cell r="AB1438">
            <v>1321</v>
          </cell>
          <cell r="AC1438">
            <v>1322</v>
          </cell>
          <cell r="AD1438">
            <v>2222</v>
          </cell>
          <cell r="AE1438">
            <v>3093</v>
          </cell>
          <cell r="AF1438">
            <v>2663</v>
          </cell>
          <cell r="AG1438">
            <v>343</v>
          </cell>
          <cell r="AR1438">
            <v>303</v>
          </cell>
          <cell r="AS1438">
            <v>1303</v>
          </cell>
          <cell r="AT1438">
            <v>273</v>
          </cell>
          <cell r="AU1438">
            <v>3093</v>
          </cell>
          <cell r="AV1438">
            <v>2671</v>
          </cell>
          <cell r="AW1438">
            <v>3103</v>
          </cell>
          <cell r="AY1438">
            <v>2703</v>
          </cell>
          <cell r="AZ1438">
            <v>2663</v>
          </cell>
          <cell r="BA1438">
            <v>2673</v>
          </cell>
          <cell r="BB1438">
            <v>2373</v>
          </cell>
        </row>
        <row r="1439">
          <cell r="J1439" t="str">
            <v>TRX#</v>
          </cell>
        </row>
        <row r="1440">
          <cell r="J1440" t="str">
            <v>FRT</v>
          </cell>
        </row>
        <row r="1443">
          <cell r="B1443" t="str">
            <v>FUZ009</v>
          </cell>
          <cell r="C1443">
            <v>141</v>
          </cell>
          <cell r="D1443">
            <v>4</v>
          </cell>
          <cell r="F1443">
            <v>91</v>
          </cell>
          <cell r="G1443">
            <v>22806</v>
          </cell>
          <cell r="H1443" t="str">
            <v>JIANGBIN1</v>
          </cell>
          <cell r="I1443">
            <v>5</v>
          </cell>
          <cell r="J1443">
            <v>5</v>
          </cell>
          <cell r="K1443">
            <v>80</v>
          </cell>
          <cell r="L1443">
            <v>60</v>
          </cell>
          <cell r="N1443">
            <v>83</v>
          </cell>
          <cell r="O1443">
            <v>89</v>
          </cell>
          <cell r="S1443">
            <v>4</v>
          </cell>
          <cell r="U1443">
            <v>92</v>
          </cell>
          <cell r="V1443">
            <v>93</v>
          </cell>
          <cell r="W1443">
            <v>2361</v>
          </cell>
          <cell r="X1443">
            <v>2222</v>
          </cell>
          <cell r="Y1443">
            <v>1322</v>
          </cell>
          <cell r="Z1443">
            <v>1323</v>
          </cell>
          <cell r="AA1443">
            <v>3092</v>
          </cell>
          <cell r="AB1443">
            <v>3093</v>
          </cell>
          <cell r="AC1443">
            <v>2372</v>
          </cell>
          <cell r="AD1443">
            <v>2362</v>
          </cell>
          <cell r="AE1443">
            <v>2371</v>
          </cell>
          <cell r="AR1443">
            <v>2373</v>
          </cell>
          <cell r="AS1443">
            <v>2671</v>
          </cell>
          <cell r="AT1443">
            <v>2681</v>
          </cell>
          <cell r="AV1443">
            <v>3093</v>
          </cell>
          <cell r="AW1443">
            <v>2221</v>
          </cell>
          <cell r="AX1443">
            <v>2361</v>
          </cell>
          <cell r="AY1443">
            <v>2961</v>
          </cell>
          <cell r="AZ1443">
            <v>2963</v>
          </cell>
        </row>
        <row r="1444">
          <cell r="J1444" t="str">
            <v>TRX#</v>
          </cell>
        </row>
        <row r="1445">
          <cell r="J1445" t="str">
            <v>FRT</v>
          </cell>
        </row>
        <row r="1448">
          <cell r="B1448" t="str">
            <v>FUZ009</v>
          </cell>
          <cell r="C1448">
            <v>141</v>
          </cell>
          <cell r="D1448">
            <v>4</v>
          </cell>
          <cell r="F1448">
            <v>92</v>
          </cell>
          <cell r="G1448">
            <v>22806</v>
          </cell>
          <cell r="H1448" t="str">
            <v>JIANGBIN2</v>
          </cell>
          <cell r="I1448">
            <v>5</v>
          </cell>
          <cell r="J1448">
            <v>3</v>
          </cell>
          <cell r="K1448">
            <v>55</v>
          </cell>
          <cell r="L1448">
            <v>66</v>
          </cell>
          <cell r="N1448">
            <v>85</v>
          </cell>
          <cell r="O1448">
            <v>91</v>
          </cell>
          <cell r="S1448">
            <v>4</v>
          </cell>
          <cell r="U1448">
            <v>93</v>
          </cell>
          <cell r="V1448">
            <v>91</v>
          </cell>
          <cell r="W1448">
            <v>3092</v>
          </cell>
          <cell r="X1448">
            <v>2372</v>
          </cell>
          <cell r="Y1448">
            <v>2961</v>
          </cell>
          <cell r="Z1448">
            <v>2963</v>
          </cell>
          <cell r="AA1448">
            <v>1351</v>
          </cell>
          <cell r="AB1448">
            <v>1353</v>
          </cell>
          <cell r="AC1448">
            <v>2941</v>
          </cell>
          <cell r="AD1448">
            <v>2362</v>
          </cell>
          <cell r="AE1448">
            <v>2371</v>
          </cell>
          <cell r="AR1448">
            <v>2371</v>
          </cell>
          <cell r="AS1448">
            <v>2672</v>
          </cell>
          <cell r="AT1448">
            <v>1322</v>
          </cell>
          <cell r="AU1448">
            <v>2222</v>
          </cell>
          <cell r="AW1448">
            <v>3092</v>
          </cell>
          <cell r="AX1448">
            <v>2362</v>
          </cell>
          <cell r="AY1448">
            <v>2961</v>
          </cell>
          <cell r="AZ1448">
            <v>1351</v>
          </cell>
        </row>
        <row r="1449">
          <cell r="J1449" t="str">
            <v>TRX#</v>
          </cell>
        </row>
        <row r="1450">
          <cell r="J1450" t="str">
            <v>FRT</v>
          </cell>
        </row>
        <row r="1453">
          <cell r="B1453" t="str">
            <v>FUZ009</v>
          </cell>
          <cell r="C1453">
            <v>141</v>
          </cell>
          <cell r="D1453">
            <v>4</v>
          </cell>
          <cell r="F1453">
            <v>93</v>
          </cell>
          <cell r="G1453">
            <v>22806</v>
          </cell>
          <cell r="H1453" t="str">
            <v>JIANGBIN3</v>
          </cell>
          <cell r="I1453">
            <v>5</v>
          </cell>
          <cell r="J1453">
            <v>2</v>
          </cell>
          <cell r="K1453">
            <v>48</v>
          </cell>
          <cell r="L1453">
            <v>74</v>
          </cell>
          <cell r="N1453">
            <v>87</v>
          </cell>
          <cell r="O1453">
            <v>93</v>
          </cell>
          <cell r="S1453">
            <v>4</v>
          </cell>
          <cell r="U1453">
            <v>91</v>
          </cell>
          <cell r="V1453">
            <v>92</v>
          </cell>
          <cell r="W1453">
            <v>1353</v>
          </cell>
          <cell r="X1453">
            <v>2941</v>
          </cell>
          <cell r="Y1453">
            <v>2943</v>
          </cell>
          <cell r="Z1453">
            <v>2361</v>
          </cell>
          <cell r="AA1453">
            <v>2362</v>
          </cell>
          <cell r="AB1453">
            <v>2222</v>
          </cell>
          <cell r="AC1453">
            <v>2963</v>
          </cell>
          <cell r="AD1453">
            <v>1342</v>
          </cell>
          <cell r="AR1453">
            <v>1323</v>
          </cell>
          <cell r="AS1453">
            <v>2673</v>
          </cell>
          <cell r="AT1453">
            <v>2372</v>
          </cell>
          <cell r="AU1453">
            <v>2973</v>
          </cell>
          <cell r="AV1453">
            <v>2943</v>
          </cell>
          <cell r="AX1453">
            <v>2222</v>
          </cell>
          <cell r="AY1453">
            <v>3092</v>
          </cell>
          <cell r="AZ1453">
            <v>2362</v>
          </cell>
          <cell r="BA1453">
            <v>1353</v>
          </cell>
          <cell r="BB1453">
            <v>2963</v>
          </cell>
        </row>
        <row r="1454">
          <cell r="J1454" t="str">
            <v>TRX#</v>
          </cell>
        </row>
        <row r="1455">
          <cell r="J1455" t="str">
            <v>FRT</v>
          </cell>
        </row>
        <row r="1458">
          <cell r="B1458" t="str">
            <v>FUZ027</v>
          </cell>
          <cell r="C1458">
            <v>141</v>
          </cell>
          <cell r="D1458">
            <v>4</v>
          </cell>
          <cell r="F1458">
            <v>271</v>
          </cell>
          <cell r="G1458">
            <v>22806</v>
          </cell>
          <cell r="H1458" t="str">
            <v>SANQIAOBEI1</v>
          </cell>
          <cell r="I1458">
            <v>4</v>
          </cell>
          <cell r="J1458">
            <v>7</v>
          </cell>
          <cell r="K1458">
            <v>49</v>
          </cell>
          <cell r="L1458">
            <v>80</v>
          </cell>
          <cell r="N1458">
            <v>84</v>
          </cell>
          <cell r="O1458">
            <v>90</v>
          </cell>
          <cell r="S1458">
            <v>4</v>
          </cell>
          <cell r="U1458">
            <v>272</v>
          </cell>
          <cell r="V1458">
            <v>273</v>
          </cell>
          <cell r="W1458">
            <v>2762</v>
          </cell>
          <cell r="X1458">
            <v>2763</v>
          </cell>
          <cell r="Y1458">
            <v>2721</v>
          </cell>
          <cell r="Z1458">
            <v>1302</v>
          </cell>
          <cell r="AA1458">
            <v>1303</v>
          </cell>
          <cell r="AB1458">
            <v>2702</v>
          </cell>
          <cell r="AC1458">
            <v>2371</v>
          </cell>
          <cell r="AD1458">
            <v>52</v>
          </cell>
          <cell r="AE1458">
            <v>2722</v>
          </cell>
          <cell r="AF1458">
            <v>2701</v>
          </cell>
          <cell r="AG1458">
            <v>62</v>
          </cell>
          <cell r="AH1458">
            <v>2711</v>
          </cell>
          <cell r="AI1458">
            <v>2713</v>
          </cell>
          <cell r="AJ1458">
            <v>3101</v>
          </cell>
          <cell r="AK1458">
            <v>3102</v>
          </cell>
          <cell r="AR1458">
            <v>1301</v>
          </cell>
          <cell r="AS1458">
            <v>2721</v>
          </cell>
          <cell r="AT1458">
            <v>1331</v>
          </cell>
          <cell r="AU1458">
            <v>51</v>
          </cell>
          <cell r="AV1458">
            <v>3091</v>
          </cell>
          <cell r="AX1458">
            <v>2763</v>
          </cell>
          <cell r="AY1458">
            <v>2702</v>
          </cell>
          <cell r="AZ1458">
            <v>2371</v>
          </cell>
          <cell r="BA1458">
            <v>352</v>
          </cell>
          <cell r="BB1458">
            <v>2711</v>
          </cell>
        </row>
        <row r="1459">
          <cell r="J1459" t="str">
            <v>TRX#</v>
          </cell>
        </row>
        <row r="1460">
          <cell r="J1460" t="str">
            <v>FRT</v>
          </cell>
        </row>
        <row r="1463">
          <cell r="B1463" t="str">
            <v>FUZ027</v>
          </cell>
          <cell r="C1463">
            <v>141</v>
          </cell>
          <cell r="D1463">
            <v>4</v>
          </cell>
          <cell r="F1463">
            <v>272</v>
          </cell>
          <cell r="G1463">
            <v>22806</v>
          </cell>
          <cell r="H1463" t="str">
            <v>SANQIAOBEI2</v>
          </cell>
          <cell r="I1463">
            <v>4</v>
          </cell>
          <cell r="J1463">
            <v>4</v>
          </cell>
          <cell r="K1463">
            <v>52</v>
          </cell>
          <cell r="L1463">
            <v>77</v>
          </cell>
          <cell r="N1463">
            <v>86</v>
          </cell>
          <cell r="O1463">
            <v>92</v>
          </cell>
          <cell r="S1463">
            <v>4</v>
          </cell>
          <cell r="U1463">
            <v>273</v>
          </cell>
          <cell r="V1463">
            <v>271</v>
          </cell>
          <cell r="W1463">
            <v>2761</v>
          </cell>
          <cell r="X1463">
            <v>2762</v>
          </cell>
          <cell r="Y1463">
            <v>353</v>
          </cell>
          <cell r="Z1463">
            <v>2721</v>
          </cell>
          <cell r="AA1463">
            <v>2723</v>
          </cell>
          <cell r="AB1463">
            <v>3001</v>
          </cell>
          <cell r="AC1463">
            <v>3002</v>
          </cell>
          <cell r="AD1463">
            <v>1331</v>
          </cell>
          <cell r="AE1463">
            <v>1332</v>
          </cell>
          <cell r="AF1463">
            <v>2713</v>
          </cell>
          <cell r="AG1463">
            <v>2711</v>
          </cell>
          <cell r="AH1463">
            <v>2712</v>
          </cell>
          <cell r="AR1463">
            <v>1302</v>
          </cell>
          <cell r="AS1463">
            <v>52</v>
          </cell>
          <cell r="AT1463">
            <v>2742</v>
          </cell>
          <cell r="AU1463">
            <v>1332</v>
          </cell>
          <cell r="AW1463">
            <v>2761</v>
          </cell>
          <cell r="AX1463">
            <v>2762</v>
          </cell>
          <cell r="AY1463">
            <v>2371</v>
          </cell>
          <cell r="AZ1463">
            <v>2702</v>
          </cell>
          <cell r="BA1463">
            <v>3002</v>
          </cell>
          <cell r="BB1463">
            <v>2713</v>
          </cell>
        </row>
        <row r="1464">
          <cell r="J1464" t="str">
            <v>TRX#</v>
          </cell>
        </row>
        <row r="1465">
          <cell r="J1465" t="str">
            <v>FRT</v>
          </cell>
        </row>
        <row r="1468">
          <cell r="B1468" t="str">
            <v>FUZ027</v>
          </cell>
          <cell r="C1468">
            <v>141</v>
          </cell>
          <cell r="D1468">
            <v>4</v>
          </cell>
          <cell r="F1468">
            <v>273</v>
          </cell>
          <cell r="G1468">
            <v>22806</v>
          </cell>
          <cell r="H1468" t="str">
            <v>SANQIAOBEI3</v>
          </cell>
          <cell r="I1468">
            <v>5</v>
          </cell>
          <cell r="J1468">
            <v>2</v>
          </cell>
          <cell r="K1468">
            <v>58</v>
          </cell>
          <cell r="L1468">
            <v>73</v>
          </cell>
          <cell r="N1468">
            <v>88</v>
          </cell>
          <cell r="O1468">
            <v>94</v>
          </cell>
          <cell r="S1468">
            <v>4</v>
          </cell>
          <cell r="U1468">
            <v>271</v>
          </cell>
          <cell r="V1468">
            <v>272</v>
          </cell>
          <cell r="W1468">
            <v>3001</v>
          </cell>
          <cell r="X1468">
            <v>1331</v>
          </cell>
          <cell r="Y1468">
            <v>1332</v>
          </cell>
          <cell r="Z1468">
            <v>2961</v>
          </cell>
          <cell r="AA1468">
            <v>2962</v>
          </cell>
          <cell r="AB1468">
            <v>2371</v>
          </cell>
          <cell r="AC1468">
            <v>52</v>
          </cell>
          <cell r="AD1468">
            <v>2702</v>
          </cell>
          <cell r="AE1468">
            <v>1303</v>
          </cell>
          <cell r="AF1468">
            <v>2713</v>
          </cell>
          <cell r="AG1468">
            <v>3102</v>
          </cell>
          <cell r="AR1468">
            <v>1303</v>
          </cell>
          <cell r="AS1468">
            <v>53</v>
          </cell>
          <cell r="AT1468">
            <v>1333</v>
          </cell>
          <cell r="AV1468">
            <v>2372</v>
          </cell>
          <cell r="AW1468">
            <v>91</v>
          </cell>
          <cell r="AX1468">
            <v>2762</v>
          </cell>
          <cell r="AY1468">
            <v>2763</v>
          </cell>
          <cell r="AZ1468">
            <v>2971</v>
          </cell>
          <cell r="BA1468">
            <v>2713</v>
          </cell>
        </row>
        <row r="1469">
          <cell r="J1469" t="str">
            <v>TRX#</v>
          </cell>
        </row>
        <row r="1470">
          <cell r="J1470" t="str">
            <v>FRT</v>
          </cell>
        </row>
        <row r="1473">
          <cell r="B1473" t="str">
            <v>FUZ130</v>
          </cell>
          <cell r="C1473">
            <v>141</v>
          </cell>
          <cell r="D1473">
            <v>4</v>
          </cell>
          <cell r="F1473">
            <v>1301</v>
          </cell>
          <cell r="G1473">
            <v>22806</v>
          </cell>
          <cell r="H1473" t="str">
            <v>XIANGYUAN1</v>
          </cell>
          <cell r="I1473">
            <v>5</v>
          </cell>
          <cell r="J1473">
            <v>2</v>
          </cell>
          <cell r="K1473">
            <v>45</v>
          </cell>
          <cell r="L1473">
            <v>77</v>
          </cell>
          <cell r="N1473">
            <v>84</v>
          </cell>
          <cell r="O1473">
            <v>90</v>
          </cell>
          <cell r="S1473">
            <v>4</v>
          </cell>
          <cell r="U1473">
            <v>1302</v>
          </cell>
          <cell r="V1473">
            <v>1303</v>
          </cell>
          <cell r="W1473">
            <v>2743</v>
          </cell>
          <cell r="X1473">
            <v>2753</v>
          </cell>
          <cell r="Y1473">
            <v>62</v>
          </cell>
          <cell r="Z1473">
            <v>63</v>
          </cell>
          <cell r="AA1473">
            <v>2763</v>
          </cell>
          <cell r="AB1473">
            <v>2332</v>
          </cell>
          <cell r="AC1473">
            <v>2333</v>
          </cell>
          <cell r="AD1473">
            <v>342</v>
          </cell>
          <cell r="AE1473">
            <v>2701</v>
          </cell>
          <cell r="AF1473">
            <v>3101</v>
          </cell>
          <cell r="AG1473">
            <v>3102</v>
          </cell>
          <cell r="AR1473">
            <v>271</v>
          </cell>
          <cell r="AS1473">
            <v>2701</v>
          </cell>
          <cell r="AT1473">
            <v>301</v>
          </cell>
          <cell r="AU1473">
            <v>3101</v>
          </cell>
          <cell r="AW1473">
            <v>2331</v>
          </cell>
          <cell r="AX1473">
            <v>2332</v>
          </cell>
          <cell r="AY1473">
            <v>2322</v>
          </cell>
          <cell r="AZ1473">
            <v>1282</v>
          </cell>
          <cell r="BA1473">
            <v>2711</v>
          </cell>
          <cell r="BB1473">
            <v>2662</v>
          </cell>
        </row>
        <row r="1474">
          <cell r="J1474" t="str">
            <v>TRX#</v>
          </cell>
        </row>
        <row r="1475">
          <cell r="J1475" t="str">
            <v>FRT</v>
          </cell>
        </row>
        <row r="1478">
          <cell r="B1478" t="str">
            <v>FUZ130</v>
          </cell>
          <cell r="C1478">
            <v>141</v>
          </cell>
          <cell r="D1478">
            <v>4</v>
          </cell>
          <cell r="F1478">
            <v>1302</v>
          </cell>
          <cell r="G1478">
            <v>22806</v>
          </cell>
          <cell r="H1478" t="str">
            <v>XIANGYUAN2</v>
          </cell>
          <cell r="I1478">
            <v>4</v>
          </cell>
          <cell r="J1478">
            <v>3</v>
          </cell>
          <cell r="K1478">
            <v>51</v>
          </cell>
          <cell r="L1478">
            <v>72</v>
          </cell>
          <cell r="N1478">
            <v>86</v>
          </cell>
          <cell r="O1478">
            <v>92</v>
          </cell>
          <cell r="S1478">
            <v>4</v>
          </cell>
          <cell r="U1478">
            <v>1303</v>
          </cell>
          <cell r="V1478">
            <v>1301</v>
          </cell>
          <cell r="W1478">
            <v>2743</v>
          </cell>
          <cell r="X1478">
            <v>2753</v>
          </cell>
          <cell r="Y1478">
            <v>62</v>
          </cell>
          <cell r="Z1478">
            <v>2762</v>
          </cell>
          <cell r="AA1478">
            <v>2763</v>
          </cell>
          <cell r="AB1478">
            <v>271</v>
          </cell>
          <cell r="AC1478">
            <v>2713</v>
          </cell>
          <cell r="AD1478">
            <v>3102</v>
          </cell>
          <cell r="AR1478">
            <v>52</v>
          </cell>
          <cell r="AS1478">
            <v>302</v>
          </cell>
          <cell r="AT1478">
            <v>2872</v>
          </cell>
          <cell r="AU1478">
            <v>62</v>
          </cell>
          <cell r="AV1478">
            <v>3102</v>
          </cell>
          <cell r="AX1478">
            <v>2713</v>
          </cell>
          <cell r="AY1478">
            <v>2332</v>
          </cell>
          <cell r="AZ1478">
            <v>2702</v>
          </cell>
          <cell r="BA1478">
            <v>342</v>
          </cell>
          <cell r="BB1478">
            <v>2372</v>
          </cell>
        </row>
        <row r="1479">
          <cell r="J1479" t="str">
            <v>TRX#</v>
          </cell>
        </row>
        <row r="1480">
          <cell r="J1480" t="str">
            <v>FRT</v>
          </cell>
        </row>
        <row r="1483">
          <cell r="B1483" t="str">
            <v>FUZ130</v>
          </cell>
          <cell r="C1483">
            <v>141</v>
          </cell>
          <cell r="D1483">
            <v>4</v>
          </cell>
          <cell r="F1483">
            <v>1303</v>
          </cell>
          <cell r="G1483">
            <v>22806</v>
          </cell>
          <cell r="H1483" t="str">
            <v>XIANGYUAN3</v>
          </cell>
          <cell r="I1483">
            <v>4</v>
          </cell>
          <cell r="J1483">
            <v>7</v>
          </cell>
          <cell r="K1483">
            <v>56</v>
          </cell>
          <cell r="L1483">
            <v>64</v>
          </cell>
          <cell r="N1483">
            <v>88</v>
          </cell>
          <cell r="O1483">
            <v>94</v>
          </cell>
          <cell r="S1483">
            <v>4</v>
          </cell>
          <cell r="U1483">
            <v>1301</v>
          </cell>
          <cell r="V1483">
            <v>1302</v>
          </cell>
          <cell r="W1483">
            <v>271</v>
          </cell>
          <cell r="X1483">
            <v>273</v>
          </cell>
          <cell r="Y1483">
            <v>1331</v>
          </cell>
          <cell r="Z1483">
            <v>2371</v>
          </cell>
          <cell r="AA1483">
            <v>2701</v>
          </cell>
          <cell r="AB1483">
            <v>2702</v>
          </cell>
          <cell r="AC1483">
            <v>342</v>
          </cell>
          <cell r="AD1483">
            <v>2332</v>
          </cell>
          <cell r="AE1483">
            <v>2333</v>
          </cell>
          <cell r="AF1483">
            <v>2662</v>
          </cell>
          <cell r="AG1483">
            <v>3102</v>
          </cell>
          <cell r="AH1483">
            <v>3103</v>
          </cell>
          <cell r="AR1483">
            <v>63</v>
          </cell>
          <cell r="AS1483">
            <v>273</v>
          </cell>
          <cell r="AT1483">
            <v>271</v>
          </cell>
          <cell r="AU1483">
            <v>3103</v>
          </cell>
          <cell r="AW1483">
            <v>2762</v>
          </cell>
          <cell r="AX1483">
            <v>2763</v>
          </cell>
          <cell r="AY1483">
            <v>2701</v>
          </cell>
          <cell r="AZ1483">
            <v>2772</v>
          </cell>
          <cell r="BA1483">
            <v>2703</v>
          </cell>
          <cell r="BB1483">
            <v>2372</v>
          </cell>
        </row>
        <row r="1484">
          <cell r="J1484" t="str">
            <v>TRX#</v>
          </cell>
        </row>
        <row r="1485">
          <cell r="J1485" t="str">
            <v>FRT</v>
          </cell>
        </row>
        <row r="1488">
          <cell r="B1488" t="str">
            <v>FUZ132</v>
          </cell>
          <cell r="C1488">
            <v>141</v>
          </cell>
          <cell r="D1488">
            <v>4</v>
          </cell>
          <cell r="F1488">
            <v>1321</v>
          </cell>
          <cell r="G1488">
            <v>22806</v>
          </cell>
          <cell r="H1488" t="str">
            <v>YAXIYA1</v>
          </cell>
          <cell r="I1488">
            <v>5</v>
          </cell>
          <cell r="J1488">
            <v>6</v>
          </cell>
          <cell r="K1488">
            <v>61</v>
          </cell>
          <cell r="L1488">
            <v>81</v>
          </cell>
          <cell r="N1488">
            <v>83</v>
          </cell>
          <cell r="O1488">
            <v>89</v>
          </cell>
          <cell r="S1488">
            <v>4</v>
          </cell>
          <cell r="U1488">
            <v>1322</v>
          </cell>
          <cell r="V1488">
            <v>1323</v>
          </cell>
          <cell r="W1488">
            <v>132</v>
          </cell>
          <cell r="X1488">
            <v>2292</v>
          </cell>
          <cell r="Y1488">
            <v>2293</v>
          </cell>
          <cell r="Z1488">
            <v>2593</v>
          </cell>
          <cell r="AA1488">
            <v>2592</v>
          </cell>
          <cell r="AB1488">
            <v>51</v>
          </cell>
          <cell r="AC1488">
            <v>52</v>
          </cell>
          <cell r="AD1488">
            <v>53</v>
          </cell>
          <cell r="AE1488">
            <v>3091</v>
          </cell>
          <cell r="AF1488">
            <v>3093</v>
          </cell>
          <cell r="AG1488">
            <v>2373</v>
          </cell>
          <cell r="AH1488">
            <v>2221</v>
          </cell>
          <cell r="AR1488">
            <v>3093</v>
          </cell>
          <cell r="AS1488">
            <v>2671</v>
          </cell>
          <cell r="AT1488">
            <v>2373</v>
          </cell>
          <cell r="AU1488">
            <v>2681</v>
          </cell>
          <cell r="AV1488">
            <v>2291</v>
          </cell>
          <cell r="AW1488" t="str">
            <v xml:space="preserve"> </v>
          </cell>
          <cell r="AX1488">
            <v>53</v>
          </cell>
          <cell r="AY1488">
            <v>2593</v>
          </cell>
          <cell r="AZ1488">
            <v>2221</v>
          </cell>
          <cell r="BA1488">
            <v>131</v>
          </cell>
        </row>
        <row r="1489">
          <cell r="J1489" t="str">
            <v>TRX#</v>
          </cell>
        </row>
        <row r="1490">
          <cell r="J1490" t="str">
            <v>FRT</v>
          </cell>
        </row>
        <row r="1493">
          <cell r="B1493" t="str">
            <v>FUZ132</v>
          </cell>
          <cell r="C1493">
            <v>141</v>
          </cell>
          <cell r="D1493">
            <v>4</v>
          </cell>
          <cell r="F1493">
            <v>1322</v>
          </cell>
          <cell r="G1493">
            <v>22806</v>
          </cell>
          <cell r="H1493" t="str">
            <v>YAXIYA2</v>
          </cell>
          <cell r="I1493">
            <v>5</v>
          </cell>
          <cell r="J1493">
            <v>5</v>
          </cell>
          <cell r="K1493">
            <v>46</v>
          </cell>
          <cell r="L1493">
            <v>63</v>
          </cell>
          <cell r="N1493">
            <v>85</v>
          </cell>
          <cell r="O1493">
            <v>91</v>
          </cell>
          <cell r="S1493">
            <v>4</v>
          </cell>
          <cell r="U1493">
            <v>1323</v>
          </cell>
          <cell r="V1493">
            <v>1321</v>
          </cell>
          <cell r="W1493">
            <v>2593</v>
          </cell>
          <cell r="X1493">
            <v>3091</v>
          </cell>
          <cell r="Y1493">
            <v>3093</v>
          </cell>
          <cell r="Z1493">
            <v>91</v>
          </cell>
          <cell r="AA1493">
            <v>2361</v>
          </cell>
          <cell r="AB1493">
            <v>2221</v>
          </cell>
          <cell r="AC1493">
            <v>2222</v>
          </cell>
          <cell r="AD1493">
            <v>2592</v>
          </cell>
          <cell r="AE1493">
            <v>53</v>
          </cell>
          <cell r="AF1493">
            <v>132</v>
          </cell>
          <cell r="AR1493">
            <v>2292</v>
          </cell>
          <cell r="AS1493">
            <v>2672</v>
          </cell>
          <cell r="AT1493">
            <v>2682</v>
          </cell>
          <cell r="AU1493">
            <v>92</v>
          </cell>
          <cell r="AW1493">
            <v>132</v>
          </cell>
          <cell r="AX1493">
            <v>2221</v>
          </cell>
          <cell r="AY1493">
            <v>2222</v>
          </cell>
          <cell r="AZ1493">
            <v>2592</v>
          </cell>
          <cell r="BA1493">
            <v>3091</v>
          </cell>
        </row>
        <row r="1494">
          <cell r="J1494" t="str">
            <v>TRX#</v>
          </cell>
        </row>
        <row r="1495">
          <cell r="J1495" t="str">
            <v>FRT</v>
          </cell>
        </row>
        <row r="1498">
          <cell r="B1498" t="str">
            <v>FUZ132</v>
          </cell>
          <cell r="C1498">
            <v>141</v>
          </cell>
          <cell r="D1498">
            <v>4</v>
          </cell>
          <cell r="F1498">
            <v>1323</v>
          </cell>
          <cell r="G1498">
            <v>22806</v>
          </cell>
          <cell r="H1498" t="str">
            <v>YAXIYA3</v>
          </cell>
          <cell r="I1498">
            <v>5</v>
          </cell>
          <cell r="J1498">
            <v>5</v>
          </cell>
          <cell r="K1498">
            <v>44</v>
          </cell>
          <cell r="L1498">
            <v>74</v>
          </cell>
          <cell r="N1498">
            <v>87</v>
          </cell>
          <cell r="O1498">
            <v>93</v>
          </cell>
          <cell r="S1498">
            <v>4</v>
          </cell>
          <cell r="U1498">
            <v>1321</v>
          </cell>
          <cell r="V1498">
            <v>1322</v>
          </cell>
          <cell r="W1498">
            <v>3093</v>
          </cell>
          <cell r="X1498">
            <v>91</v>
          </cell>
          <cell r="Y1498">
            <v>2361</v>
          </cell>
          <cell r="Z1498">
            <v>2221</v>
          </cell>
          <cell r="AA1498">
            <v>2222</v>
          </cell>
          <cell r="AB1498">
            <v>132</v>
          </cell>
          <cell r="AC1498">
            <v>2293</v>
          </cell>
          <cell r="AD1498">
            <v>2681</v>
          </cell>
          <cell r="AR1498">
            <v>2673</v>
          </cell>
          <cell r="AS1498">
            <v>2293</v>
          </cell>
          <cell r="AT1498">
            <v>2683</v>
          </cell>
          <cell r="AU1498">
            <v>93</v>
          </cell>
          <cell r="AW1498">
            <v>132</v>
          </cell>
          <cell r="AX1498">
            <v>133</v>
          </cell>
          <cell r="AY1498">
            <v>2223</v>
          </cell>
          <cell r="AZ1498">
            <v>3093</v>
          </cell>
        </row>
        <row r="1499">
          <cell r="J1499" t="str">
            <v>TRX#</v>
          </cell>
        </row>
        <row r="1500">
          <cell r="J1500" t="str">
            <v>FRT</v>
          </cell>
        </row>
        <row r="1503">
          <cell r="B1503" t="str">
            <v>FUZ134</v>
          </cell>
          <cell r="C1503">
            <v>141</v>
          </cell>
          <cell r="D1503">
            <v>4</v>
          </cell>
          <cell r="F1503">
            <v>1341</v>
          </cell>
          <cell r="G1503">
            <v>22806</v>
          </cell>
          <cell r="H1503" t="str">
            <v>HEXIA1</v>
          </cell>
          <cell r="I1503">
            <v>4</v>
          </cell>
          <cell r="J1503">
            <v>7</v>
          </cell>
          <cell r="K1503">
            <v>53</v>
          </cell>
          <cell r="L1503">
            <v>73</v>
          </cell>
          <cell r="N1503">
            <v>84</v>
          </cell>
          <cell r="O1503">
            <v>90</v>
          </cell>
          <cell r="S1503">
            <v>4</v>
          </cell>
          <cell r="U1503">
            <v>1342</v>
          </cell>
          <cell r="V1503">
            <v>1343</v>
          </cell>
          <cell r="X1503">
            <v>2363</v>
          </cell>
          <cell r="Y1503">
            <v>2361</v>
          </cell>
          <cell r="Z1503">
            <v>2223</v>
          </cell>
          <cell r="AA1503">
            <v>2682</v>
          </cell>
          <cell r="AB1503">
            <v>2683</v>
          </cell>
          <cell r="AC1503">
            <v>1312</v>
          </cell>
          <cell r="AD1503">
            <v>1313</v>
          </cell>
          <cell r="AE1503">
            <v>2392</v>
          </cell>
          <cell r="AF1503">
            <v>2222</v>
          </cell>
          <cell r="AR1503">
            <v>2361</v>
          </cell>
          <cell r="AS1503">
            <v>2391</v>
          </cell>
          <cell r="AU1503">
            <v>2682</v>
          </cell>
          <cell r="AV1503">
            <v>91</v>
          </cell>
          <cell r="AW1503">
            <v>1312</v>
          </cell>
          <cell r="AX1503">
            <v>2302</v>
          </cell>
        </row>
        <row r="1504">
          <cell r="J1504" t="str">
            <v>TRX#</v>
          </cell>
        </row>
        <row r="1505">
          <cell r="J1505" t="str">
            <v>FRT</v>
          </cell>
        </row>
        <row r="1508">
          <cell r="B1508" t="str">
            <v>FUZ134</v>
          </cell>
          <cell r="C1508">
            <v>141</v>
          </cell>
          <cell r="D1508">
            <v>4</v>
          </cell>
          <cell r="F1508">
            <v>1342</v>
          </cell>
          <cell r="G1508">
            <v>22806</v>
          </cell>
          <cell r="H1508" t="str">
            <v>HEXIA2</v>
          </cell>
          <cell r="I1508">
            <v>5</v>
          </cell>
          <cell r="J1508">
            <v>6</v>
          </cell>
          <cell r="K1508">
            <v>59</v>
          </cell>
          <cell r="L1508">
            <v>62</v>
          </cell>
          <cell r="N1508">
            <v>86</v>
          </cell>
          <cell r="O1508">
            <v>92</v>
          </cell>
          <cell r="S1508">
            <v>4</v>
          </cell>
          <cell r="U1508">
            <v>1343</v>
          </cell>
          <cell r="V1508">
            <v>1341</v>
          </cell>
          <cell r="W1508">
            <v>2363</v>
          </cell>
          <cell r="X1508">
            <v>2941</v>
          </cell>
          <cell r="Y1508">
            <v>2943</v>
          </cell>
          <cell r="Z1508">
            <v>371</v>
          </cell>
          <cell r="AA1508">
            <v>373</v>
          </cell>
          <cell r="AB1508">
            <v>1391</v>
          </cell>
          <cell r="AC1508">
            <v>1351</v>
          </cell>
          <cell r="AD1508">
            <v>2392</v>
          </cell>
          <cell r="AE1508">
            <v>2393</v>
          </cell>
          <cell r="AF1508">
            <v>1353</v>
          </cell>
          <cell r="AG1508">
            <v>1392</v>
          </cell>
          <cell r="AH1508">
            <v>93</v>
          </cell>
          <cell r="AR1508">
            <v>2392</v>
          </cell>
          <cell r="AS1508">
            <v>3072</v>
          </cell>
          <cell r="AU1508">
            <v>93</v>
          </cell>
          <cell r="AV1508">
            <v>2943</v>
          </cell>
          <cell r="AW1508">
            <v>2683</v>
          </cell>
          <cell r="AX1508">
            <v>2682</v>
          </cell>
          <cell r="AY1508">
            <v>2302</v>
          </cell>
          <cell r="AZ1508">
            <v>1312</v>
          </cell>
        </row>
        <row r="1509">
          <cell r="J1509" t="str">
            <v>TRX#</v>
          </cell>
        </row>
        <row r="1510">
          <cell r="J1510" t="str">
            <v>FRT</v>
          </cell>
        </row>
        <row r="1513">
          <cell r="B1513" t="str">
            <v>FUZ134</v>
          </cell>
          <cell r="C1513">
            <v>141</v>
          </cell>
          <cell r="D1513">
            <v>4</v>
          </cell>
          <cell r="F1513">
            <v>1343</v>
          </cell>
          <cell r="G1513">
            <v>22806</v>
          </cell>
          <cell r="H1513" t="str">
            <v>HEXIA3</v>
          </cell>
          <cell r="I1513">
            <v>5</v>
          </cell>
          <cell r="J1513">
            <v>3</v>
          </cell>
          <cell r="K1513">
            <v>47</v>
          </cell>
          <cell r="L1513">
            <v>71</v>
          </cell>
          <cell r="N1513">
            <v>88</v>
          </cell>
          <cell r="O1513">
            <v>94</v>
          </cell>
          <cell r="S1513">
            <v>4</v>
          </cell>
          <cell r="U1513">
            <v>1341</v>
          </cell>
          <cell r="V1513">
            <v>1342</v>
          </cell>
          <cell r="W1513">
            <v>371</v>
          </cell>
          <cell r="X1513">
            <v>373</v>
          </cell>
          <cell r="Y1513">
            <v>1391</v>
          </cell>
          <cell r="Z1513">
            <v>1393</v>
          </cell>
          <cell r="AA1513">
            <v>1381</v>
          </cell>
          <cell r="AB1513">
            <v>2902</v>
          </cell>
          <cell r="AC1513">
            <v>2392</v>
          </cell>
          <cell r="AD1513">
            <v>2393</v>
          </cell>
          <cell r="AE1513">
            <v>1312</v>
          </cell>
          <cell r="AF1513">
            <v>1313</v>
          </cell>
          <cell r="AG1513">
            <v>2683</v>
          </cell>
          <cell r="AH1513">
            <v>2391</v>
          </cell>
          <cell r="AI1513">
            <v>2943</v>
          </cell>
          <cell r="AR1513">
            <v>2363</v>
          </cell>
          <cell r="AS1513">
            <v>2223</v>
          </cell>
          <cell r="AT1513">
            <v>133</v>
          </cell>
          <cell r="AV1513">
            <v>2683</v>
          </cell>
          <cell r="AW1513">
            <v>1313</v>
          </cell>
          <cell r="AX1513">
            <v>2943</v>
          </cell>
          <cell r="AY1513">
            <v>2373</v>
          </cell>
        </row>
        <row r="1514">
          <cell r="J1514" t="str">
            <v>TRX#</v>
          </cell>
        </row>
        <row r="1515">
          <cell r="J1515" t="str">
            <v>FRT</v>
          </cell>
        </row>
        <row r="1518">
          <cell r="B1518" t="str">
            <v>FUZ222</v>
          </cell>
          <cell r="C1518">
            <v>141</v>
          </cell>
          <cell r="D1518">
            <v>4</v>
          </cell>
          <cell r="F1518">
            <v>2221</v>
          </cell>
          <cell r="G1518">
            <v>22806</v>
          </cell>
          <cell r="H1518" t="str">
            <v>YIFENG1</v>
          </cell>
          <cell r="I1518">
            <v>5</v>
          </cell>
          <cell r="J1518">
            <v>0</v>
          </cell>
          <cell r="K1518">
            <v>47</v>
          </cell>
          <cell r="L1518">
            <v>65</v>
          </cell>
          <cell r="N1518">
            <v>84</v>
          </cell>
          <cell r="O1518">
            <v>90</v>
          </cell>
          <cell r="S1518">
            <v>4</v>
          </cell>
          <cell r="U1518">
            <v>2222</v>
          </cell>
          <cell r="V1518">
            <v>2223</v>
          </cell>
          <cell r="W1518">
            <v>2682</v>
          </cell>
          <cell r="X1518">
            <v>2681</v>
          </cell>
          <cell r="Y1518">
            <v>132</v>
          </cell>
          <cell r="Z1518">
            <v>133</v>
          </cell>
          <cell r="AA1518">
            <v>2293</v>
          </cell>
          <cell r="AB1518">
            <v>1323</v>
          </cell>
          <cell r="AC1518">
            <v>3093</v>
          </cell>
          <cell r="AD1518">
            <v>1322</v>
          </cell>
          <cell r="AE1518">
            <v>1321</v>
          </cell>
          <cell r="AR1518">
            <v>131</v>
          </cell>
          <cell r="AS1518">
            <v>3091</v>
          </cell>
          <cell r="AT1518">
            <v>2361</v>
          </cell>
          <cell r="AU1518">
            <v>1341</v>
          </cell>
          <cell r="AW1518">
            <v>2681</v>
          </cell>
          <cell r="AX1518">
            <v>1322</v>
          </cell>
          <cell r="AY1518">
            <v>2671</v>
          </cell>
          <cell r="AZ1518">
            <v>91</v>
          </cell>
          <cell r="BA1518">
            <v>92</v>
          </cell>
          <cell r="BB1518">
            <v>2682</v>
          </cell>
        </row>
        <row r="1519">
          <cell r="J1519" t="str">
            <v>TRX#</v>
          </cell>
        </row>
        <row r="1520">
          <cell r="J1520" t="str">
            <v>FRT</v>
          </cell>
        </row>
        <row r="1523">
          <cell r="B1523" t="str">
            <v>FUZ222</v>
          </cell>
          <cell r="C1523">
            <v>141</v>
          </cell>
          <cell r="D1523">
            <v>4</v>
          </cell>
          <cell r="F1523">
            <v>2222</v>
          </cell>
          <cell r="G1523">
            <v>22806</v>
          </cell>
          <cell r="H1523" t="str">
            <v>YIFENG2</v>
          </cell>
          <cell r="I1523">
            <v>5</v>
          </cell>
          <cell r="J1523">
            <v>4</v>
          </cell>
          <cell r="K1523">
            <v>54</v>
          </cell>
          <cell r="L1523">
            <v>79</v>
          </cell>
          <cell r="N1523">
            <v>86</v>
          </cell>
          <cell r="O1523">
            <v>92</v>
          </cell>
          <cell r="S1523">
            <v>4</v>
          </cell>
          <cell r="U1523">
            <v>2223</v>
          </cell>
          <cell r="V1523">
            <v>2221</v>
          </cell>
          <cell r="W1523">
            <v>1323</v>
          </cell>
          <cell r="X1523">
            <v>3093</v>
          </cell>
          <cell r="Y1523">
            <v>3092</v>
          </cell>
          <cell r="Z1523">
            <v>91</v>
          </cell>
          <cell r="AA1523">
            <v>93</v>
          </cell>
          <cell r="AB1523">
            <v>2361</v>
          </cell>
          <cell r="AC1523">
            <v>2363</v>
          </cell>
          <cell r="AD1523">
            <v>1341</v>
          </cell>
          <cell r="AE1523">
            <v>1322</v>
          </cell>
          <cell r="AF1523">
            <v>53</v>
          </cell>
          <cell r="AG1523">
            <v>132</v>
          </cell>
          <cell r="AH1523">
            <v>2682</v>
          </cell>
          <cell r="AR1523">
            <v>3092</v>
          </cell>
          <cell r="AS1523">
            <v>2362</v>
          </cell>
          <cell r="AT1523">
            <v>2682</v>
          </cell>
          <cell r="AU1523">
            <v>132</v>
          </cell>
          <cell r="AW1523">
            <v>1322</v>
          </cell>
          <cell r="AX1523">
            <v>1323</v>
          </cell>
          <cell r="AY1523">
            <v>2673</v>
          </cell>
          <cell r="AZ1523">
            <v>93</v>
          </cell>
          <cell r="BA1523">
            <v>2672</v>
          </cell>
        </row>
        <row r="1524">
          <cell r="J1524" t="str">
            <v>TRX#</v>
          </cell>
        </row>
        <row r="1525">
          <cell r="J1525" t="str">
            <v>FRT</v>
          </cell>
        </row>
        <row r="1528">
          <cell r="B1528" t="str">
            <v>FUZ222</v>
          </cell>
          <cell r="C1528">
            <v>141</v>
          </cell>
          <cell r="D1528">
            <v>4</v>
          </cell>
          <cell r="F1528">
            <v>2223</v>
          </cell>
          <cell r="G1528">
            <v>22806</v>
          </cell>
          <cell r="H1528" t="str">
            <v>YIFENG3</v>
          </cell>
          <cell r="I1528">
            <v>5</v>
          </cell>
          <cell r="J1528">
            <v>0</v>
          </cell>
          <cell r="K1528">
            <v>45</v>
          </cell>
          <cell r="L1528">
            <v>75</v>
          </cell>
          <cell r="N1528">
            <v>88</v>
          </cell>
          <cell r="O1528">
            <v>94</v>
          </cell>
          <cell r="S1528">
            <v>4</v>
          </cell>
          <cell r="U1528">
            <v>2221</v>
          </cell>
          <cell r="V1528">
            <v>2222</v>
          </cell>
          <cell r="W1528">
            <v>2361</v>
          </cell>
          <cell r="X1528">
            <v>2363</v>
          </cell>
          <cell r="Y1528">
            <v>1341</v>
          </cell>
          <cell r="Z1528">
            <v>2682</v>
          </cell>
          <cell r="AA1528">
            <v>2681</v>
          </cell>
          <cell r="AB1528">
            <v>132</v>
          </cell>
          <cell r="AR1528">
            <v>133</v>
          </cell>
          <cell r="AS1528">
            <v>3093</v>
          </cell>
          <cell r="AT1528">
            <v>2363</v>
          </cell>
          <cell r="AU1528">
            <v>1343</v>
          </cell>
          <cell r="AW1528">
            <v>2681</v>
          </cell>
          <cell r="AX1528">
            <v>2683</v>
          </cell>
          <cell r="AY1528">
            <v>1323</v>
          </cell>
          <cell r="AZ1528">
            <v>93</v>
          </cell>
          <cell r="BA1528">
            <v>91</v>
          </cell>
          <cell r="BB1528">
            <v>2673</v>
          </cell>
        </row>
        <row r="1529">
          <cell r="J1529" t="str">
            <v>TRX#</v>
          </cell>
        </row>
        <row r="1530">
          <cell r="J1530" t="str">
            <v>FRT</v>
          </cell>
        </row>
        <row r="1533">
          <cell r="B1533" t="str">
            <v>FUZ233</v>
          </cell>
          <cell r="C1533">
            <v>141</v>
          </cell>
          <cell r="D1533">
            <v>4</v>
          </cell>
          <cell r="F1533">
            <v>2331</v>
          </cell>
          <cell r="G1533">
            <v>22806</v>
          </cell>
          <cell r="H1533" t="str">
            <v>WZPAICHUSUO1</v>
          </cell>
          <cell r="I1533">
            <v>5</v>
          </cell>
          <cell r="J1533">
            <v>3</v>
          </cell>
          <cell r="K1533">
            <v>57</v>
          </cell>
          <cell r="L1533">
            <v>61</v>
          </cell>
          <cell r="N1533">
            <v>83</v>
          </cell>
          <cell r="O1533">
            <v>89</v>
          </cell>
          <cell r="S1533">
            <v>4</v>
          </cell>
          <cell r="U1533">
            <v>2332</v>
          </cell>
          <cell r="V1533">
            <v>2333</v>
          </cell>
          <cell r="W1533">
            <v>2872</v>
          </cell>
          <cell r="X1533">
            <v>63</v>
          </cell>
          <cell r="Y1533">
            <v>302</v>
          </cell>
          <cell r="Z1533">
            <v>2873</v>
          </cell>
          <cell r="AA1533">
            <v>301</v>
          </cell>
          <cell r="AB1533">
            <v>3101</v>
          </cell>
          <cell r="AR1533">
            <v>2701</v>
          </cell>
          <cell r="AS1533">
            <v>341</v>
          </cell>
          <cell r="AT1533">
            <v>301</v>
          </cell>
          <cell r="AU1533">
            <v>2321</v>
          </cell>
          <cell r="AV1533">
            <v>2661</v>
          </cell>
          <cell r="AX1533">
            <v>51</v>
          </cell>
          <cell r="AY1533">
            <v>1301</v>
          </cell>
          <cell r="AZ1533">
            <v>63</v>
          </cell>
          <cell r="BA1533">
            <v>2871</v>
          </cell>
          <cell r="BB1533">
            <v>2873</v>
          </cell>
        </row>
        <row r="1534">
          <cell r="J1534" t="str">
            <v>TRX#</v>
          </cell>
        </row>
        <row r="1535">
          <cell r="J1535" t="str">
            <v>FRT</v>
          </cell>
        </row>
        <row r="1538">
          <cell r="B1538" t="str">
            <v>FUZ233</v>
          </cell>
          <cell r="C1538">
            <v>141</v>
          </cell>
          <cell r="D1538">
            <v>4</v>
          </cell>
          <cell r="F1538">
            <v>2332</v>
          </cell>
          <cell r="G1538">
            <v>22806</v>
          </cell>
          <cell r="H1538" t="str">
            <v>WZPAICHUSUO2</v>
          </cell>
          <cell r="I1538">
            <v>5</v>
          </cell>
          <cell r="J1538">
            <v>4</v>
          </cell>
          <cell r="K1538">
            <v>48</v>
          </cell>
          <cell r="L1538">
            <v>63</v>
          </cell>
          <cell r="N1538">
            <v>85</v>
          </cell>
          <cell r="O1538">
            <v>91</v>
          </cell>
          <cell r="S1538">
            <v>4</v>
          </cell>
          <cell r="U1538">
            <v>2333</v>
          </cell>
          <cell r="V1538">
            <v>2331</v>
          </cell>
          <cell r="W1538">
            <v>63</v>
          </cell>
          <cell r="X1538">
            <v>62</v>
          </cell>
          <cell r="Y1538">
            <v>2763</v>
          </cell>
          <cell r="Z1538">
            <v>1301</v>
          </cell>
          <cell r="AA1538">
            <v>1303</v>
          </cell>
          <cell r="AB1538">
            <v>2701</v>
          </cell>
          <cell r="AC1538">
            <v>2872</v>
          </cell>
          <cell r="AD1538">
            <v>3101</v>
          </cell>
          <cell r="AE1538">
            <v>3103</v>
          </cell>
          <cell r="AR1538">
            <v>2322</v>
          </cell>
          <cell r="AS1538">
            <v>1282</v>
          </cell>
          <cell r="AT1538">
            <v>2702</v>
          </cell>
          <cell r="AU1538">
            <v>2662</v>
          </cell>
          <cell r="AW1538">
            <v>51</v>
          </cell>
          <cell r="AX1538">
            <v>1303</v>
          </cell>
          <cell r="AY1538">
            <v>302</v>
          </cell>
          <cell r="AZ1538">
            <v>62</v>
          </cell>
          <cell r="BA1538">
            <v>2872</v>
          </cell>
          <cell r="BB1538">
            <v>1301</v>
          </cell>
        </row>
        <row r="1539">
          <cell r="J1539" t="str">
            <v>TRX#</v>
          </cell>
        </row>
        <row r="1540">
          <cell r="J1540" t="str">
            <v>FRT</v>
          </cell>
        </row>
        <row r="1543">
          <cell r="B1543" t="str">
            <v>FUZ233</v>
          </cell>
          <cell r="C1543">
            <v>141</v>
          </cell>
          <cell r="D1543">
            <v>4</v>
          </cell>
          <cell r="F1543">
            <v>2333</v>
          </cell>
          <cell r="G1543">
            <v>22806</v>
          </cell>
          <cell r="H1543" t="str">
            <v>WZPAICHUSUO3</v>
          </cell>
          <cell r="I1543">
            <v>5</v>
          </cell>
          <cell r="J1543">
            <v>2</v>
          </cell>
          <cell r="K1543">
            <v>50</v>
          </cell>
          <cell r="L1543">
            <v>80</v>
          </cell>
          <cell r="N1543">
            <v>87</v>
          </cell>
          <cell r="O1543">
            <v>93</v>
          </cell>
          <cell r="S1543">
            <v>4</v>
          </cell>
          <cell r="U1543">
            <v>2331</v>
          </cell>
          <cell r="V1543">
            <v>2332</v>
          </cell>
          <cell r="W1543">
            <v>1301</v>
          </cell>
          <cell r="X1543">
            <v>1303</v>
          </cell>
          <cell r="Y1543">
            <v>2701</v>
          </cell>
          <cell r="Z1543">
            <v>51</v>
          </cell>
          <cell r="AA1543">
            <v>2591</v>
          </cell>
          <cell r="AB1543">
            <v>341</v>
          </cell>
          <cell r="AC1543">
            <v>342</v>
          </cell>
          <cell r="AD1543">
            <v>302</v>
          </cell>
          <cell r="AE1543">
            <v>303</v>
          </cell>
          <cell r="AF1543">
            <v>9031</v>
          </cell>
          <cell r="AG1543">
            <v>2661</v>
          </cell>
          <cell r="AH1543">
            <v>2662</v>
          </cell>
          <cell r="AI1543">
            <v>3101</v>
          </cell>
          <cell r="AJ1543">
            <v>3103</v>
          </cell>
          <cell r="AR1543">
            <v>2323</v>
          </cell>
          <cell r="AS1543">
            <v>2863</v>
          </cell>
          <cell r="AT1543">
            <v>2762</v>
          </cell>
          <cell r="AU1543">
            <v>2703</v>
          </cell>
          <cell r="AV1543">
            <v>2663</v>
          </cell>
          <cell r="AX1543">
            <v>1303</v>
          </cell>
          <cell r="AY1543">
            <v>63</v>
          </cell>
          <cell r="AZ1543">
            <v>2873</v>
          </cell>
          <cell r="BA1543">
            <v>302</v>
          </cell>
          <cell r="BB1543">
            <v>303</v>
          </cell>
        </row>
        <row r="1544">
          <cell r="J1544" t="str">
            <v>TRX#</v>
          </cell>
        </row>
        <row r="1545">
          <cell r="J1545" t="str">
            <v>FRT</v>
          </cell>
        </row>
        <row r="1548">
          <cell r="B1548" t="str">
            <v>FUZ236</v>
          </cell>
          <cell r="C1548">
            <v>141</v>
          </cell>
          <cell r="D1548">
            <v>4</v>
          </cell>
          <cell r="F1548">
            <v>2361</v>
          </cell>
          <cell r="G1548">
            <v>22806</v>
          </cell>
          <cell r="H1548" t="str">
            <v>ZHONGPINGDXDL1</v>
          </cell>
          <cell r="I1548">
            <v>5</v>
          </cell>
          <cell r="J1548">
            <v>3</v>
          </cell>
          <cell r="K1548">
            <v>50</v>
          </cell>
          <cell r="L1548">
            <v>69</v>
          </cell>
          <cell r="N1548">
            <v>84</v>
          </cell>
          <cell r="O1548">
            <v>90</v>
          </cell>
          <cell r="S1548">
            <v>4</v>
          </cell>
          <cell r="U1548">
            <v>2362</v>
          </cell>
          <cell r="V1548">
            <v>2363</v>
          </cell>
          <cell r="W1548">
            <v>1341</v>
          </cell>
          <cell r="X1548">
            <v>2222</v>
          </cell>
          <cell r="Y1548">
            <v>2223</v>
          </cell>
          <cell r="Z1548">
            <v>1322</v>
          </cell>
          <cell r="AA1548">
            <v>1323</v>
          </cell>
          <cell r="AB1548">
            <v>3093</v>
          </cell>
          <cell r="AC1548">
            <v>3092</v>
          </cell>
          <cell r="AD1548">
            <v>91</v>
          </cell>
          <cell r="AE1548">
            <v>93</v>
          </cell>
          <cell r="AF1548">
            <v>2682</v>
          </cell>
          <cell r="AG1548">
            <v>2371</v>
          </cell>
          <cell r="AH1548">
            <v>2373</v>
          </cell>
          <cell r="AR1548">
            <v>1341</v>
          </cell>
          <cell r="AS1548">
            <v>2221</v>
          </cell>
          <cell r="AT1548">
            <v>1351</v>
          </cell>
          <cell r="AV1548">
            <v>91</v>
          </cell>
          <cell r="AW1548">
            <v>2373</v>
          </cell>
          <cell r="AX1548">
            <v>2682</v>
          </cell>
          <cell r="AY1548">
            <v>1322</v>
          </cell>
          <cell r="AZ1548">
            <v>2941</v>
          </cell>
        </row>
        <row r="1549">
          <cell r="J1549" t="str">
            <v>TRX#</v>
          </cell>
        </row>
        <row r="1550">
          <cell r="J1550" t="str">
            <v>FRT</v>
          </cell>
        </row>
        <row r="1553">
          <cell r="B1553" t="str">
            <v>FUZ236</v>
          </cell>
          <cell r="C1553">
            <v>141</v>
          </cell>
          <cell r="D1553">
            <v>4</v>
          </cell>
          <cell r="F1553">
            <v>2362</v>
          </cell>
          <cell r="G1553">
            <v>22806</v>
          </cell>
          <cell r="H1553" t="str">
            <v>ZHONGPINGDXDL2</v>
          </cell>
          <cell r="I1553">
            <v>4</v>
          </cell>
          <cell r="J1553">
            <v>5</v>
          </cell>
          <cell r="K1553">
            <v>58</v>
          </cell>
          <cell r="L1553">
            <v>77</v>
          </cell>
          <cell r="N1553">
            <v>86</v>
          </cell>
          <cell r="O1553">
            <v>92</v>
          </cell>
          <cell r="S1553">
            <v>4</v>
          </cell>
          <cell r="U1553">
            <v>2363</v>
          </cell>
          <cell r="V1553">
            <v>2361</v>
          </cell>
          <cell r="W1553">
            <v>3093</v>
          </cell>
          <cell r="X1553">
            <v>91</v>
          </cell>
          <cell r="Y1553">
            <v>93</v>
          </cell>
          <cell r="Z1553">
            <v>2961</v>
          </cell>
          <cell r="AA1553">
            <v>2963</v>
          </cell>
          <cell r="AB1553">
            <v>1351</v>
          </cell>
          <cell r="AC1553">
            <v>1353</v>
          </cell>
          <cell r="AD1553">
            <v>2941</v>
          </cell>
          <cell r="AE1553">
            <v>2943</v>
          </cell>
          <cell r="AF1553">
            <v>371</v>
          </cell>
          <cell r="AG1553">
            <v>92</v>
          </cell>
          <cell r="AH1553">
            <v>2371</v>
          </cell>
          <cell r="AI1553">
            <v>2373</v>
          </cell>
          <cell r="AJ1553">
            <v>3092</v>
          </cell>
          <cell r="AR1553">
            <v>3092</v>
          </cell>
          <cell r="AS1553">
            <v>2222</v>
          </cell>
          <cell r="AT1553">
            <v>1342</v>
          </cell>
          <cell r="AV1553">
            <v>93</v>
          </cell>
          <cell r="AW1553">
            <v>92</v>
          </cell>
          <cell r="AX1553">
            <v>2682</v>
          </cell>
        </row>
        <row r="1554">
          <cell r="J1554" t="str">
            <v>TRX#</v>
          </cell>
        </row>
        <row r="1555">
          <cell r="J1555" t="str">
            <v>FRT</v>
          </cell>
        </row>
        <row r="1558">
          <cell r="B1558" t="str">
            <v>FUZ236</v>
          </cell>
          <cell r="C1558">
            <v>141</v>
          </cell>
          <cell r="D1558">
            <v>4</v>
          </cell>
          <cell r="F1558">
            <v>2363</v>
          </cell>
          <cell r="G1558">
            <v>22806</v>
          </cell>
          <cell r="H1558" t="str">
            <v>ZHONGPINGDXDL3</v>
          </cell>
          <cell r="I1558">
            <v>4</v>
          </cell>
          <cell r="J1558">
            <v>7</v>
          </cell>
          <cell r="K1558">
            <v>44</v>
          </cell>
          <cell r="L1558">
            <v>65</v>
          </cell>
          <cell r="N1558">
            <v>88</v>
          </cell>
          <cell r="O1558">
            <v>94</v>
          </cell>
          <cell r="S1558">
            <v>4</v>
          </cell>
          <cell r="U1558">
            <v>2361</v>
          </cell>
          <cell r="V1558">
            <v>2362</v>
          </cell>
          <cell r="W1558">
            <v>2941</v>
          </cell>
          <cell r="X1558">
            <v>2943</v>
          </cell>
          <cell r="Y1558">
            <v>371</v>
          </cell>
          <cell r="Z1558">
            <v>1341</v>
          </cell>
          <cell r="AA1558">
            <v>1342</v>
          </cell>
          <cell r="AB1558">
            <v>2682</v>
          </cell>
          <cell r="AC1558">
            <v>2222</v>
          </cell>
          <cell r="AD1558">
            <v>2223</v>
          </cell>
          <cell r="AE1558">
            <v>2373</v>
          </cell>
          <cell r="AF1558">
            <v>3092</v>
          </cell>
          <cell r="AR1558">
            <v>1353</v>
          </cell>
          <cell r="AS1558">
            <v>2963</v>
          </cell>
          <cell r="AT1558">
            <v>3093</v>
          </cell>
          <cell r="AU1558">
            <v>2223</v>
          </cell>
          <cell r="AV1558">
            <v>1343</v>
          </cell>
          <cell r="AX1558">
            <v>93</v>
          </cell>
          <cell r="AY1558">
            <v>2373</v>
          </cell>
          <cell r="AZ1558">
            <v>1323</v>
          </cell>
          <cell r="BA1558">
            <v>2683</v>
          </cell>
          <cell r="BB1558">
            <v>2943</v>
          </cell>
        </row>
        <row r="1559">
          <cell r="J1559" t="str">
            <v>TRX#</v>
          </cell>
        </row>
        <row r="1560">
          <cell r="J1560" t="str">
            <v>FRT</v>
          </cell>
        </row>
        <row r="1563">
          <cell r="B1563" t="str">
            <v>FUZ237</v>
          </cell>
          <cell r="C1563">
            <v>141</v>
          </cell>
          <cell r="D1563">
            <v>4</v>
          </cell>
          <cell r="F1563">
            <v>2371</v>
          </cell>
          <cell r="G1563">
            <v>22806</v>
          </cell>
          <cell r="H1563" t="str">
            <v>NANFANGSHANGMAO1</v>
          </cell>
          <cell r="I1563">
            <v>5</v>
          </cell>
          <cell r="J1563">
            <v>4</v>
          </cell>
          <cell r="K1563">
            <v>45</v>
          </cell>
          <cell r="L1563">
            <v>68</v>
          </cell>
          <cell r="N1563">
            <v>85</v>
          </cell>
          <cell r="O1563">
            <v>91</v>
          </cell>
          <cell r="S1563">
            <v>4</v>
          </cell>
          <cell r="U1563">
            <v>2372</v>
          </cell>
          <cell r="V1563">
            <v>2373</v>
          </cell>
          <cell r="W1563">
            <v>52</v>
          </cell>
          <cell r="X1563">
            <v>2702</v>
          </cell>
          <cell r="Y1563">
            <v>2703</v>
          </cell>
          <cell r="Z1563">
            <v>271</v>
          </cell>
          <cell r="AA1563">
            <v>273</v>
          </cell>
          <cell r="AB1563">
            <v>1331</v>
          </cell>
          <cell r="AC1563">
            <v>2962</v>
          </cell>
          <cell r="AD1563">
            <v>2961</v>
          </cell>
          <cell r="AE1563">
            <v>1303</v>
          </cell>
          <cell r="AF1563">
            <v>1333</v>
          </cell>
          <cell r="AG1563">
            <v>91</v>
          </cell>
          <cell r="AH1563">
            <v>92</v>
          </cell>
          <cell r="AI1563">
            <v>2713</v>
          </cell>
          <cell r="AJ1563">
            <v>3102</v>
          </cell>
          <cell r="AK1563">
            <v>2361</v>
          </cell>
          <cell r="AL1563">
            <v>2362</v>
          </cell>
          <cell r="AR1563">
            <v>2672</v>
          </cell>
          <cell r="AS1563">
            <v>2702</v>
          </cell>
          <cell r="AT1563">
            <v>2962</v>
          </cell>
          <cell r="AU1563">
            <v>1322</v>
          </cell>
          <cell r="AW1563">
            <v>2961</v>
          </cell>
          <cell r="AX1563">
            <v>1331</v>
          </cell>
          <cell r="AY1563">
            <v>1302</v>
          </cell>
          <cell r="AZ1563">
            <v>52</v>
          </cell>
          <cell r="BA1563">
            <v>1351</v>
          </cell>
          <cell r="BB1563">
            <v>271</v>
          </cell>
        </row>
        <row r="1564">
          <cell r="J1564" t="str">
            <v>TRX#</v>
          </cell>
        </row>
        <row r="1565">
          <cell r="J1565" t="str">
            <v>FRT</v>
          </cell>
        </row>
        <row r="1568">
          <cell r="B1568" t="str">
            <v>FUZ237</v>
          </cell>
          <cell r="C1568">
            <v>141</v>
          </cell>
          <cell r="D1568">
            <v>4</v>
          </cell>
          <cell r="F1568">
            <v>2372</v>
          </cell>
          <cell r="G1568">
            <v>22806</v>
          </cell>
          <cell r="H1568" t="str">
            <v>NANFANGSHANGMAO2</v>
          </cell>
          <cell r="I1568">
            <v>5</v>
          </cell>
          <cell r="J1568">
            <v>0</v>
          </cell>
          <cell r="K1568">
            <v>53</v>
          </cell>
          <cell r="L1568">
            <v>78</v>
          </cell>
          <cell r="N1568">
            <v>87</v>
          </cell>
          <cell r="O1568">
            <v>93</v>
          </cell>
          <cell r="S1568">
            <v>4</v>
          </cell>
          <cell r="U1568">
            <v>2373</v>
          </cell>
          <cell r="V1568">
            <v>2371</v>
          </cell>
          <cell r="W1568">
            <v>2961</v>
          </cell>
          <cell r="X1568">
            <v>91</v>
          </cell>
          <cell r="Y1568">
            <v>92</v>
          </cell>
          <cell r="Z1568">
            <v>3091</v>
          </cell>
          <cell r="AA1568">
            <v>3092</v>
          </cell>
          <cell r="AB1568">
            <v>1331</v>
          </cell>
          <cell r="AC1568">
            <v>2963</v>
          </cell>
          <cell r="AD1568">
            <v>3093</v>
          </cell>
          <cell r="AR1568">
            <v>2973</v>
          </cell>
          <cell r="AS1568">
            <v>2762</v>
          </cell>
          <cell r="AT1568">
            <v>2703</v>
          </cell>
          <cell r="AU1568">
            <v>2673</v>
          </cell>
          <cell r="AV1568">
            <v>1323</v>
          </cell>
          <cell r="AX1568">
            <v>2963</v>
          </cell>
          <cell r="AY1568">
            <v>3092</v>
          </cell>
          <cell r="AZ1568">
            <v>2362</v>
          </cell>
          <cell r="BA1568">
            <v>2073</v>
          </cell>
          <cell r="BB1568">
            <v>1333</v>
          </cell>
        </row>
        <row r="1569">
          <cell r="J1569" t="str">
            <v>TRX#</v>
          </cell>
        </row>
        <row r="1570">
          <cell r="J1570" t="str">
            <v>FRT</v>
          </cell>
        </row>
        <row r="1573">
          <cell r="B1573" t="str">
            <v>FUZ237</v>
          </cell>
          <cell r="C1573">
            <v>141</v>
          </cell>
          <cell r="D1573">
            <v>4</v>
          </cell>
          <cell r="F1573">
            <v>2373</v>
          </cell>
          <cell r="G1573">
            <v>22806</v>
          </cell>
          <cell r="H1573" t="str">
            <v>NANFANGSHANGMAO3</v>
          </cell>
          <cell r="I1573">
            <v>5</v>
          </cell>
          <cell r="J1573">
            <v>2</v>
          </cell>
          <cell r="K1573">
            <v>55</v>
          </cell>
          <cell r="L1573">
            <v>75</v>
          </cell>
          <cell r="N1573">
            <v>83</v>
          </cell>
          <cell r="O1573">
            <v>89</v>
          </cell>
          <cell r="S1573">
            <v>4</v>
          </cell>
          <cell r="U1573">
            <v>2371</v>
          </cell>
          <cell r="V1573">
            <v>2372</v>
          </cell>
          <cell r="W1573">
            <v>3091</v>
          </cell>
          <cell r="X1573">
            <v>3092</v>
          </cell>
          <cell r="Y1573">
            <v>52</v>
          </cell>
          <cell r="Z1573">
            <v>53</v>
          </cell>
          <cell r="AA1573">
            <v>2703</v>
          </cell>
          <cell r="AB1573">
            <v>2702</v>
          </cell>
          <cell r="AC1573">
            <v>2593</v>
          </cell>
          <cell r="AD1573">
            <v>1321</v>
          </cell>
          <cell r="AE1573">
            <v>2592</v>
          </cell>
          <cell r="AF1573">
            <v>3093</v>
          </cell>
          <cell r="AG1573">
            <v>2361</v>
          </cell>
          <cell r="AH1573">
            <v>2362</v>
          </cell>
          <cell r="AI1573">
            <v>2363</v>
          </cell>
          <cell r="AR1573">
            <v>91</v>
          </cell>
          <cell r="AS1573">
            <v>2971</v>
          </cell>
          <cell r="AT1573">
            <v>2671</v>
          </cell>
          <cell r="AU1573">
            <v>2701</v>
          </cell>
          <cell r="AV1573">
            <v>2763</v>
          </cell>
          <cell r="AX1573">
            <v>271</v>
          </cell>
          <cell r="AY1573">
            <v>53</v>
          </cell>
          <cell r="AZ1573">
            <v>3091</v>
          </cell>
          <cell r="BA1573">
            <v>2961</v>
          </cell>
          <cell r="BB1573">
            <v>1351</v>
          </cell>
        </row>
        <row r="1574">
          <cell r="J1574" t="str">
            <v>TRX#</v>
          </cell>
        </row>
        <row r="1575">
          <cell r="J1575" t="str">
            <v>FRT</v>
          </cell>
        </row>
        <row r="1578">
          <cell r="B1578" t="str">
            <v>FUZ268</v>
          </cell>
          <cell r="C1578">
            <v>141</v>
          </cell>
          <cell r="D1578">
            <v>4</v>
          </cell>
          <cell r="F1578">
            <v>2681</v>
          </cell>
          <cell r="G1578">
            <v>22806</v>
          </cell>
          <cell r="H1578" t="str">
            <v>YANGZHONG1</v>
          </cell>
          <cell r="I1578">
            <v>6</v>
          </cell>
          <cell r="J1578">
            <v>0</v>
          </cell>
          <cell r="K1578">
            <v>59</v>
          </cell>
          <cell r="L1578">
            <v>72</v>
          </cell>
          <cell r="N1578">
            <v>83</v>
          </cell>
          <cell r="O1578">
            <v>89</v>
          </cell>
          <cell r="S1578">
            <v>4</v>
          </cell>
          <cell r="U1578">
            <v>2682</v>
          </cell>
          <cell r="V1578">
            <v>2683</v>
          </cell>
          <cell r="W1578">
            <v>2221</v>
          </cell>
          <cell r="X1578">
            <v>2223</v>
          </cell>
          <cell r="Y1578">
            <v>1323</v>
          </cell>
          <cell r="Z1578">
            <v>132</v>
          </cell>
          <cell r="AA1578">
            <v>133</v>
          </cell>
          <cell r="AB1578">
            <v>2302</v>
          </cell>
          <cell r="AC1578">
            <v>1312</v>
          </cell>
          <cell r="AD1578">
            <v>1313</v>
          </cell>
          <cell r="AE1578">
            <v>2391</v>
          </cell>
          <cell r="AF1578">
            <v>2292</v>
          </cell>
          <cell r="AG1578">
            <v>2293</v>
          </cell>
          <cell r="AH1578">
            <v>2392</v>
          </cell>
          <cell r="AR1578">
            <v>1321</v>
          </cell>
          <cell r="AS1578">
            <v>91</v>
          </cell>
          <cell r="AT1578">
            <v>1311</v>
          </cell>
          <cell r="AV1578">
            <v>133</v>
          </cell>
          <cell r="AW1578">
            <v>2223</v>
          </cell>
          <cell r="AX1578">
            <v>1341</v>
          </cell>
          <cell r="AY1578">
            <v>2391</v>
          </cell>
        </row>
        <row r="1579">
          <cell r="J1579" t="str">
            <v>TRX#</v>
          </cell>
        </row>
        <row r="1580">
          <cell r="J1580" t="str">
            <v>FRT</v>
          </cell>
        </row>
        <row r="1583">
          <cell r="B1583" t="str">
            <v>FUZ268</v>
          </cell>
          <cell r="C1583">
            <v>141</v>
          </cell>
          <cell r="D1583">
            <v>4</v>
          </cell>
          <cell r="F1583">
            <v>2682</v>
          </cell>
          <cell r="G1583">
            <v>22806</v>
          </cell>
          <cell r="H1583" t="str">
            <v>YANGZHONG2</v>
          </cell>
          <cell r="I1583">
            <v>5</v>
          </cell>
          <cell r="J1583">
            <v>4</v>
          </cell>
          <cell r="K1583">
            <v>55</v>
          </cell>
          <cell r="L1583">
            <v>80</v>
          </cell>
          <cell r="N1583">
            <v>85</v>
          </cell>
          <cell r="O1583">
            <v>91</v>
          </cell>
          <cell r="S1583">
            <v>4</v>
          </cell>
          <cell r="U1583">
            <v>2683</v>
          </cell>
          <cell r="V1583">
            <v>2681</v>
          </cell>
          <cell r="W1583">
            <v>2221</v>
          </cell>
          <cell r="X1583">
            <v>2223</v>
          </cell>
          <cell r="Y1583">
            <v>2361</v>
          </cell>
          <cell r="Z1583">
            <v>2363</v>
          </cell>
          <cell r="AA1583">
            <v>1341</v>
          </cell>
          <cell r="AB1583">
            <v>132</v>
          </cell>
          <cell r="AC1583">
            <v>2293</v>
          </cell>
          <cell r="AD1583">
            <v>2222</v>
          </cell>
          <cell r="AR1583">
            <v>1322</v>
          </cell>
          <cell r="AS1583">
            <v>2292</v>
          </cell>
          <cell r="AU1583">
            <v>2221</v>
          </cell>
          <cell r="AV1583">
            <v>1341</v>
          </cell>
          <cell r="AW1583">
            <v>2392</v>
          </cell>
          <cell r="AX1583">
            <v>132</v>
          </cell>
        </row>
        <row r="1584">
          <cell r="J1584" t="str">
            <v>TRX#</v>
          </cell>
        </row>
        <row r="1585">
          <cell r="J1585" t="str">
            <v>FRT</v>
          </cell>
        </row>
        <row r="1588">
          <cell r="B1588" t="str">
            <v>FUZ268</v>
          </cell>
          <cell r="C1588">
            <v>141</v>
          </cell>
          <cell r="D1588">
            <v>4</v>
          </cell>
          <cell r="F1588">
            <v>2683</v>
          </cell>
          <cell r="G1588">
            <v>22806</v>
          </cell>
          <cell r="H1588" t="str">
            <v>YANGZHONG3</v>
          </cell>
          <cell r="I1588">
            <v>6</v>
          </cell>
          <cell r="J1588">
            <v>0</v>
          </cell>
          <cell r="K1588">
            <v>43</v>
          </cell>
          <cell r="L1588">
            <v>64</v>
          </cell>
          <cell r="N1588">
            <v>87</v>
          </cell>
          <cell r="O1588">
            <v>93</v>
          </cell>
          <cell r="S1588">
            <v>4</v>
          </cell>
          <cell r="U1588">
            <v>2681</v>
          </cell>
          <cell r="V1588">
            <v>2682</v>
          </cell>
          <cell r="W1588">
            <v>1341</v>
          </cell>
          <cell r="X1588">
            <v>2391</v>
          </cell>
          <cell r="Y1588">
            <v>2392</v>
          </cell>
          <cell r="Z1588">
            <v>1312</v>
          </cell>
          <cell r="AA1588">
            <v>1313</v>
          </cell>
          <cell r="AB1588">
            <v>133</v>
          </cell>
          <cell r="AC1588">
            <v>1343</v>
          </cell>
          <cell r="AR1588">
            <v>93</v>
          </cell>
          <cell r="AS1588">
            <v>1313</v>
          </cell>
          <cell r="AT1588">
            <v>1323</v>
          </cell>
          <cell r="AV1588">
            <v>2392</v>
          </cell>
          <cell r="AW1588">
            <v>1343</v>
          </cell>
          <cell r="AX1588">
            <v>2363</v>
          </cell>
          <cell r="AY1588">
            <v>2223</v>
          </cell>
          <cell r="AZ1588">
            <v>133</v>
          </cell>
        </row>
        <row r="1589">
          <cell r="J1589" t="str">
            <v>TRX#</v>
          </cell>
        </row>
        <row r="1590">
          <cell r="J1590" t="str">
            <v>FRT</v>
          </cell>
        </row>
        <row r="1593">
          <cell r="B1593" t="str">
            <v>FUZ271</v>
          </cell>
          <cell r="C1593">
            <v>141</v>
          </cell>
          <cell r="D1593">
            <v>4</v>
          </cell>
          <cell r="F1593">
            <v>2711</v>
          </cell>
          <cell r="G1593">
            <v>22806</v>
          </cell>
          <cell r="H1593" t="str">
            <v>HUAXUEQICHANG1</v>
          </cell>
          <cell r="I1593">
            <v>7</v>
          </cell>
          <cell r="J1593">
            <v>0</v>
          </cell>
          <cell r="K1593">
            <v>47</v>
          </cell>
          <cell r="L1593">
            <v>61</v>
          </cell>
          <cell r="N1593">
            <v>83</v>
          </cell>
          <cell r="O1593">
            <v>89</v>
          </cell>
          <cell r="S1593">
            <v>4</v>
          </cell>
          <cell r="U1593">
            <v>2712</v>
          </cell>
          <cell r="V1593">
            <v>2713</v>
          </cell>
          <cell r="W1593">
            <v>2761</v>
          </cell>
          <cell r="X1593">
            <v>2762</v>
          </cell>
          <cell r="Y1593">
            <v>2763</v>
          </cell>
          <cell r="Z1593">
            <v>271</v>
          </cell>
          <cell r="AA1593">
            <v>272</v>
          </cell>
          <cell r="AB1593">
            <v>353</v>
          </cell>
          <cell r="AC1593">
            <v>2743</v>
          </cell>
          <cell r="AD1593">
            <v>2742</v>
          </cell>
          <cell r="AR1593">
            <v>2763</v>
          </cell>
          <cell r="AS1593">
            <v>2701</v>
          </cell>
          <cell r="AT1593">
            <v>2331</v>
          </cell>
          <cell r="AU1593">
            <v>91</v>
          </cell>
          <cell r="AV1593" t="str">
            <v xml:space="preserve"> </v>
          </cell>
          <cell r="AW1593">
            <v>271</v>
          </cell>
          <cell r="AX1593">
            <v>1301</v>
          </cell>
          <cell r="AY1593">
            <v>1331</v>
          </cell>
          <cell r="AZ1593">
            <v>2721</v>
          </cell>
          <cell r="BA1593">
            <v>2743</v>
          </cell>
          <cell r="BB1593" t="str">
            <v xml:space="preserve"> </v>
          </cell>
        </row>
        <row r="1594">
          <cell r="J1594" t="str">
            <v>TRX#</v>
          </cell>
        </row>
        <row r="1595">
          <cell r="J1595" t="str">
            <v>FRT</v>
          </cell>
        </row>
        <row r="1598">
          <cell r="B1598" t="str">
            <v>FUZ271</v>
          </cell>
          <cell r="C1598">
            <v>141</v>
          </cell>
          <cell r="D1598">
            <v>4</v>
          </cell>
          <cell r="F1598">
            <v>2712</v>
          </cell>
          <cell r="G1598">
            <v>22806</v>
          </cell>
          <cell r="H1598" t="str">
            <v>HUAXUEQICHANG2</v>
          </cell>
          <cell r="I1598">
            <v>4</v>
          </cell>
          <cell r="J1598">
            <v>7</v>
          </cell>
          <cell r="K1598">
            <v>50</v>
          </cell>
          <cell r="L1598">
            <v>70</v>
          </cell>
          <cell r="N1598">
            <v>85</v>
          </cell>
          <cell r="O1598">
            <v>91</v>
          </cell>
          <cell r="S1598">
            <v>4</v>
          </cell>
          <cell r="U1598">
            <v>2711</v>
          </cell>
          <cell r="V1598">
            <v>2713</v>
          </cell>
          <cell r="W1598">
            <v>272</v>
          </cell>
          <cell r="X1598">
            <v>353</v>
          </cell>
          <cell r="Y1598">
            <v>2762</v>
          </cell>
          <cell r="Z1598">
            <v>2761</v>
          </cell>
          <cell r="AA1598">
            <v>3001</v>
          </cell>
          <cell r="AB1598">
            <v>1332</v>
          </cell>
          <cell r="AC1598">
            <v>2742</v>
          </cell>
          <cell r="AD1598">
            <v>2743</v>
          </cell>
          <cell r="AE1598">
            <v>2981</v>
          </cell>
          <cell r="AR1598">
            <v>2761</v>
          </cell>
          <cell r="AS1598">
            <v>352</v>
          </cell>
          <cell r="AT1598">
            <v>3002</v>
          </cell>
          <cell r="AU1598">
            <v>2371</v>
          </cell>
          <cell r="AV1598" t="str">
            <v xml:space="preserve"> </v>
          </cell>
          <cell r="AW1598">
            <v>2742</v>
          </cell>
          <cell r="AX1598">
            <v>272</v>
          </cell>
          <cell r="AY1598">
            <v>1332</v>
          </cell>
          <cell r="AZ1598">
            <v>1302</v>
          </cell>
          <cell r="BA1598" t="str">
            <v xml:space="preserve"> </v>
          </cell>
          <cell r="BB1598" t="str">
            <v xml:space="preserve"> </v>
          </cell>
        </row>
        <row r="1599">
          <cell r="J1599" t="str">
            <v>TRX#</v>
          </cell>
        </row>
        <row r="1600">
          <cell r="J1600" t="str">
            <v>FRT</v>
          </cell>
        </row>
        <row r="1603">
          <cell r="B1603" t="str">
            <v>FUZ271</v>
          </cell>
          <cell r="C1603">
            <v>141</v>
          </cell>
          <cell r="D1603">
            <v>4</v>
          </cell>
          <cell r="F1603">
            <v>2713</v>
          </cell>
          <cell r="G1603">
            <v>22806</v>
          </cell>
          <cell r="H1603" t="str">
            <v>HUAXUEQICHANG3</v>
          </cell>
          <cell r="I1603">
            <v>6</v>
          </cell>
          <cell r="J1603">
            <v>7</v>
          </cell>
          <cell r="K1603">
            <v>44</v>
          </cell>
          <cell r="L1603">
            <v>74</v>
          </cell>
          <cell r="N1603">
            <v>87</v>
          </cell>
          <cell r="O1603">
            <v>93</v>
          </cell>
          <cell r="S1603">
            <v>4</v>
          </cell>
          <cell r="U1603">
            <v>2711</v>
          </cell>
          <cell r="V1603">
            <v>2712</v>
          </cell>
          <cell r="W1603">
            <v>271</v>
          </cell>
          <cell r="X1603">
            <v>272</v>
          </cell>
          <cell r="Y1603">
            <v>273</v>
          </cell>
          <cell r="Z1603">
            <v>2762</v>
          </cell>
          <cell r="AA1603">
            <v>2761</v>
          </cell>
          <cell r="AB1603">
            <v>1302</v>
          </cell>
          <cell r="AC1603">
            <v>3102</v>
          </cell>
          <cell r="AD1603">
            <v>2702</v>
          </cell>
          <cell r="AE1603">
            <v>2371</v>
          </cell>
          <cell r="AF1603">
            <v>1331</v>
          </cell>
          <cell r="AG1603">
            <v>1332</v>
          </cell>
          <cell r="AR1603">
            <v>3003</v>
          </cell>
          <cell r="AS1603">
            <v>2762</v>
          </cell>
          <cell r="AT1603">
            <v>2372</v>
          </cell>
          <cell r="AU1603">
            <v>2703</v>
          </cell>
          <cell r="AV1603" t="str">
            <v xml:space="preserve"> </v>
          </cell>
          <cell r="AW1603">
            <v>272</v>
          </cell>
          <cell r="AX1603">
            <v>273</v>
          </cell>
          <cell r="AY1603">
            <v>1332</v>
          </cell>
          <cell r="AZ1603">
            <v>1302</v>
          </cell>
          <cell r="BA1603">
            <v>2962</v>
          </cell>
          <cell r="BB1603" t="str">
            <v xml:space="preserve"> </v>
          </cell>
        </row>
        <row r="1604">
          <cell r="J1604" t="str">
            <v>TRX#</v>
          </cell>
        </row>
        <row r="1605">
          <cell r="J1605" t="str">
            <v>FRT</v>
          </cell>
        </row>
        <row r="1608">
          <cell r="B1608" t="str">
            <v>FUZ309</v>
          </cell>
          <cell r="C1608">
            <v>141</v>
          </cell>
          <cell r="D1608">
            <v>4</v>
          </cell>
          <cell r="F1608">
            <v>3091</v>
          </cell>
          <cell r="G1608">
            <v>22806</v>
          </cell>
          <cell r="H1608" t="str">
            <v>TAIJIANGGUANGCHANG1</v>
          </cell>
          <cell r="I1608">
            <v>4</v>
          </cell>
          <cell r="J1608">
            <v>4</v>
          </cell>
          <cell r="K1608">
            <v>51</v>
          </cell>
          <cell r="L1608">
            <v>65</v>
          </cell>
          <cell r="N1608">
            <v>84</v>
          </cell>
          <cell r="O1608">
            <v>90</v>
          </cell>
          <cell r="S1608">
            <v>4</v>
          </cell>
          <cell r="U1608">
            <v>3092</v>
          </cell>
          <cell r="V1608">
            <v>3093</v>
          </cell>
          <cell r="W1608">
            <v>52</v>
          </cell>
          <cell r="X1608">
            <v>53</v>
          </cell>
          <cell r="Y1608">
            <v>2373</v>
          </cell>
          <cell r="Z1608">
            <v>2372</v>
          </cell>
          <cell r="AA1608">
            <v>1322</v>
          </cell>
          <cell r="AB1608">
            <v>1321</v>
          </cell>
          <cell r="AC1608">
            <v>2592</v>
          </cell>
          <cell r="AD1608">
            <v>2593</v>
          </cell>
          <cell r="AE1608">
            <v>2662</v>
          </cell>
          <cell r="AR1608">
            <v>2361</v>
          </cell>
          <cell r="AS1608">
            <v>2221</v>
          </cell>
          <cell r="AT1608">
            <v>51</v>
          </cell>
          <cell r="AV1608">
            <v>2373</v>
          </cell>
          <cell r="AW1608">
            <v>2371</v>
          </cell>
          <cell r="AX1608">
            <v>91</v>
          </cell>
          <cell r="AY1608">
            <v>92</v>
          </cell>
          <cell r="AZ1608">
            <v>2672</v>
          </cell>
          <cell r="BA1608">
            <v>1322</v>
          </cell>
          <cell r="BB1608">
            <v>2682</v>
          </cell>
        </row>
        <row r="1609">
          <cell r="J1609" t="str">
            <v>TRX#</v>
          </cell>
        </row>
        <row r="1610">
          <cell r="J1610" t="str">
            <v>FRT</v>
          </cell>
        </row>
        <row r="1613">
          <cell r="B1613" t="str">
            <v>FUZ309</v>
          </cell>
          <cell r="C1613">
            <v>141</v>
          </cell>
          <cell r="D1613">
            <v>4</v>
          </cell>
          <cell r="F1613">
            <v>3092</v>
          </cell>
          <cell r="G1613">
            <v>22806</v>
          </cell>
          <cell r="H1613" t="str">
            <v>TAIJIANGGUANGCHANG2</v>
          </cell>
          <cell r="I1613">
            <v>6</v>
          </cell>
          <cell r="J1613">
            <v>1</v>
          </cell>
          <cell r="K1613">
            <v>43</v>
          </cell>
          <cell r="L1613">
            <v>62</v>
          </cell>
          <cell r="M1613">
            <v>73</v>
          </cell>
          <cell r="N1613">
            <v>86</v>
          </cell>
          <cell r="O1613">
            <v>92</v>
          </cell>
          <cell r="S1613">
            <v>5</v>
          </cell>
          <cell r="U1613">
            <v>3093</v>
          </cell>
          <cell r="V1613">
            <v>3091</v>
          </cell>
          <cell r="W1613">
            <v>2373</v>
          </cell>
          <cell r="X1613">
            <v>2372</v>
          </cell>
          <cell r="Y1613">
            <v>91</v>
          </cell>
          <cell r="Z1613">
            <v>2361</v>
          </cell>
          <cell r="AA1613">
            <v>2222</v>
          </cell>
          <cell r="AB1613">
            <v>92</v>
          </cell>
          <cell r="AC1613">
            <v>2592</v>
          </cell>
          <cell r="AD1613">
            <v>371</v>
          </cell>
          <cell r="AE1613">
            <v>2362</v>
          </cell>
          <cell r="AF1613">
            <v>1351</v>
          </cell>
          <cell r="AG1613">
            <v>2961</v>
          </cell>
          <cell r="AH1613">
            <v>2363</v>
          </cell>
          <cell r="AR1613">
            <v>2362</v>
          </cell>
          <cell r="AS1613">
            <v>2222</v>
          </cell>
          <cell r="AT1613">
            <v>52</v>
          </cell>
          <cell r="AU1613">
            <v>2592</v>
          </cell>
          <cell r="AV1613">
            <v>132</v>
          </cell>
          <cell r="AX1613">
            <v>92</v>
          </cell>
          <cell r="AY1613">
            <v>2372</v>
          </cell>
          <cell r="AZ1613">
            <v>2672</v>
          </cell>
          <cell r="BA1613">
            <v>1322</v>
          </cell>
        </row>
        <row r="1614">
          <cell r="J1614" t="str">
            <v>TRX#</v>
          </cell>
        </row>
        <row r="1615">
          <cell r="J1615" t="str">
            <v>FRT</v>
          </cell>
        </row>
        <row r="1618">
          <cell r="B1618" t="str">
            <v>FUZ309</v>
          </cell>
          <cell r="C1618">
            <v>141</v>
          </cell>
          <cell r="D1618">
            <v>4</v>
          </cell>
          <cell r="F1618">
            <v>3093</v>
          </cell>
          <cell r="G1618">
            <v>22806</v>
          </cell>
          <cell r="H1618" t="str">
            <v>TAIJIANGGUANGCHANG3</v>
          </cell>
          <cell r="I1618">
            <v>5</v>
          </cell>
          <cell r="J1618">
            <v>0</v>
          </cell>
          <cell r="K1618">
            <v>56</v>
          </cell>
          <cell r="L1618">
            <v>71</v>
          </cell>
          <cell r="N1618">
            <v>88</v>
          </cell>
          <cell r="O1618">
            <v>94</v>
          </cell>
          <cell r="S1618">
            <v>4</v>
          </cell>
          <cell r="U1618">
            <v>3091</v>
          </cell>
          <cell r="V1618">
            <v>3092</v>
          </cell>
          <cell r="W1618">
            <v>91</v>
          </cell>
          <cell r="X1618">
            <v>2361</v>
          </cell>
          <cell r="Y1618">
            <v>2362</v>
          </cell>
          <cell r="Z1618">
            <v>2222</v>
          </cell>
          <cell r="AA1618">
            <v>1322</v>
          </cell>
          <cell r="AB1618">
            <v>1323</v>
          </cell>
          <cell r="AC1618">
            <v>2221</v>
          </cell>
          <cell r="AD1618">
            <v>53</v>
          </cell>
          <cell r="AE1618">
            <v>1321</v>
          </cell>
          <cell r="AF1618">
            <v>2592</v>
          </cell>
          <cell r="AG1618">
            <v>2593</v>
          </cell>
          <cell r="AH1618">
            <v>2372</v>
          </cell>
          <cell r="AI1618">
            <v>2373</v>
          </cell>
          <cell r="AR1618">
            <v>2223</v>
          </cell>
          <cell r="AS1618">
            <v>53</v>
          </cell>
          <cell r="AT1618">
            <v>2593</v>
          </cell>
          <cell r="AU1618">
            <v>133</v>
          </cell>
          <cell r="AW1618">
            <v>91</v>
          </cell>
          <cell r="AX1618">
            <v>93</v>
          </cell>
          <cell r="AY1618">
            <v>1323</v>
          </cell>
          <cell r="AZ1618">
            <v>2673</v>
          </cell>
          <cell r="BA1618">
            <v>2681</v>
          </cell>
          <cell r="BB1618">
            <v>2372</v>
          </cell>
        </row>
        <row r="1619">
          <cell r="J1619" t="str">
            <v>TRX#</v>
          </cell>
        </row>
        <row r="1620">
          <cell r="J1620" t="str">
            <v>FRT</v>
          </cell>
        </row>
        <row r="1623">
          <cell r="B1623" t="str">
            <v>ALL</v>
          </cell>
        </row>
        <row r="1624">
          <cell r="B1624" t="str">
            <v>SITE:</v>
          </cell>
          <cell r="C1624" t="str">
            <v>BCF</v>
          </cell>
          <cell r="D1624" t="str">
            <v>BTS</v>
          </cell>
          <cell r="E1624" t="str">
            <v>TYP</v>
          </cell>
          <cell r="F1624" t="str">
            <v>CI</v>
          </cell>
          <cell r="G1624" t="str">
            <v>LAC</v>
          </cell>
          <cell r="H1624" t="str">
            <v>CELL NAME</v>
          </cell>
          <cell r="I1624" t="str">
            <v>NCC</v>
          </cell>
          <cell r="J1624" t="str">
            <v>BCC</v>
          </cell>
          <cell r="K1624" t="str">
            <v>BCCH</v>
          </cell>
          <cell r="L1624" t="str">
            <v>2nd</v>
          </cell>
          <cell r="M1624" t="str">
            <v>3rd</v>
          </cell>
          <cell r="N1624" t="str">
            <v>4th</v>
          </cell>
          <cell r="O1624" t="str">
            <v>5th</v>
          </cell>
          <cell r="P1624" t="str">
            <v>BCH</v>
          </cell>
          <cell r="Q1624" t="str">
            <v>AG</v>
          </cell>
          <cell r="R1624" t="str">
            <v>SD</v>
          </cell>
          <cell r="S1624" t="str">
            <v>TRX</v>
          </cell>
          <cell r="T1624" t="str">
            <v>ET</v>
          </cell>
          <cell r="W1624" t="str">
            <v>Neighbor cell</v>
          </cell>
          <cell r="AR1624" t="str">
            <v>IUO Reference Cells (Pool)  &lt;&lt;CoCh - AdjCh&gt;&gt;</v>
          </cell>
        </row>
        <row r="1625">
          <cell r="G1625" t="str">
            <v>(Dec)</v>
          </cell>
          <cell r="K1625" t="str">
            <v>TRX</v>
          </cell>
          <cell r="L1625" t="str">
            <v>TRX</v>
          </cell>
          <cell r="M1625" t="str">
            <v>TRX</v>
          </cell>
          <cell r="N1625" t="str">
            <v>TRX</v>
          </cell>
          <cell r="O1625" t="str">
            <v>TRX</v>
          </cell>
          <cell r="P1625" t="str">
            <v>CFC</v>
          </cell>
          <cell r="Q1625" t="str">
            <v>CH</v>
          </cell>
          <cell r="R1625" t="str">
            <v>CH</v>
          </cell>
          <cell r="S1625" t="str">
            <v>Num</v>
          </cell>
          <cell r="T1625" t="str">
            <v>Num</v>
          </cell>
          <cell r="U1625">
            <v>1</v>
          </cell>
          <cell r="V1625">
            <v>2</v>
          </cell>
          <cell r="W1625">
            <v>3</v>
          </cell>
          <cell r="X1625">
            <v>4</v>
          </cell>
          <cell r="Y1625">
            <v>5</v>
          </cell>
          <cell r="Z1625">
            <v>6</v>
          </cell>
          <cell r="AA1625">
            <v>7</v>
          </cell>
          <cell r="AB1625">
            <v>8</v>
          </cell>
          <cell r="AC1625">
            <v>9</v>
          </cell>
          <cell r="AD1625">
            <v>10</v>
          </cell>
          <cell r="AE1625">
            <v>11</v>
          </cell>
          <cell r="AF1625">
            <v>12</v>
          </cell>
          <cell r="AG1625">
            <v>13</v>
          </cell>
          <cell r="AH1625">
            <v>14</v>
          </cell>
          <cell r="AI1625">
            <v>15</v>
          </cell>
          <cell r="AJ1625">
            <v>16</v>
          </cell>
          <cell r="AK1625">
            <v>17</v>
          </cell>
          <cell r="AL1625">
            <v>18</v>
          </cell>
          <cell r="AM1625">
            <v>19</v>
          </cell>
          <cell r="AN1625">
            <v>20</v>
          </cell>
          <cell r="AO1625">
            <v>21</v>
          </cell>
          <cell r="AP1625">
            <v>22</v>
          </cell>
          <cell r="AQ1625">
            <v>23</v>
          </cell>
          <cell r="AR1625">
            <v>1</v>
          </cell>
          <cell r="AS1625">
            <v>2</v>
          </cell>
          <cell r="AT1625">
            <v>3</v>
          </cell>
          <cell r="AU1625">
            <v>4</v>
          </cell>
          <cell r="AV1625">
            <v>5</v>
          </cell>
          <cell r="AW1625">
            <v>6</v>
          </cell>
          <cell r="AX1625">
            <v>7</v>
          </cell>
          <cell r="AY1625">
            <v>8</v>
          </cell>
          <cell r="AZ1625">
            <v>9</v>
          </cell>
          <cell r="BA1625">
            <v>10</v>
          </cell>
          <cell r="BB1625">
            <v>11</v>
          </cell>
        </row>
        <row r="1626">
          <cell r="B1626" t="str">
            <v>BSC142</v>
          </cell>
        </row>
        <row r="1627">
          <cell r="B1627" t="str">
            <v>FUZ006</v>
          </cell>
          <cell r="C1627">
            <v>142</v>
          </cell>
          <cell r="D1627">
            <v>4</v>
          </cell>
          <cell r="F1627">
            <v>61</v>
          </cell>
          <cell r="G1627">
            <v>22807</v>
          </cell>
          <cell r="H1627" t="str">
            <v>ZIYANG1</v>
          </cell>
          <cell r="I1627">
            <v>6</v>
          </cell>
          <cell r="J1627">
            <v>2</v>
          </cell>
          <cell r="K1627">
            <v>43</v>
          </cell>
          <cell r="L1627">
            <v>79</v>
          </cell>
          <cell r="M1627">
            <v>71</v>
          </cell>
          <cell r="N1627">
            <v>84</v>
          </cell>
          <cell r="O1627">
            <v>90</v>
          </cell>
          <cell r="S1627">
            <v>5</v>
          </cell>
          <cell r="U1627">
            <v>62</v>
          </cell>
          <cell r="V1627">
            <v>63</v>
          </cell>
          <cell r="W1627">
            <v>2743</v>
          </cell>
          <cell r="X1627">
            <v>2753</v>
          </cell>
          <cell r="Y1627">
            <v>2793</v>
          </cell>
          <cell r="Z1627">
            <v>1282</v>
          </cell>
          <cell r="AA1627">
            <v>2322</v>
          </cell>
          <cell r="AB1627">
            <v>2871</v>
          </cell>
          <cell r="AC1627">
            <v>2872</v>
          </cell>
          <cell r="AD1627">
            <v>1283</v>
          </cell>
          <cell r="AE1627">
            <v>2323</v>
          </cell>
          <cell r="AF1627">
            <v>1281</v>
          </cell>
          <cell r="AR1627">
            <v>2871</v>
          </cell>
          <cell r="AS1627">
            <v>1301</v>
          </cell>
          <cell r="AT1627">
            <v>2791</v>
          </cell>
          <cell r="AU1627">
            <v>2741</v>
          </cell>
          <cell r="AV1627">
            <v>2331</v>
          </cell>
          <cell r="AW1627">
            <v>3101</v>
          </cell>
          <cell r="AY1627">
            <v>1282</v>
          </cell>
          <cell r="AZ1627">
            <v>2763</v>
          </cell>
          <cell r="BA1627">
            <v>1281</v>
          </cell>
          <cell r="BB1627">
            <v>2322</v>
          </cell>
        </row>
        <row r="1628">
          <cell r="J1628" t="str">
            <v>TRX#</v>
          </cell>
        </row>
        <row r="1629">
          <cell r="J1629" t="str">
            <v>FRT</v>
          </cell>
        </row>
        <row r="1632">
          <cell r="B1632" t="str">
            <v>FUZ006</v>
          </cell>
          <cell r="C1632">
            <v>142</v>
          </cell>
          <cell r="D1632">
            <v>4</v>
          </cell>
          <cell r="F1632">
            <v>62</v>
          </cell>
          <cell r="G1632">
            <v>22807</v>
          </cell>
          <cell r="H1632" t="str">
            <v>ZIYANG2</v>
          </cell>
          <cell r="I1632">
            <v>7</v>
          </cell>
          <cell r="J1632">
            <v>7</v>
          </cell>
          <cell r="K1632">
            <v>50</v>
          </cell>
          <cell r="L1632">
            <v>64</v>
          </cell>
          <cell r="M1632">
            <v>66</v>
          </cell>
          <cell r="N1632">
            <v>86</v>
          </cell>
          <cell r="O1632">
            <v>92</v>
          </cell>
          <cell r="S1632">
            <v>5</v>
          </cell>
          <cell r="U1632">
            <v>63</v>
          </cell>
          <cell r="V1632">
            <v>61</v>
          </cell>
          <cell r="W1632">
            <v>2743</v>
          </cell>
          <cell r="X1632">
            <v>2752</v>
          </cell>
          <cell r="Y1632">
            <v>2753</v>
          </cell>
          <cell r="Z1632">
            <v>2793</v>
          </cell>
          <cell r="AA1632">
            <v>1282</v>
          </cell>
          <cell r="AB1632">
            <v>2763</v>
          </cell>
          <cell r="AC1632">
            <v>1301</v>
          </cell>
          <cell r="AD1632">
            <v>1302</v>
          </cell>
          <cell r="AE1632">
            <v>2792</v>
          </cell>
          <cell r="AF1632">
            <v>2332</v>
          </cell>
          <cell r="AG1632">
            <v>271</v>
          </cell>
          <cell r="AH1632">
            <v>3101</v>
          </cell>
          <cell r="AR1632">
            <v>1192</v>
          </cell>
          <cell r="AS1632">
            <v>2872</v>
          </cell>
          <cell r="AT1632">
            <v>302</v>
          </cell>
          <cell r="AU1632">
            <v>1302</v>
          </cell>
          <cell r="AV1632">
            <v>3102</v>
          </cell>
          <cell r="AX1632">
            <v>2322</v>
          </cell>
          <cell r="AY1632">
            <v>1282</v>
          </cell>
          <cell r="AZ1632">
            <v>2332</v>
          </cell>
          <cell r="BA1632">
            <v>2753</v>
          </cell>
          <cell r="BB1632">
            <v>1283</v>
          </cell>
        </row>
        <row r="1633">
          <cell r="J1633" t="str">
            <v>TRX#</v>
          </cell>
        </row>
        <row r="1634">
          <cell r="J1634" t="str">
            <v>FRT</v>
          </cell>
        </row>
        <row r="1637">
          <cell r="B1637" t="str">
            <v>FUZ006</v>
          </cell>
          <cell r="C1637">
            <v>142</v>
          </cell>
          <cell r="D1637">
            <v>4</v>
          </cell>
          <cell r="F1637">
            <v>63</v>
          </cell>
          <cell r="G1637">
            <v>22807</v>
          </cell>
          <cell r="H1637" t="str">
            <v>ZIYANG3</v>
          </cell>
          <cell r="I1637">
            <v>6</v>
          </cell>
          <cell r="J1637">
            <v>1</v>
          </cell>
          <cell r="K1637">
            <v>59</v>
          </cell>
          <cell r="L1637">
            <v>81</v>
          </cell>
          <cell r="M1637">
            <v>76</v>
          </cell>
          <cell r="N1637">
            <v>88</v>
          </cell>
          <cell r="O1637">
            <v>94</v>
          </cell>
          <cell r="S1637">
            <v>5</v>
          </cell>
          <cell r="U1637">
            <v>61</v>
          </cell>
          <cell r="V1637">
            <v>62</v>
          </cell>
          <cell r="W1637">
            <v>2763</v>
          </cell>
          <cell r="X1637">
            <v>1301</v>
          </cell>
          <cell r="Y1637">
            <v>2331</v>
          </cell>
          <cell r="Z1637">
            <v>2332</v>
          </cell>
          <cell r="AA1637">
            <v>301</v>
          </cell>
          <cell r="AB1637">
            <v>302</v>
          </cell>
          <cell r="AC1637">
            <v>2871</v>
          </cell>
          <cell r="AD1637">
            <v>2872</v>
          </cell>
          <cell r="AE1637">
            <v>2322</v>
          </cell>
          <cell r="AF1637">
            <v>2323</v>
          </cell>
          <cell r="AG1637">
            <v>3101</v>
          </cell>
          <cell r="AH1637">
            <v>3103</v>
          </cell>
          <cell r="AR1637">
            <v>2873</v>
          </cell>
          <cell r="AS1637">
            <v>2793</v>
          </cell>
          <cell r="AT1637">
            <v>2743</v>
          </cell>
          <cell r="AU1637">
            <v>1303</v>
          </cell>
          <cell r="AV1637">
            <v>3103</v>
          </cell>
          <cell r="AX1637">
            <v>2331</v>
          </cell>
          <cell r="AY1637">
            <v>2323</v>
          </cell>
          <cell r="AZ1637">
            <v>1283</v>
          </cell>
          <cell r="BA1637">
            <v>2753</v>
          </cell>
          <cell r="BB1637">
            <v>2763</v>
          </cell>
        </row>
        <row r="1638">
          <cell r="J1638" t="str">
            <v>TRX#</v>
          </cell>
        </row>
        <row r="1639">
          <cell r="J1639" t="str">
            <v>FRT</v>
          </cell>
        </row>
        <row r="1642">
          <cell r="B1642" t="str">
            <v>FUZ014</v>
          </cell>
          <cell r="C1642">
            <v>142</v>
          </cell>
          <cell r="D1642">
            <v>4</v>
          </cell>
          <cell r="F1642">
            <v>141</v>
          </cell>
          <cell r="G1642">
            <v>22807</v>
          </cell>
          <cell r="H1642" t="str">
            <v>MAWEI1</v>
          </cell>
          <cell r="I1642">
            <v>4</v>
          </cell>
          <cell r="J1642">
            <v>0</v>
          </cell>
          <cell r="K1642">
            <v>61</v>
          </cell>
          <cell r="L1642">
            <v>44</v>
          </cell>
          <cell r="M1642">
            <v>56</v>
          </cell>
          <cell r="N1642">
            <v>78</v>
          </cell>
          <cell r="S1642">
            <v>4</v>
          </cell>
          <cell r="U1642">
            <v>142</v>
          </cell>
          <cell r="V1642">
            <v>143</v>
          </cell>
          <cell r="W1642">
            <v>662</v>
          </cell>
          <cell r="X1642">
            <v>661</v>
          </cell>
          <cell r="Y1642">
            <v>1412</v>
          </cell>
          <cell r="Z1642">
            <v>1413</v>
          </cell>
          <cell r="AA1642">
            <v>1643</v>
          </cell>
          <cell r="AB1642">
            <v>1422</v>
          </cell>
          <cell r="AC1642">
            <v>1611</v>
          </cell>
          <cell r="AD1642">
            <v>1613</v>
          </cell>
          <cell r="AE1642">
            <v>1411</v>
          </cell>
          <cell r="AF1642">
            <v>2442</v>
          </cell>
          <cell r="AG1642">
            <v>2443</v>
          </cell>
          <cell r="AH1642">
            <v>3351</v>
          </cell>
          <cell r="AI1642">
            <v>3353</v>
          </cell>
        </row>
        <row r="1643">
          <cell r="J1643" t="str">
            <v>TRX#</v>
          </cell>
        </row>
        <row r="1644">
          <cell r="J1644" t="str">
            <v>FRT</v>
          </cell>
        </row>
        <row r="1647">
          <cell r="B1647" t="str">
            <v>FUZ014</v>
          </cell>
          <cell r="C1647">
            <v>142</v>
          </cell>
          <cell r="D1647">
            <v>4</v>
          </cell>
          <cell r="F1647">
            <v>142</v>
          </cell>
          <cell r="G1647">
            <v>22807</v>
          </cell>
          <cell r="H1647" t="str">
            <v>MAWEI2</v>
          </cell>
          <cell r="I1647">
            <v>4</v>
          </cell>
          <cell r="J1647">
            <v>4</v>
          </cell>
          <cell r="K1647">
            <v>72</v>
          </cell>
          <cell r="L1647">
            <v>51</v>
          </cell>
          <cell r="M1647">
            <v>58</v>
          </cell>
          <cell r="N1647">
            <v>64</v>
          </cell>
          <cell r="S1647">
            <v>4</v>
          </cell>
          <cell r="U1647">
            <v>141</v>
          </cell>
          <cell r="V1647">
            <v>143</v>
          </cell>
          <cell r="W1647">
            <v>2021</v>
          </cell>
          <cell r="X1647">
            <v>2022</v>
          </cell>
          <cell r="Y1647">
            <v>1611</v>
          </cell>
          <cell r="Z1647">
            <v>1612</v>
          </cell>
          <cell r="AA1647">
            <v>1613</v>
          </cell>
          <cell r="AB1647">
            <v>1422</v>
          </cell>
          <cell r="AC1647">
            <v>1952</v>
          </cell>
          <cell r="AD1647">
            <v>1643</v>
          </cell>
          <cell r="AE1647">
            <v>1412</v>
          </cell>
          <cell r="AF1647">
            <v>2442</v>
          </cell>
          <cell r="AG1647">
            <v>3353</v>
          </cell>
        </row>
        <row r="1648">
          <cell r="J1648" t="str">
            <v>TRX#</v>
          </cell>
        </row>
        <row r="1649">
          <cell r="J1649" t="str">
            <v>FRT</v>
          </cell>
        </row>
        <row r="1652">
          <cell r="B1652" t="str">
            <v>FUZ014</v>
          </cell>
          <cell r="C1652">
            <v>142</v>
          </cell>
          <cell r="D1652">
            <v>4</v>
          </cell>
          <cell r="F1652">
            <v>143</v>
          </cell>
          <cell r="G1652">
            <v>22807</v>
          </cell>
          <cell r="H1652" t="str">
            <v>MAWEI3</v>
          </cell>
          <cell r="I1652">
            <v>4</v>
          </cell>
          <cell r="J1652">
            <v>5</v>
          </cell>
          <cell r="K1652">
            <v>86</v>
          </cell>
          <cell r="L1652">
            <v>49</v>
          </cell>
          <cell r="M1652">
            <v>67</v>
          </cell>
          <cell r="N1652">
            <v>93</v>
          </cell>
          <cell r="S1652">
            <v>4</v>
          </cell>
          <cell r="U1652">
            <v>141</v>
          </cell>
          <cell r="V1652">
            <v>142</v>
          </cell>
          <cell r="W1652">
            <v>1612</v>
          </cell>
          <cell r="X1652">
            <v>1613</v>
          </cell>
          <cell r="Y1652">
            <v>2021</v>
          </cell>
          <cell r="Z1652">
            <v>2022</v>
          </cell>
          <cell r="AA1652">
            <v>1951</v>
          </cell>
          <cell r="AB1652">
            <v>662</v>
          </cell>
          <cell r="AC1652">
            <v>1413</v>
          </cell>
          <cell r="AD1652">
            <v>661</v>
          </cell>
          <cell r="AE1652">
            <v>1422</v>
          </cell>
          <cell r="AF1652">
            <v>1952</v>
          </cell>
          <cell r="AG1652">
            <v>2443</v>
          </cell>
          <cell r="AH1652">
            <v>3353</v>
          </cell>
        </row>
        <row r="1653">
          <cell r="J1653" t="str">
            <v>TRX#</v>
          </cell>
        </row>
        <row r="1654">
          <cell r="J1654" t="str">
            <v>FRT</v>
          </cell>
        </row>
        <row r="1657">
          <cell r="B1657" t="str">
            <v>FUZ015</v>
          </cell>
          <cell r="C1657">
            <v>142</v>
          </cell>
          <cell r="D1657">
            <v>4</v>
          </cell>
          <cell r="F1657">
            <v>151</v>
          </cell>
          <cell r="G1657">
            <v>22807</v>
          </cell>
          <cell r="H1657" t="str">
            <v>LANGQI1</v>
          </cell>
          <cell r="I1657">
            <v>6</v>
          </cell>
          <cell r="J1657">
            <v>3</v>
          </cell>
          <cell r="K1657">
            <v>43</v>
          </cell>
          <cell r="L1657">
            <v>47</v>
          </cell>
          <cell r="M1657">
            <v>68</v>
          </cell>
          <cell r="S1657">
            <v>3</v>
          </cell>
          <cell r="U1657">
            <v>152</v>
          </cell>
          <cell r="V1657">
            <v>153</v>
          </cell>
          <cell r="W1657">
            <v>212</v>
          </cell>
          <cell r="X1657">
            <v>632</v>
          </cell>
          <cell r="Y1657">
            <v>633</v>
          </cell>
          <cell r="Z1657">
            <v>1421</v>
          </cell>
          <cell r="AA1657">
            <v>1422</v>
          </cell>
          <cell r="AB1657">
            <v>481</v>
          </cell>
          <cell r="AC1657">
            <v>482</v>
          </cell>
          <cell r="AD1657">
            <v>1601</v>
          </cell>
          <cell r="AE1657">
            <v>1603</v>
          </cell>
          <cell r="AF1657">
            <v>431</v>
          </cell>
          <cell r="AG1657">
            <v>1411</v>
          </cell>
          <cell r="AH1657">
            <v>3361</v>
          </cell>
        </row>
        <row r="1658">
          <cell r="J1658" t="str">
            <v>TRX#</v>
          </cell>
        </row>
        <row r="1659">
          <cell r="J1659" t="str">
            <v>FRT</v>
          </cell>
        </row>
        <row r="1662">
          <cell r="B1662" t="str">
            <v>FUZ015</v>
          </cell>
          <cell r="C1662">
            <v>142</v>
          </cell>
          <cell r="D1662">
            <v>4</v>
          </cell>
          <cell r="F1662">
            <v>152</v>
          </cell>
          <cell r="G1662">
            <v>22807</v>
          </cell>
          <cell r="H1662" t="str">
            <v>LANGQI2</v>
          </cell>
          <cell r="I1662">
            <v>5</v>
          </cell>
          <cell r="J1662">
            <v>5</v>
          </cell>
          <cell r="K1662">
            <v>57</v>
          </cell>
          <cell r="L1662">
            <v>90</v>
          </cell>
          <cell r="S1662">
            <v>2</v>
          </cell>
          <cell r="U1662">
            <v>151</v>
          </cell>
          <cell r="V1662">
            <v>153</v>
          </cell>
          <cell r="W1662">
            <v>632</v>
          </cell>
          <cell r="X1662">
            <v>1421</v>
          </cell>
          <cell r="Y1662">
            <v>1422</v>
          </cell>
          <cell r="Z1662">
            <v>1423</v>
          </cell>
          <cell r="AA1662">
            <v>1411</v>
          </cell>
          <cell r="AB1662">
            <v>481</v>
          </cell>
          <cell r="AC1662">
            <v>482</v>
          </cell>
          <cell r="AD1662">
            <v>1581</v>
          </cell>
          <cell r="AE1662">
            <v>633</v>
          </cell>
          <cell r="AF1662">
            <v>3361</v>
          </cell>
        </row>
        <row r="1663">
          <cell r="J1663" t="str">
            <v>TRX#</v>
          </cell>
        </row>
        <row r="1664">
          <cell r="J1664" t="str">
            <v>FRT</v>
          </cell>
        </row>
        <row r="1667">
          <cell r="B1667" t="str">
            <v>FUZ015</v>
          </cell>
          <cell r="C1667">
            <v>142</v>
          </cell>
          <cell r="D1667">
            <v>4</v>
          </cell>
          <cell r="F1667">
            <v>153</v>
          </cell>
          <cell r="G1667">
            <v>22807</v>
          </cell>
          <cell r="H1667" t="str">
            <v>LANGQI3</v>
          </cell>
          <cell r="I1667">
            <v>5</v>
          </cell>
          <cell r="J1667">
            <v>5</v>
          </cell>
          <cell r="K1667">
            <v>55</v>
          </cell>
          <cell r="L1667">
            <v>62</v>
          </cell>
          <cell r="M1667">
            <v>64</v>
          </cell>
          <cell r="S1667">
            <v>3</v>
          </cell>
          <cell r="U1667">
            <v>151</v>
          </cell>
          <cell r="V1667">
            <v>152</v>
          </cell>
          <cell r="W1667">
            <v>1421</v>
          </cell>
          <cell r="X1667">
            <v>1422</v>
          </cell>
          <cell r="Y1667">
            <v>632</v>
          </cell>
          <cell r="Z1667">
            <v>633</v>
          </cell>
          <cell r="AA1667">
            <v>1581</v>
          </cell>
          <cell r="AB1667">
            <v>213</v>
          </cell>
          <cell r="AC1667">
            <v>631</v>
          </cell>
          <cell r="AD1667">
            <v>1931</v>
          </cell>
        </row>
        <row r="1668">
          <cell r="J1668" t="str">
            <v>TRX#</v>
          </cell>
        </row>
        <row r="1669">
          <cell r="J1669" t="str">
            <v>FRT</v>
          </cell>
        </row>
        <row r="1672">
          <cell r="B1672" t="str">
            <v>FUZ029</v>
          </cell>
          <cell r="C1672">
            <v>142</v>
          </cell>
          <cell r="D1672">
            <v>4</v>
          </cell>
          <cell r="F1672">
            <v>291</v>
          </cell>
          <cell r="G1672">
            <v>22807</v>
          </cell>
          <cell r="H1672" t="str">
            <v>YIUDIANSJY1</v>
          </cell>
          <cell r="I1672">
            <v>4</v>
          </cell>
          <cell r="J1672">
            <v>5</v>
          </cell>
          <cell r="K1672">
            <v>55</v>
          </cell>
          <cell r="L1672">
            <v>71</v>
          </cell>
          <cell r="N1672">
            <v>83</v>
          </cell>
          <cell r="O1672">
            <v>89</v>
          </cell>
          <cell r="S1672">
            <v>4</v>
          </cell>
          <cell r="U1672">
            <v>292</v>
          </cell>
          <cell r="V1672">
            <v>293</v>
          </cell>
          <cell r="W1672">
            <v>281</v>
          </cell>
          <cell r="X1672">
            <v>3062</v>
          </cell>
          <cell r="Y1672">
            <v>3061</v>
          </cell>
          <cell r="Z1672">
            <v>2402</v>
          </cell>
          <cell r="AA1672">
            <v>2403</v>
          </cell>
          <cell r="AB1672">
            <v>1283</v>
          </cell>
          <cell r="AC1672">
            <v>2321</v>
          </cell>
          <cell r="AD1672">
            <v>2323</v>
          </cell>
          <cell r="AE1672">
            <v>2621</v>
          </cell>
          <cell r="AF1672">
            <v>2622</v>
          </cell>
          <cell r="AG1672">
            <v>1271</v>
          </cell>
          <cell r="AR1672">
            <v>3061</v>
          </cell>
          <cell r="AS1672">
            <v>2401</v>
          </cell>
          <cell r="AT1672">
            <v>2321</v>
          </cell>
          <cell r="AU1672">
            <v>2861</v>
          </cell>
          <cell r="AV1672">
            <v>1271</v>
          </cell>
          <cell r="AX1672">
            <v>2621</v>
          </cell>
          <cell r="AY1672">
            <v>11</v>
          </cell>
          <cell r="AZ1672">
            <v>282</v>
          </cell>
          <cell r="BA1672">
            <v>1193</v>
          </cell>
        </row>
        <row r="1673">
          <cell r="J1673" t="str">
            <v>TRX#</v>
          </cell>
        </row>
        <row r="1674">
          <cell r="J1674" t="str">
            <v>FRT</v>
          </cell>
        </row>
        <row r="1677">
          <cell r="B1677" t="str">
            <v>FUZ029</v>
          </cell>
          <cell r="C1677">
            <v>142</v>
          </cell>
          <cell r="D1677">
            <v>4</v>
          </cell>
          <cell r="F1677">
            <v>292</v>
          </cell>
          <cell r="G1677">
            <v>22807</v>
          </cell>
          <cell r="H1677" t="str">
            <v>YIUDIANSJY2</v>
          </cell>
          <cell r="I1677">
            <v>5</v>
          </cell>
          <cell r="J1677">
            <v>6</v>
          </cell>
          <cell r="K1677">
            <v>55</v>
          </cell>
          <cell r="L1677">
            <v>74</v>
          </cell>
          <cell r="N1677">
            <v>85</v>
          </cell>
          <cell r="O1677">
            <v>91</v>
          </cell>
          <cell r="S1677">
            <v>4</v>
          </cell>
          <cell r="U1677">
            <v>293</v>
          </cell>
          <cell r="V1677">
            <v>291</v>
          </cell>
          <cell r="W1677">
            <v>2402</v>
          </cell>
          <cell r="X1677">
            <v>2403</v>
          </cell>
          <cell r="Y1677">
            <v>1283</v>
          </cell>
          <cell r="Z1677">
            <v>2321</v>
          </cell>
          <cell r="AA1677">
            <v>2323</v>
          </cell>
          <cell r="AB1677">
            <v>2871</v>
          </cell>
          <cell r="AC1677">
            <v>2873</v>
          </cell>
          <cell r="AD1677">
            <v>2861</v>
          </cell>
          <cell r="AE1677">
            <v>2622</v>
          </cell>
          <cell r="AF1677">
            <v>1272</v>
          </cell>
          <cell r="AG1677">
            <v>1271</v>
          </cell>
          <cell r="AR1677">
            <v>3062</v>
          </cell>
          <cell r="AS1677">
            <v>2402</v>
          </cell>
          <cell r="AT1677">
            <v>1272</v>
          </cell>
          <cell r="AU1677">
            <v>2862</v>
          </cell>
          <cell r="AW1677">
            <v>281</v>
          </cell>
          <cell r="AX1677">
            <v>1192</v>
          </cell>
          <cell r="AY1677">
            <v>2871</v>
          </cell>
          <cell r="AZ1677">
            <v>2622</v>
          </cell>
          <cell r="BA1677">
            <v>2621</v>
          </cell>
        </row>
        <row r="1678">
          <cell r="J1678" t="str">
            <v>TRX#</v>
          </cell>
        </row>
        <row r="1679">
          <cell r="J1679" t="str">
            <v>FRT</v>
          </cell>
        </row>
        <row r="1682">
          <cell r="B1682" t="str">
            <v>FUZ029</v>
          </cell>
          <cell r="C1682">
            <v>142</v>
          </cell>
          <cell r="D1682">
            <v>4</v>
          </cell>
          <cell r="F1682">
            <v>293</v>
          </cell>
          <cell r="G1682">
            <v>22807</v>
          </cell>
          <cell r="H1682" t="str">
            <v>YIUDIANSJY3</v>
          </cell>
          <cell r="I1682">
            <v>6</v>
          </cell>
          <cell r="J1682">
            <v>4</v>
          </cell>
          <cell r="K1682">
            <v>43</v>
          </cell>
          <cell r="L1682">
            <v>66</v>
          </cell>
          <cell r="N1682">
            <v>87</v>
          </cell>
          <cell r="O1682">
            <v>93</v>
          </cell>
          <cell r="S1682">
            <v>4</v>
          </cell>
          <cell r="U1682">
            <v>291</v>
          </cell>
          <cell r="V1682">
            <v>292</v>
          </cell>
          <cell r="W1682">
            <v>3062</v>
          </cell>
          <cell r="X1682">
            <v>2621</v>
          </cell>
          <cell r="Y1682">
            <v>2622</v>
          </cell>
          <cell r="Z1682">
            <v>1271</v>
          </cell>
          <cell r="AA1682">
            <v>1272</v>
          </cell>
          <cell r="AB1682">
            <v>2861</v>
          </cell>
          <cell r="AC1682">
            <v>2873</v>
          </cell>
          <cell r="AD1682">
            <v>2321</v>
          </cell>
          <cell r="AE1682">
            <v>2323</v>
          </cell>
          <cell r="AF1682">
            <v>2863</v>
          </cell>
          <cell r="AG1682">
            <v>2871</v>
          </cell>
          <cell r="AR1682">
            <v>3063</v>
          </cell>
          <cell r="AS1682">
            <v>2403</v>
          </cell>
          <cell r="AT1682">
            <v>1273</v>
          </cell>
          <cell r="AU1682">
            <v>2863</v>
          </cell>
          <cell r="AV1682">
            <v>2323</v>
          </cell>
          <cell r="AX1682">
            <v>281</v>
          </cell>
          <cell r="AY1682">
            <v>282</v>
          </cell>
          <cell r="AZ1682">
            <v>2622</v>
          </cell>
          <cell r="BA1682">
            <v>2873</v>
          </cell>
          <cell r="BB1682">
            <v>2272</v>
          </cell>
        </row>
        <row r="1683">
          <cell r="J1683" t="str">
            <v>TRX#</v>
          </cell>
        </row>
        <row r="1684">
          <cell r="J1684" t="str">
            <v>FRT</v>
          </cell>
        </row>
        <row r="1687">
          <cell r="B1687" t="str">
            <v>FUZ035</v>
          </cell>
          <cell r="C1687">
            <v>142</v>
          </cell>
          <cell r="D1687">
            <v>4</v>
          </cell>
          <cell r="F1687">
            <v>351</v>
          </cell>
          <cell r="G1687">
            <v>22807</v>
          </cell>
          <cell r="H1687" t="str">
            <v>FUXING1</v>
          </cell>
          <cell r="I1687">
            <v>6</v>
          </cell>
          <cell r="J1687">
            <v>1</v>
          </cell>
          <cell r="K1687">
            <v>50</v>
          </cell>
          <cell r="L1687">
            <v>71</v>
          </cell>
          <cell r="N1687">
            <v>83</v>
          </cell>
          <cell r="O1687">
            <v>89</v>
          </cell>
          <cell r="S1687">
            <v>4</v>
          </cell>
          <cell r="U1687">
            <v>352</v>
          </cell>
          <cell r="V1687">
            <v>353</v>
          </cell>
          <cell r="W1687">
            <v>2812</v>
          </cell>
          <cell r="X1687">
            <v>2813</v>
          </cell>
          <cell r="Y1687">
            <v>2741</v>
          </cell>
          <cell r="Z1687">
            <v>2742</v>
          </cell>
          <cell r="AA1687">
            <v>2721</v>
          </cell>
          <cell r="AB1687">
            <v>2743</v>
          </cell>
          <cell r="AC1687">
            <v>1431</v>
          </cell>
          <cell r="AD1687">
            <v>2782</v>
          </cell>
          <cell r="AE1687">
            <v>2783</v>
          </cell>
          <cell r="AR1687">
            <v>2751</v>
          </cell>
          <cell r="AS1687">
            <v>2821</v>
          </cell>
          <cell r="AT1687">
            <v>2831</v>
          </cell>
          <cell r="AV1687">
            <v>2741</v>
          </cell>
          <cell r="AW1687">
            <v>2721</v>
          </cell>
          <cell r="AX1687">
            <v>2791</v>
          </cell>
          <cell r="AY1687">
            <v>2811</v>
          </cell>
        </row>
        <row r="1688">
          <cell r="J1688" t="str">
            <v>TRX#</v>
          </cell>
        </row>
        <row r="1689">
          <cell r="J1689" t="str">
            <v>FRT</v>
          </cell>
        </row>
        <row r="1692">
          <cell r="B1692" t="str">
            <v>FUZ035</v>
          </cell>
          <cell r="C1692">
            <v>142</v>
          </cell>
          <cell r="D1692">
            <v>4</v>
          </cell>
          <cell r="F1692">
            <v>352</v>
          </cell>
          <cell r="G1692">
            <v>22807</v>
          </cell>
          <cell r="H1692" t="str">
            <v>FUXING2</v>
          </cell>
          <cell r="I1692">
            <v>5</v>
          </cell>
          <cell r="J1692">
            <v>5</v>
          </cell>
          <cell r="K1692">
            <v>47</v>
          </cell>
          <cell r="L1692">
            <v>61</v>
          </cell>
          <cell r="N1692">
            <v>85</v>
          </cell>
          <cell r="O1692">
            <v>91</v>
          </cell>
          <cell r="S1692">
            <v>4</v>
          </cell>
          <cell r="U1692">
            <v>353</v>
          </cell>
          <cell r="V1692">
            <v>351</v>
          </cell>
          <cell r="W1692">
            <v>2721</v>
          </cell>
          <cell r="X1692">
            <v>2723</v>
          </cell>
          <cell r="Y1692">
            <v>2722</v>
          </cell>
          <cell r="Z1692">
            <v>661</v>
          </cell>
          <cell r="AA1692">
            <v>663</v>
          </cell>
          <cell r="AB1692">
            <v>1431</v>
          </cell>
          <cell r="AC1692">
            <v>2782</v>
          </cell>
          <cell r="AR1692">
            <v>2332</v>
          </cell>
          <cell r="AS1692">
            <v>2752</v>
          </cell>
          <cell r="AT1692">
            <v>2822</v>
          </cell>
          <cell r="AV1692">
            <v>2812</v>
          </cell>
          <cell r="AW1692">
            <v>2792</v>
          </cell>
          <cell r="AX1692">
            <v>2742</v>
          </cell>
          <cell r="AY1692">
            <v>272</v>
          </cell>
          <cell r="AZ1692">
            <v>62</v>
          </cell>
          <cell r="BA1692">
            <v>1302</v>
          </cell>
          <cell r="BB1692">
            <v>2722</v>
          </cell>
        </row>
        <row r="1693">
          <cell r="J1693" t="str">
            <v>TRX#</v>
          </cell>
        </row>
        <row r="1694">
          <cell r="J1694" t="str">
            <v>FRT</v>
          </cell>
        </row>
        <row r="1697">
          <cell r="B1697" t="str">
            <v>FUZ035</v>
          </cell>
          <cell r="C1697">
            <v>142</v>
          </cell>
          <cell r="D1697">
            <v>4</v>
          </cell>
          <cell r="F1697">
            <v>353</v>
          </cell>
          <cell r="G1697">
            <v>22807</v>
          </cell>
          <cell r="H1697" t="str">
            <v>FUXING3</v>
          </cell>
          <cell r="I1697">
            <v>5</v>
          </cell>
          <cell r="J1697">
            <v>4</v>
          </cell>
          <cell r="K1697">
            <v>57</v>
          </cell>
          <cell r="L1697">
            <v>67</v>
          </cell>
          <cell r="N1697">
            <v>87</v>
          </cell>
          <cell r="O1697">
            <v>93</v>
          </cell>
          <cell r="S1697">
            <v>4</v>
          </cell>
          <cell r="U1697">
            <v>351</v>
          </cell>
          <cell r="V1697">
            <v>352</v>
          </cell>
          <cell r="W1697">
            <v>2742</v>
          </cell>
          <cell r="X1697">
            <v>2761</v>
          </cell>
          <cell r="Y1697">
            <v>2721</v>
          </cell>
          <cell r="Z1697">
            <v>2722</v>
          </cell>
          <cell r="AA1697">
            <v>272</v>
          </cell>
          <cell r="AB1697">
            <v>2711</v>
          </cell>
          <cell r="AC1697">
            <v>2712</v>
          </cell>
          <cell r="AD1697">
            <v>2782</v>
          </cell>
          <cell r="AR1697">
            <v>2753</v>
          </cell>
          <cell r="AS1697">
            <v>2762</v>
          </cell>
          <cell r="AU1697">
            <v>2723</v>
          </cell>
          <cell r="AV1697">
            <v>2743</v>
          </cell>
        </row>
        <row r="1698">
          <cell r="J1698" t="str">
            <v>TRX#</v>
          </cell>
        </row>
        <row r="1699">
          <cell r="J1699" t="str">
            <v>FRT</v>
          </cell>
        </row>
        <row r="1702">
          <cell r="B1702" t="str">
            <v>FUZ066</v>
          </cell>
          <cell r="C1702">
            <v>142</v>
          </cell>
          <cell r="D1702">
            <v>4</v>
          </cell>
          <cell r="F1702">
            <v>661</v>
          </cell>
          <cell r="G1702">
            <v>22807</v>
          </cell>
          <cell r="H1702" t="str">
            <v>KUAIAN1</v>
          </cell>
          <cell r="I1702">
            <v>5</v>
          </cell>
          <cell r="J1702">
            <v>7</v>
          </cell>
          <cell r="K1702">
            <v>55</v>
          </cell>
          <cell r="L1702">
            <v>74</v>
          </cell>
          <cell r="S1702">
            <v>2</v>
          </cell>
          <cell r="U1702">
            <v>662</v>
          </cell>
          <cell r="V1702">
            <v>663</v>
          </cell>
          <cell r="W1702">
            <v>352</v>
          </cell>
          <cell r="X1702">
            <v>1431</v>
          </cell>
          <cell r="Y1702">
            <v>1423</v>
          </cell>
          <cell r="Z1702">
            <v>141</v>
          </cell>
          <cell r="AA1702">
            <v>143</v>
          </cell>
          <cell r="AB1702">
            <v>1413</v>
          </cell>
          <cell r="AC1702">
            <v>1411</v>
          </cell>
          <cell r="AD1702">
            <v>2722</v>
          </cell>
        </row>
        <row r="1703">
          <cell r="J1703" t="str">
            <v>TRX#</v>
          </cell>
        </row>
        <row r="1704">
          <cell r="J1704" t="str">
            <v>FRT</v>
          </cell>
        </row>
        <row r="1707">
          <cell r="B1707" t="str">
            <v>FUZ066</v>
          </cell>
          <cell r="C1707">
            <v>142</v>
          </cell>
          <cell r="D1707">
            <v>4</v>
          </cell>
          <cell r="F1707">
            <v>662</v>
          </cell>
          <cell r="G1707">
            <v>22807</v>
          </cell>
          <cell r="H1707" t="str">
            <v>KUAIAN2</v>
          </cell>
          <cell r="I1707">
            <v>5</v>
          </cell>
          <cell r="J1707">
            <v>7</v>
          </cell>
          <cell r="K1707">
            <v>57</v>
          </cell>
          <cell r="L1707">
            <v>76</v>
          </cell>
          <cell r="S1707">
            <v>2</v>
          </cell>
          <cell r="U1707">
            <v>661</v>
          </cell>
          <cell r="V1707">
            <v>663</v>
          </cell>
          <cell r="W1707">
            <v>1381</v>
          </cell>
          <cell r="X1707">
            <v>1951</v>
          </cell>
          <cell r="Y1707">
            <v>2021</v>
          </cell>
          <cell r="Z1707">
            <v>141</v>
          </cell>
          <cell r="AA1707">
            <v>143</v>
          </cell>
          <cell r="AB1707">
            <v>1411</v>
          </cell>
          <cell r="AC1707">
            <v>1413</v>
          </cell>
          <cell r="AD1707">
            <v>1423</v>
          </cell>
          <cell r="AE1707">
            <v>1952</v>
          </cell>
        </row>
        <row r="1708">
          <cell r="J1708" t="str">
            <v>TRX#</v>
          </cell>
        </row>
        <row r="1709">
          <cell r="J1709" t="str">
            <v>FRT</v>
          </cell>
        </row>
        <row r="1712">
          <cell r="B1712" t="str">
            <v>FUZ066</v>
          </cell>
          <cell r="C1712">
            <v>142</v>
          </cell>
          <cell r="D1712">
            <v>4</v>
          </cell>
          <cell r="F1712">
            <v>663</v>
          </cell>
          <cell r="G1712">
            <v>22807</v>
          </cell>
          <cell r="H1712" t="str">
            <v>KUAIAN3</v>
          </cell>
          <cell r="I1712">
            <v>5</v>
          </cell>
          <cell r="J1712">
            <v>5</v>
          </cell>
          <cell r="K1712">
            <v>53</v>
          </cell>
          <cell r="L1712">
            <v>65</v>
          </cell>
          <cell r="S1712">
            <v>2</v>
          </cell>
          <cell r="U1712">
            <v>661</v>
          </cell>
          <cell r="V1712">
            <v>662</v>
          </cell>
          <cell r="W1712">
            <v>1431</v>
          </cell>
          <cell r="X1712">
            <v>352</v>
          </cell>
          <cell r="Y1712">
            <v>1361</v>
          </cell>
          <cell r="Z1712">
            <v>1951</v>
          </cell>
          <cell r="AA1712">
            <v>381</v>
          </cell>
          <cell r="AB1712">
            <v>383</v>
          </cell>
          <cell r="AC1712">
            <v>2021</v>
          </cell>
          <cell r="AD1712">
            <v>1953</v>
          </cell>
          <cell r="AE1712">
            <v>2023</v>
          </cell>
          <cell r="AF1712">
            <v>2722</v>
          </cell>
        </row>
        <row r="1713">
          <cell r="J1713" t="str">
            <v>TRX#</v>
          </cell>
        </row>
        <row r="1714">
          <cell r="J1714" t="str">
            <v>FRT</v>
          </cell>
        </row>
        <row r="1717">
          <cell r="B1717" t="str">
            <v>FUZ128</v>
          </cell>
          <cell r="C1717">
            <v>142</v>
          </cell>
          <cell r="D1717">
            <v>4</v>
          </cell>
          <cell r="F1717">
            <v>1281</v>
          </cell>
          <cell r="G1717">
            <v>22807</v>
          </cell>
          <cell r="H1717" t="str">
            <v>LIANGJIANGLUDONG1</v>
          </cell>
          <cell r="I1717">
            <v>4</v>
          </cell>
          <cell r="J1717">
            <v>6</v>
          </cell>
          <cell r="K1717">
            <v>46</v>
          </cell>
          <cell r="L1717">
            <v>78</v>
          </cell>
          <cell r="N1717">
            <v>83</v>
          </cell>
          <cell r="O1717">
            <v>89</v>
          </cell>
          <cell r="S1717">
            <v>4</v>
          </cell>
          <cell r="U1717">
            <v>1282</v>
          </cell>
          <cell r="V1717">
            <v>1283</v>
          </cell>
          <cell r="W1717">
            <v>2402</v>
          </cell>
          <cell r="X1717">
            <v>1192</v>
          </cell>
          <cell r="Y1717">
            <v>2822</v>
          </cell>
          <cell r="Z1717">
            <v>2823</v>
          </cell>
          <cell r="AA1717">
            <v>2791</v>
          </cell>
          <cell r="AB1717">
            <v>2793</v>
          </cell>
          <cell r="AC1717">
            <v>2753</v>
          </cell>
          <cell r="AD1717">
            <v>1193</v>
          </cell>
          <cell r="AE1717">
            <v>1431</v>
          </cell>
          <cell r="AF1717">
            <v>2813</v>
          </cell>
          <cell r="AG1717">
            <v>61</v>
          </cell>
          <cell r="AR1717">
            <v>2791</v>
          </cell>
          <cell r="AS1717">
            <v>2321</v>
          </cell>
          <cell r="AT1717">
            <v>2821</v>
          </cell>
          <cell r="AU1717">
            <v>2331</v>
          </cell>
          <cell r="AW1717">
            <v>2791</v>
          </cell>
          <cell r="AX1717">
            <v>2793</v>
          </cell>
          <cell r="AY1717">
            <v>61</v>
          </cell>
          <cell r="AZ1717">
            <v>2871</v>
          </cell>
          <cell r="BA1717">
            <v>2813</v>
          </cell>
        </row>
        <row r="1718">
          <cell r="J1718" t="str">
            <v>TRX#</v>
          </cell>
        </row>
        <row r="1719">
          <cell r="J1719" t="str">
            <v>FRT</v>
          </cell>
        </row>
        <row r="1722">
          <cell r="B1722" t="str">
            <v>FUZ128</v>
          </cell>
          <cell r="C1722">
            <v>142</v>
          </cell>
          <cell r="D1722">
            <v>4</v>
          </cell>
          <cell r="F1722">
            <v>1282</v>
          </cell>
          <cell r="G1722">
            <v>22807</v>
          </cell>
          <cell r="H1722" t="str">
            <v>LIANGJIANGLUDONG2</v>
          </cell>
          <cell r="I1722">
            <v>5</v>
          </cell>
          <cell r="J1722">
            <v>1</v>
          </cell>
          <cell r="K1722">
            <v>49</v>
          </cell>
          <cell r="L1722">
            <v>73</v>
          </cell>
          <cell r="N1722">
            <v>85</v>
          </cell>
          <cell r="O1722">
            <v>91</v>
          </cell>
          <cell r="S1722">
            <v>4</v>
          </cell>
          <cell r="U1722">
            <v>1283</v>
          </cell>
          <cell r="V1722">
            <v>1281</v>
          </cell>
          <cell r="W1722">
            <v>2793</v>
          </cell>
          <cell r="X1722">
            <v>2753</v>
          </cell>
          <cell r="Y1722">
            <v>2743</v>
          </cell>
          <cell r="Z1722">
            <v>2761</v>
          </cell>
          <cell r="AA1722">
            <v>2763</v>
          </cell>
          <cell r="AB1722">
            <v>61</v>
          </cell>
          <cell r="AC1722">
            <v>62</v>
          </cell>
          <cell r="AD1722">
            <v>2321</v>
          </cell>
          <cell r="AE1722">
            <v>2322</v>
          </cell>
          <cell r="AF1722">
            <v>2871</v>
          </cell>
          <cell r="AG1722">
            <v>3101</v>
          </cell>
          <cell r="AR1722">
            <v>2332</v>
          </cell>
          <cell r="AS1722">
            <v>2402</v>
          </cell>
          <cell r="AT1722">
            <v>2322</v>
          </cell>
          <cell r="AU1722">
            <v>2822</v>
          </cell>
          <cell r="AW1722">
            <v>61</v>
          </cell>
          <cell r="AX1722">
            <v>62</v>
          </cell>
          <cell r="AY1722">
            <v>2871</v>
          </cell>
        </row>
        <row r="1723">
          <cell r="J1723" t="str">
            <v>TRX#</v>
          </cell>
        </row>
        <row r="1724">
          <cell r="J1724" t="str">
            <v>FRT</v>
          </cell>
        </row>
        <row r="1727">
          <cell r="B1727" t="str">
            <v>FUZ128</v>
          </cell>
          <cell r="C1727">
            <v>142</v>
          </cell>
          <cell r="D1727">
            <v>4</v>
          </cell>
          <cell r="F1727">
            <v>1283</v>
          </cell>
          <cell r="G1727">
            <v>22807</v>
          </cell>
          <cell r="H1727" t="str">
            <v>LIANGJIANGLUDONG3</v>
          </cell>
          <cell r="I1727">
            <v>4</v>
          </cell>
          <cell r="J1727">
            <v>6</v>
          </cell>
          <cell r="K1727">
            <v>58</v>
          </cell>
          <cell r="L1727">
            <v>63</v>
          </cell>
          <cell r="N1727">
            <v>87</v>
          </cell>
          <cell r="O1727">
            <v>93</v>
          </cell>
          <cell r="S1727">
            <v>4</v>
          </cell>
          <cell r="U1727">
            <v>1281</v>
          </cell>
          <cell r="V1727">
            <v>1282</v>
          </cell>
          <cell r="W1727">
            <v>2402</v>
          </cell>
          <cell r="X1727">
            <v>2403</v>
          </cell>
          <cell r="Y1727">
            <v>61</v>
          </cell>
          <cell r="Z1727">
            <v>2871</v>
          </cell>
          <cell r="AA1727">
            <v>2321</v>
          </cell>
          <cell r="AB1727">
            <v>2322</v>
          </cell>
          <cell r="AC1727">
            <v>1192</v>
          </cell>
          <cell r="AD1727">
            <v>1193</v>
          </cell>
          <cell r="AE1727">
            <v>2823</v>
          </cell>
          <cell r="AF1727">
            <v>291</v>
          </cell>
          <cell r="AG1727">
            <v>292</v>
          </cell>
          <cell r="AR1727">
            <v>2793</v>
          </cell>
          <cell r="AS1727">
            <v>2323</v>
          </cell>
          <cell r="AT1727">
            <v>2823</v>
          </cell>
          <cell r="AU1727">
            <v>2403</v>
          </cell>
          <cell r="AW1727">
            <v>2622</v>
          </cell>
          <cell r="AX1727">
            <v>1193</v>
          </cell>
          <cell r="AY1727">
            <v>281</v>
          </cell>
        </row>
        <row r="1728">
          <cell r="J1728" t="str">
            <v>TRX#</v>
          </cell>
        </row>
        <row r="1729">
          <cell r="J1729" t="str">
            <v>FRT</v>
          </cell>
        </row>
        <row r="1732">
          <cell r="B1732" t="str">
            <v>FUZ141</v>
          </cell>
          <cell r="C1732">
            <v>142</v>
          </cell>
          <cell r="D1732">
            <v>4</v>
          </cell>
          <cell r="F1732">
            <v>1411</v>
          </cell>
          <cell r="G1732">
            <v>22807</v>
          </cell>
          <cell r="H1732" t="str">
            <v>MAWEICENTER1</v>
          </cell>
          <cell r="I1732">
            <v>4</v>
          </cell>
          <cell r="J1732">
            <v>1</v>
          </cell>
          <cell r="K1732">
            <v>82</v>
          </cell>
          <cell r="L1732">
            <v>86</v>
          </cell>
          <cell r="S1732">
            <v>2</v>
          </cell>
          <cell r="U1732">
            <v>1412</v>
          </cell>
          <cell r="V1732">
            <v>1413</v>
          </cell>
          <cell r="W1732">
            <v>141</v>
          </cell>
          <cell r="X1732">
            <v>662</v>
          </cell>
          <cell r="Y1732">
            <v>1422</v>
          </cell>
          <cell r="Z1732">
            <v>1423</v>
          </cell>
          <cell r="AA1732">
            <v>1643</v>
          </cell>
          <cell r="AB1732">
            <v>482</v>
          </cell>
          <cell r="AC1732">
            <v>151</v>
          </cell>
          <cell r="AD1732">
            <v>152</v>
          </cell>
          <cell r="AE1732">
            <v>661</v>
          </cell>
          <cell r="AF1732">
            <v>3361</v>
          </cell>
          <cell r="AG1732">
            <v>3351</v>
          </cell>
        </row>
        <row r="1733">
          <cell r="J1733" t="str">
            <v>TRX#</v>
          </cell>
        </row>
        <row r="1734">
          <cell r="J1734" t="str">
            <v>FRT</v>
          </cell>
        </row>
        <row r="1737">
          <cell r="B1737" t="str">
            <v>FUZ141</v>
          </cell>
          <cell r="C1737">
            <v>142</v>
          </cell>
          <cell r="D1737">
            <v>4</v>
          </cell>
          <cell r="F1737">
            <v>1412</v>
          </cell>
          <cell r="G1737">
            <v>22807</v>
          </cell>
          <cell r="H1737" t="str">
            <v>MAWEICENTER2</v>
          </cell>
          <cell r="I1737">
            <v>4</v>
          </cell>
          <cell r="J1737">
            <v>7</v>
          </cell>
          <cell r="K1737">
            <v>66</v>
          </cell>
          <cell r="L1737">
            <v>46</v>
          </cell>
          <cell r="S1737">
            <v>2</v>
          </cell>
          <cell r="U1737">
            <v>1411</v>
          </cell>
          <cell r="V1737">
            <v>1413</v>
          </cell>
          <cell r="W1737">
            <v>1422</v>
          </cell>
          <cell r="X1737">
            <v>1423</v>
          </cell>
          <cell r="Y1737">
            <v>482</v>
          </cell>
          <cell r="Z1737">
            <v>141</v>
          </cell>
          <cell r="AA1737">
            <v>1643</v>
          </cell>
          <cell r="AB1737">
            <v>1631</v>
          </cell>
          <cell r="AC1737">
            <v>142</v>
          </cell>
          <cell r="AD1737">
            <v>1611</v>
          </cell>
          <cell r="AE1737">
            <v>1613</v>
          </cell>
          <cell r="AF1737">
            <v>2441</v>
          </cell>
          <cell r="AG1737">
            <v>2442</v>
          </cell>
          <cell r="AH1737">
            <v>3351</v>
          </cell>
          <cell r="AI1737">
            <v>3353</v>
          </cell>
        </row>
        <row r="1738">
          <cell r="J1738" t="str">
            <v>TRX#</v>
          </cell>
        </row>
        <row r="1739">
          <cell r="J1739" t="str">
            <v>FRT</v>
          </cell>
        </row>
        <row r="1742">
          <cell r="B1742" t="str">
            <v>FUZ141</v>
          </cell>
          <cell r="C1742">
            <v>142</v>
          </cell>
          <cell r="D1742">
            <v>4</v>
          </cell>
          <cell r="F1742">
            <v>1413</v>
          </cell>
          <cell r="G1742">
            <v>22807</v>
          </cell>
          <cell r="H1742" t="str">
            <v>MAWEICENTER3</v>
          </cell>
          <cell r="I1742">
            <v>5</v>
          </cell>
          <cell r="J1742">
            <v>5</v>
          </cell>
          <cell r="K1742">
            <v>48</v>
          </cell>
          <cell r="L1742">
            <v>50</v>
          </cell>
          <cell r="S1742">
            <v>2</v>
          </cell>
          <cell r="U1742">
            <v>1411</v>
          </cell>
          <cell r="V1742">
            <v>1412</v>
          </cell>
          <cell r="W1742">
            <v>1423</v>
          </cell>
          <cell r="X1742">
            <v>661</v>
          </cell>
          <cell r="Y1742">
            <v>662</v>
          </cell>
          <cell r="Z1742">
            <v>1951</v>
          </cell>
          <cell r="AA1742">
            <v>141</v>
          </cell>
          <cell r="AB1742">
            <v>143</v>
          </cell>
          <cell r="AC1742">
            <v>1613</v>
          </cell>
          <cell r="AD1742">
            <v>1611</v>
          </cell>
          <cell r="AE1742">
            <v>1642</v>
          </cell>
          <cell r="AF1742">
            <v>1643</v>
          </cell>
          <cell r="AG1742">
            <v>2441</v>
          </cell>
          <cell r="AH1742">
            <v>2442</v>
          </cell>
          <cell r="AI1742">
            <v>2443</v>
          </cell>
          <cell r="AJ1742">
            <v>3351</v>
          </cell>
          <cell r="AK1742">
            <v>3353</v>
          </cell>
        </row>
        <row r="1743">
          <cell r="J1743" t="str">
            <v>TRX#</v>
          </cell>
        </row>
        <row r="1744">
          <cell r="J1744" t="str">
            <v>FRT</v>
          </cell>
        </row>
        <row r="1747">
          <cell r="B1747" t="str">
            <v>FUZ142</v>
          </cell>
          <cell r="C1747">
            <v>142</v>
          </cell>
          <cell r="D1747">
            <v>4</v>
          </cell>
          <cell r="F1747">
            <v>1421</v>
          </cell>
          <cell r="G1747">
            <v>22807</v>
          </cell>
          <cell r="H1747" t="str">
            <v>TINGJIANG1</v>
          </cell>
          <cell r="I1747">
            <v>4</v>
          </cell>
          <cell r="J1747">
            <v>4</v>
          </cell>
          <cell r="K1747">
            <v>81</v>
          </cell>
          <cell r="L1747">
            <v>66</v>
          </cell>
          <cell r="S1747">
            <v>2</v>
          </cell>
          <cell r="U1747">
            <v>1422</v>
          </cell>
          <cell r="V1747">
            <v>1423</v>
          </cell>
          <cell r="W1747">
            <v>1431</v>
          </cell>
          <cell r="X1747">
            <v>151</v>
          </cell>
          <cell r="Y1747">
            <v>152</v>
          </cell>
          <cell r="Z1747">
            <v>153</v>
          </cell>
          <cell r="AA1747">
            <v>633</v>
          </cell>
          <cell r="AB1747">
            <v>632</v>
          </cell>
          <cell r="AC1747">
            <v>212</v>
          </cell>
          <cell r="AD1747">
            <v>213</v>
          </cell>
          <cell r="AE1747">
            <v>482</v>
          </cell>
        </row>
        <row r="1748">
          <cell r="J1748" t="str">
            <v>TRX#</v>
          </cell>
        </row>
        <row r="1749">
          <cell r="J1749" t="str">
            <v>FRT</v>
          </cell>
        </row>
        <row r="1752">
          <cell r="B1752" t="str">
            <v>FUZ142</v>
          </cell>
          <cell r="C1752">
            <v>142</v>
          </cell>
          <cell r="D1752">
            <v>4</v>
          </cell>
          <cell r="F1752">
            <v>1422</v>
          </cell>
          <cell r="G1752">
            <v>22807</v>
          </cell>
          <cell r="H1752" t="str">
            <v>TINGJIANG2</v>
          </cell>
          <cell r="I1752">
            <v>4</v>
          </cell>
          <cell r="J1752">
            <v>5</v>
          </cell>
          <cell r="K1752">
            <v>93</v>
          </cell>
          <cell r="L1752">
            <v>75</v>
          </cell>
          <cell r="S1752">
            <v>2</v>
          </cell>
          <cell r="U1752">
            <v>1421</v>
          </cell>
          <cell r="V1752">
            <v>1423</v>
          </cell>
          <cell r="W1752">
            <v>151</v>
          </cell>
          <cell r="X1752">
            <v>152</v>
          </cell>
          <cell r="Y1752">
            <v>481</v>
          </cell>
          <cell r="Z1752">
            <v>482</v>
          </cell>
          <cell r="AA1752">
            <v>143</v>
          </cell>
          <cell r="AB1752">
            <v>141</v>
          </cell>
          <cell r="AC1752">
            <v>142</v>
          </cell>
          <cell r="AD1752">
            <v>153</v>
          </cell>
          <cell r="AE1752">
            <v>633</v>
          </cell>
          <cell r="AF1752">
            <v>1411</v>
          </cell>
          <cell r="AG1752">
            <v>1412</v>
          </cell>
          <cell r="AH1752">
            <v>3361</v>
          </cell>
        </row>
        <row r="1753">
          <cell r="J1753" t="str">
            <v>TRX#</v>
          </cell>
        </row>
        <row r="1754">
          <cell r="J1754" t="str">
            <v>FRT</v>
          </cell>
        </row>
        <row r="1757">
          <cell r="B1757" t="str">
            <v>FUZ142</v>
          </cell>
          <cell r="C1757">
            <v>142</v>
          </cell>
          <cell r="D1757">
            <v>4</v>
          </cell>
          <cell r="F1757">
            <v>1423</v>
          </cell>
          <cell r="G1757">
            <v>22807</v>
          </cell>
          <cell r="H1757" t="str">
            <v>TINGJIANG3</v>
          </cell>
          <cell r="I1757">
            <v>4</v>
          </cell>
          <cell r="J1757">
            <v>0</v>
          </cell>
          <cell r="K1757">
            <v>88</v>
          </cell>
          <cell r="L1757">
            <v>73</v>
          </cell>
          <cell r="S1757">
            <v>2</v>
          </cell>
          <cell r="U1757">
            <v>1421</v>
          </cell>
          <cell r="V1757">
            <v>1422</v>
          </cell>
          <cell r="W1757">
            <v>1431</v>
          </cell>
          <cell r="X1757">
            <v>633</v>
          </cell>
          <cell r="Y1757">
            <v>152</v>
          </cell>
          <cell r="Z1757">
            <v>1411</v>
          </cell>
          <cell r="AA1757">
            <v>1412</v>
          </cell>
          <cell r="AB1757">
            <v>661</v>
          </cell>
          <cell r="AC1757">
            <v>662</v>
          </cell>
          <cell r="AD1757">
            <v>1643</v>
          </cell>
          <cell r="AE1757">
            <v>1413</v>
          </cell>
        </row>
        <row r="1758">
          <cell r="J1758" t="str">
            <v>TRX#</v>
          </cell>
        </row>
        <row r="1759">
          <cell r="J1759" t="str">
            <v>FRT</v>
          </cell>
        </row>
        <row r="1762">
          <cell r="B1762" t="str">
            <v>FUZ143</v>
          </cell>
          <cell r="C1762">
            <v>142</v>
          </cell>
          <cell r="D1762">
            <v>4</v>
          </cell>
          <cell r="F1762">
            <v>1431</v>
          </cell>
          <cell r="G1762">
            <v>22807</v>
          </cell>
          <cell r="H1762" t="str">
            <v>GULING1</v>
          </cell>
          <cell r="I1762">
            <v>4</v>
          </cell>
          <cell r="J1762">
            <v>7</v>
          </cell>
          <cell r="K1762">
            <v>85</v>
          </cell>
          <cell r="S1762">
            <v>1</v>
          </cell>
          <cell r="U1762">
            <v>352</v>
          </cell>
          <cell r="V1762">
            <v>351</v>
          </cell>
          <cell r="W1762">
            <v>1281</v>
          </cell>
          <cell r="X1762">
            <v>1192</v>
          </cell>
          <cell r="Y1762">
            <v>1441</v>
          </cell>
          <cell r="Z1762">
            <v>661</v>
          </cell>
          <cell r="AA1762">
            <v>663</v>
          </cell>
          <cell r="AB1762">
            <v>1423</v>
          </cell>
          <cell r="AC1762">
            <v>1421</v>
          </cell>
          <cell r="AD1762">
            <v>633</v>
          </cell>
          <cell r="AE1762">
            <v>213</v>
          </cell>
          <cell r="AF1762">
            <v>1193</v>
          </cell>
          <cell r="AG1762">
            <v>2722</v>
          </cell>
          <cell r="AH1762">
            <v>2781</v>
          </cell>
          <cell r="AI1762">
            <v>2782</v>
          </cell>
        </row>
        <row r="1763">
          <cell r="J1763" t="str">
            <v>TRX#</v>
          </cell>
        </row>
        <row r="1764">
          <cell r="J1764" t="str">
            <v>FRT</v>
          </cell>
        </row>
        <row r="1767">
          <cell r="B1767" t="str">
            <v>FUZ232</v>
          </cell>
          <cell r="C1767">
            <v>142</v>
          </cell>
          <cell r="D1767">
            <v>4</v>
          </cell>
          <cell r="F1767">
            <v>2321</v>
          </cell>
          <cell r="G1767">
            <v>22807</v>
          </cell>
          <cell r="H1767" t="str">
            <v>FUXINGONGYU1</v>
          </cell>
          <cell r="I1767">
            <v>5</v>
          </cell>
          <cell r="J1767">
            <v>1</v>
          </cell>
          <cell r="K1767">
            <v>53</v>
          </cell>
          <cell r="L1767">
            <v>77</v>
          </cell>
          <cell r="N1767">
            <v>83</v>
          </cell>
          <cell r="O1767">
            <v>89</v>
          </cell>
          <cell r="S1767">
            <v>4</v>
          </cell>
          <cell r="U1767">
            <v>2322</v>
          </cell>
          <cell r="V1767">
            <v>2323</v>
          </cell>
          <cell r="W1767">
            <v>2402</v>
          </cell>
          <cell r="X1767">
            <v>2403</v>
          </cell>
          <cell r="Y1767">
            <v>1282</v>
          </cell>
          <cell r="Z1767">
            <v>2823</v>
          </cell>
          <cell r="AA1767">
            <v>1192</v>
          </cell>
          <cell r="AB1767">
            <v>1193</v>
          </cell>
          <cell r="AC1767">
            <v>292</v>
          </cell>
          <cell r="AD1767">
            <v>2622</v>
          </cell>
          <cell r="AE1767">
            <v>2861</v>
          </cell>
          <cell r="AF1767">
            <v>293</v>
          </cell>
          <cell r="AG1767">
            <v>1283</v>
          </cell>
          <cell r="AH1767">
            <v>291</v>
          </cell>
          <cell r="AI1767">
            <v>2871</v>
          </cell>
          <cell r="AR1767">
            <v>2331</v>
          </cell>
          <cell r="AS1767">
            <v>2861</v>
          </cell>
          <cell r="AT1767">
            <v>291</v>
          </cell>
          <cell r="AU1767">
            <v>1281</v>
          </cell>
          <cell r="AV1767">
            <v>2401</v>
          </cell>
          <cell r="AW1767">
            <v>1271</v>
          </cell>
          <cell r="AY1767">
            <v>2871</v>
          </cell>
          <cell r="AZ1767">
            <v>61</v>
          </cell>
        </row>
        <row r="1768">
          <cell r="J1768" t="str">
            <v>TRX#</v>
          </cell>
        </row>
        <row r="1769">
          <cell r="J1769" t="str">
            <v>FRT</v>
          </cell>
        </row>
        <row r="1772">
          <cell r="B1772" t="str">
            <v>FUZ232</v>
          </cell>
          <cell r="C1772">
            <v>142</v>
          </cell>
          <cell r="D1772">
            <v>4</v>
          </cell>
          <cell r="F1772">
            <v>2322</v>
          </cell>
          <cell r="G1772">
            <v>22807</v>
          </cell>
          <cell r="H1772" t="str">
            <v>FUXINGONGYU2</v>
          </cell>
          <cell r="I1772">
            <v>5</v>
          </cell>
          <cell r="J1772">
            <v>6</v>
          </cell>
          <cell r="K1772">
            <v>47</v>
          </cell>
          <cell r="L1772">
            <v>69</v>
          </cell>
          <cell r="N1772">
            <v>85</v>
          </cell>
          <cell r="O1772">
            <v>91</v>
          </cell>
          <cell r="S1772">
            <v>4</v>
          </cell>
          <cell r="U1772">
            <v>2323</v>
          </cell>
          <cell r="V1772">
            <v>2321</v>
          </cell>
          <cell r="W1772">
            <v>1283</v>
          </cell>
          <cell r="X1772">
            <v>61</v>
          </cell>
          <cell r="Y1772">
            <v>1282</v>
          </cell>
          <cell r="Z1772">
            <v>63</v>
          </cell>
          <cell r="AA1772">
            <v>2871</v>
          </cell>
          <cell r="AR1772">
            <v>1282</v>
          </cell>
          <cell r="AS1772">
            <v>2332</v>
          </cell>
          <cell r="AT1772">
            <v>2862</v>
          </cell>
          <cell r="AU1772">
            <v>292</v>
          </cell>
          <cell r="AV1772">
            <v>2402</v>
          </cell>
          <cell r="AW1772">
            <v>2822</v>
          </cell>
          <cell r="AY1772">
            <v>61</v>
          </cell>
          <cell r="AZ1772">
            <v>62</v>
          </cell>
          <cell r="BA1772">
            <v>2872</v>
          </cell>
          <cell r="BB1772">
            <v>2622</v>
          </cell>
        </row>
        <row r="1773">
          <cell r="J1773" t="str">
            <v>TRX#</v>
          </cell>
        </row>
        <row r="1774">
          <cell r="J1774" t="str">
            <v>FRT</v>
          </cell>
        </row>
        <row r="1777">
          <cell r="B1777" t="str">
            <v>FUZ232</v>
          </cell>
          <cell r="C1777">
            <v>142</v>
          </cell>
          <cell r="D1777">
            <v>4</v>
          </cell>
          <cell r="F1777">
            <v>2323</v>
          </cell>
          <cell r="G1777">
            <v>22807</v>
          </cell>
          <cell r="H1777" t="str">
            <v>FUXINGONGYU3</v>
          </cell>
          <cell r="I1777">
            <v>5</v>
          </cell>
          <cell r="J1777">
            <v>2</v>
          </cell>
          <cell r="K1777">
            <v>49</v>
          </cell>
          <cell r="L1777">
            <v>80</v>
          </cell>
          <cell r="N1777">
            <v>87</v>
          </cell>
          <cell r="O1777">
            <v>93</v>
          </cell>
          <cell r="S1777">
            <v>4</v>
          </cell>
          <cell r="U1777">
            <v>2321</v>
          </cell>
          <cell r="V1777">
            <v>2322</v>
          </cell>
          <cell r="W1777">
            <v>292</v>
          </cell>
          <cell r="X1777">
            <v>293</v>
          </cell>
          <cell r="Y1777">
            <v>63</v>
          </cell>
          <cell r="Z1777">
            <v>61</v>
          </cell>
          <cell r="AA1777">
            <v>2871</v>
          </cell>
          <cell r="AB1777">
            <v>2873</v>
          </cell>
          <cell r="AC1777">
            <v>2861</v>
          </cell>
          <cell r="AD1777">
            <v>1271</v>
          </cell>
          <cell r="AE1777">
            <v>1272</v>
          </cell>
          <cell r="AF1777">
            <v>2622</v>
          </cell>
          <cell r="AG1777">
            <v>291</v>
          </cell>
          <cell r="AR1777">
            <v>1283</v>
          </cell>
          <cell r="AS1777">
            <v>293</v>
          </cell>
          <cell r="AT1777">
            <v>292</v>
          </cell>
          <cell r="AU1777">
            <v>2823</v>
          </cell>
          <cell r="AW1777">
            <v>63</v>
          </cell>
          <cell r="AX1777">
            <v>2873</v>
          </cell>
          <cell r="AY1777">
            <v>2872</v>
          </cell>
          <cell r="AZ1777">
            <v>62</v>
          </cell>
        </row>
        <row r="1778">
          <cell r="J1778" t="str">
            <v>TRX#</v>
          </cell>
        </row>
        <row r="1779">
          <cell r="J1779" t="str">
            <v>FRT</v>
          </cell>
        </row>
        <row r="1782">
          <cell r="B1782" t="str">
            <v>FUZ240</v>
          </cell>
          <cell r="C1782">
            <v>142</v>
          </cell>
          <cell r="D1782">
            <v>4</v>
          </cell>
          <cell r="F1782">
            <v>2401</v>
          </cell>
          <cell r="G1782">
            <v>22807</v>
          </cell>
          <cell r="H1782" t="str">
            <v>DONGMEN1</v>
          </cell>
          <cell r="I1782">
            <v>6</v>
          </cell>
          <cell r="J1782">
            <v>2</v>
          </cell>
          <cell r="K1782">
            <v>59</v>
          </cell>
          <cell r="L1782">
            <v>70</v>
          </cell>
          <cell r="N1782">
            <v>83</v>
          </cell>
          <cell r="O1782">
            <v>89</v>
          </cell>
          <cell r="S1782">
            <v>4</v>
          </cell>
          <cell r="U1782">
            <v>2402</v>
          </cell>
          <cell r="V1782">
            <v>2403</v>
          </cell>
          <cell r="W1782">
            <v>72</v>
          </cell>
          <cell r="X1782">
            <v>73</v>
          </cell>
          <cell r="Y1782">
            <v>281</v>
          </cell>
          <cell r="Z1782">
            <v>1152</v>
          </cell>
          <cell r="AA1782">
            <v>1193</v>
          </cell>
          <cell r="AB1782">
            <v>1192</v>
          </cell>
          <cell r="AC1782">
            <v>2823</v>
          </cell>
          <cell r="AD1782">
            <v>2822</v>
          </cell>
          <cell r="AE1782">
            <v>1191</v>
          </cell>
          <cell r="AF1782">
            <v>1181</v>
          </cell>
          <cell r="AG1782">
            <v>2852</v>
          </cell>
          <cell r="AH1782">
            <v>2842</v>
          </cell>
          <cell r="AI1782">
            <v>2843</v>
          </cell>
          <cell r="AR1782">
            <v>291</v>
          </cell>
          <cell r="AS1782">
            <v>3061</v>
          </cell>
          <cell r="AT1782">
            <v>2321</v>
          </cell>
          <cell r="AU1782">
            <v>1281</v>
          </cell>
          <cell r="AV1782">
            <v>2841</v>
          </cell>
          <cell r="AW1782">
            <v>2581</v>
          </cell>
          <cell r="AY1782">
            <v>1193</v>
          </cell>
          <cell r="AZ1782">
            <v>1191</v>
          </cell>
          <cell r="BA1782">
            <v>281</v>
          </cell>
        </row>
        <row r="1783">
          <cell r="J1783" t="str">
            <v>TRX#</v>
          </cell>
        </row>
        <row r="1784">
          <cell r="J1784" t="str">
            <v>FRT</v>
          </cell>
        </row>
        <row r="1787">
          <cell r="B1787" t="str">
            <v>FUZ240</v>
          </cell>
          <cell r="C1787">
            <v>142</v>
          </cell>
          <cell r="D1787">
            <v>4</v>
          </cell>
          <cell r="F1787">
            <v>2402</v>
          </cell>
          <cell r="G1787">
            <v>22807</v>
          </cell>
          <cell r="H1787" t="str">
            <v>DONGMEN2</v>
          </cell>
          <cell r="I1787">
            <v>6</v>
          </cell>
          <cell r="J1787">
            <v>5</v>
          </cell>
          <cell r="K1787">
            <v>43</v>
          </cell>
          <cell r="L1787">
            <v>61</v>
          </cell>
          <cell r="N1787">
            <v>85</v>
          </cell>
          <cell r="O1787">
            <v>91</v>
          </cell>
          <cell r="S1787">
            <v>4</v>
          </cell>
          <cell r="U1787">
            <v>2403</v>
          </cell>
          <cell r="V1787">
            <v>2401</v>
          </cell>
          <cell r="W1787">
            <v>1193</v>
          </cell>
          <cell r="X1787">
            <v>1192</v>
          </cell>
          <cell r="Y1787">
            <v>2823</v>
          </cell>
          <cell r="Z1787">
            <v>1281</v>
          </cell>
          <cell r="AA1787">
            <v>1283</v>
          </cell>
          <cell r="AB1787">
            <v>2321</v>
          </cell>
          <cell r="AC1787">
            <v>291</v>
          </cell>
          <cell r="AD1787">
            <v>292</v>
          </cell>
          <cell r="AE1787">
            <v>3062</v>
          </cell>
          <cell r="AR1787">
            <v>3062</v>
          </cell>
          <cell r="AS1787">
            <v>292</v>
          </cell>
          <cell r="AT1787">
            <v>2322</v>
          </cell>
          <cell r="AU1787">
            <v>2822</v>
          </cell>
          <cell r="AV1787">
            <v>2842</v>
          </cell>
          <cell r="AW1787">
            <v>1282</v>
          </cell>
          <cell r="AX1787">
            <v>2582</v>
          </cell>
          <cell r="AZ1787">
            <v>1192</v>
          </cell>
          <cell r="BA1787">
            <v>281</v>
          </cell>
        </row>
        <row r="1788">
          <cell r="J1788" t="str">
            <v>TRX#</v>
          </cell>
        </row>
        <row r="1789">
          <cell r="J1789" t="str">
            <v>FRT</v>
          </cell>
        </row>
        <row r="1792">
          <cell r="B1792" t="str">
            <v>FUZ240</v>
          </cell>
          <cell r="C1792">
            <v>142</v>
          </cell>
          <cell r="D1792">
            <v>4</v>
          </cell>
          <cell r="F1792">
            <v>2403</v>
          </cell>
          <cell r="G1792">
            <v>22807</v>
          </cell>
          <cell r="H1792" t="str">
            <v>DONGMEN3</v>
          </cell>
          <cell r="I1792">
            <v>5</v>
          </cell>
          <cell r="J1792">
            <v>3</v>
          </cell>
          <cell r="K1792">
            <v>49</v>
          </cell>
          <cell r="L1792">
            <v>66</v>
          </cell>
          <cell r="N1792">
            <v>87</v>
          </cell>
          <cell r="O1792">
            <v>93</v>
          </cell>
          <cell r="S1792">
            <v>4</v>
          </cell>
          <cell r="U1792">
            <v>2401</v>
          </cell>
          <cell r="V1792">
            <v>2402</v>
          </cell>
          <cell r="W1792">
            <v>281</v>
          </cell>
          <cell r="X1792">
            <v>282</v>
          </cell>
          <cell r="Y1792">
            <v>1283</v>
          </cell>
          <cell r="Z1792">
            <v>2321</v>
          </cell>
          <cell r="AA1792">
            <v>291</v>
          </cell>
          <cell r="AB1792">
            <v>292</v>
          </cell>
          <cell r="AC1792">
            <v>3061</v>
          </cell>
          <cell r="AD1792">
            <v>3062</v>
          </cell>
          <cell r="AR1792">
            <v>2833</v>
          </cell>
          <cell r="AS1792">
            <v>2823</v>
          </cell>
          <cell r="AT1792">
            <v>1283</v>
          </cell>
          <cell r="AU1792">
            <v>292</v>
          </cell>
          <cell r="AV1792">
            <v>2843</v>
          </cell>
          <cell r="AW1792">
            <v>2583</v>
          </cell>
          <cell r="AX1792">
            <v>3063</v>
          </cell>
          <cell r="AZ1792">
            <v>1193</v>
          </cell>
          <cell r="BA1792">
            <v>282</v>
          </cell>
        </row>
        <row r="1793">
          <cell r="J1793" t="str">
            <v>TRX#</v>
          </cell>
        </row>
        <row r="1794">
          <cell r="J1794" t="str">
            <v>FRT</v>
          </cell>
        </row>
        <row r="1797">
          <cell r="B1797" t="str">
            <v>FUZ244</v>
          </cell>
          <cell r="C1797">
            <v>142</v>
          </cell>
          <cell r="D1797">
            <v>4</v>
          </cell>
          <cell r="F1797">
            <v>2441</v>
          </cell>
          <cell r="G1797">
            <v>22807</v>
          </cell>
          <cell r="H1797" t="str">
            <v>MWLIMAGARDEN1</v>
          </cell>
          <cell r="I1797">
            <v>7</v>
          </cell>
          <cell r="J1797">
            <v>5</v>
          </cell>
          <cell r="K1797">
            <v>43</v>
          </cell>
          <cell r="L1797">
            <v>77</v>
          </cell>
          <cell r="M1797">
            <v>79</v>
          </cell>
          <cell r="N1797">
            <v>91</v>
          </cell>
          <cell r="S1797">
            <v>4</v>
          </cell>
          <cell r="U1797">
            <v>2442</v>
          </cell>
          <cell r="V1797">
            <v>2443</v>
          </cell>
          <cell r="W1797">
            <v>1412</v>
          </cell>
          <cell r="X1797">
            <v>1413</v>
          </cell>
          <cell r="Y1797">
            <v>1641</v>
          </cell>
          <cell r="Z1797">
            <v>1611</v>
          </cell>
          <cell r="AA1797">
            <v>1613</v>
          </cell>
          <cell r="AB1797">
            <v>3351</v>
          </cell>
          <cell r="AC1797">
            <v>3353</v>
          </cell>
        </row>
        <row r="1798">
          <cell r="J1798" t="str">
            <v>TRX#</v>
          </cell>
        </row>
        <row r="1799">
          <cell r="J1799" t="str">
            <v>FRT</v>
          </cell>
        </row>
        <row r="1802">
          <cell r="B1802" t="str">
            <v>FUZ244</v>
          </cell>
          <cell r="C1802">
            <v>142</v>
          </cell>
          <cell r="D1802">
            <v>4</v>
          </cell>
          <cell r="F1802">
            <v>2442</v>
          </cell>
          <cell r="G1802">
            <v>22807</v>
          </cell>
          <cell r="H1802" t="str">
            <v>MWLIMAGARDEN2</v>
          </cell>
          <cell r="I1802">
            <v>6</v>
          </cell>
          <cell r="J1802">
            <v>5</v>
          </cell>
          <cell r="K1802">
            <v>59</v>
          </cell>
          <cell r="L1802">
            <v>68</v>
          </cell>
          <cell r="M1802">
            <v>88</v>
          </cell>
          <cell r="N1802">
            <v>94</v>
          </cell>
          <cell r="S1802">
            <v>4</v>
          </cell>
          <cell r="U1802">
            <v>2441</v>
          </cell>
          <cell r="V1802">
            <v>2443</v>
          </cell>
          <cell r="W1802">
            <v>1412</v>
          </cell>
          <cell r="X1802">
            <v>1413</v>
          </cell>
          <cell r="Y1802">
            <v>1611</v>
          </cell>
          <cell r="Z1802">
            <v>1613</v>
          </cell>
          <cell r="AA1802">
            <v>141</v>
          </cell>
          <cell r="AB1802">
            <v>142</v>
          </cell>
          <cell r="AC1802">
            <v>3351</v>
          </cell>
          <cell r="AD1802">
            <v>3353</v>
          </cell>
        </row>
        <row r="1803">
          <cell r="J1803" t="str">
            <v>TRX#</v>
          </cell>
        </row>
        <row r="1804">
          <cell r="J1804" t="str">
            <v>FRT</v>
          </cell>
        </row>
        <row r="1807">
          <cell r="B1807" t="str">
            <v>FUZ244</v>
          </cell>
          <cell r="C1807">
            <v>142</v>
          </cell>
          <cell r="D1807">
            <v>4</v>
          </cell>
          <cell r="F1807">
            <v>2443</v>
          </cell>
          <cell r="G1807">
            <v>22807</v>
          </cell>
          <cell r="H1807" t="str">
            <v>MWLIMAGARDEN3</v>
          </cell>
          <cell r="I1807">
            <v>4</v>
          </cell>
          <cell r="J1807">
            <v>7</v>
          </cell>
          <cell r="K1807">
            <v>83</v>
          </cell>
          <cell r="L1807">
            <v>52</v>
          </cell>
          <cell r="M1807">
            <v>65</v>
          </cell>
          <cell r="N1807">
            <v>73</v>
          </cell>
          <cell r="S1807">
            <v>4</v>
          </cell>
          <cell r="U1807">
            <v>2441</v>
          </cell>
          <cell r="V1807">
            <v>2442</v>
          </cell>
          <cell r="W1807">
            <v>1413</v>
          </cell>
          <cell r="X1807">
            <v>141</v>
          </cell>
          <cell r="Y1807">
            <v>143</v>
          </cell>
        </row>
        <row r="1808">
          <cell r="J1808" t="str">
            <v>TRX#</v>
          </cell>
        </row>
        <row r="1809">
          <cell r="J1809" t="str">
            <v>FRT</v>
          </cell>
        </row>
        <row r="1812">
          <cell r="B1812" t="str">
            <v>FUZ272</v>
          </cell>
          <cell r="C1812">
            <v>142</v>
          </cell>
          <cell r="D1812">
            <v>4</v>
          </cell>
          <cell r="F1812">
            <v>2721</v>
          </cell>
          <cell r="G1812">
            <v>22807</v>
          </cell>
          <cell r="H1812" t="str">
            <v>GUSHANXIAYUAN1</v>
          </cell>
          <cell r="I1812">
            <v>5</v>
          </cell>
          <cell r="J1812">
            <v>5</v>
          </cell>
          <cell r="K1812">
            <v>44</v>
          </cell>
          <cell r="L1812">
            <v>63</v>
          </cell>
          <cell r="N1812">
            <v>84</v>
          </cell>
          <cell r="O1812">
            <v>90</v>
          </cell>
          <cell r="S1812">
            <v>4</v>
          </cell>
          <cell r="U1812">
            <v>2722</v>
          </cell>
          <cell r="V1812">
            <v>2723</v>
          </cell>
          <cell r="W1812">
            <v>2742</v>
          </cell>
          <cell r="X1812">
            <v>2743</v>
          </cell>
          <cell r="Y1812">
            <v>352</v>
          </cell>
          <cell r="Z1812">
            <v>353</v>
          </cell>
          <cell r="AA1812">
            <v>2761</v>
          </cell>
          <cell r="AB1812">
            <v>272</v>
          </cell>
          <cell r="AC1812">
            <v>3001</v>
          </cell>
          <cell r="AD1812">
            <v>351</v>
          </cell>
          <cell r="AE1812">
            <v>2762</v>
          </cell>
          <cell r="AF1812">
            <v>271</v>
          </cell>
          <cell r="AG1812">
            <v>1331</v>
          </cell>
          <cell r="AH1812">
            <v>1332</v>
          </cell>
          <cell r="AR1812">
            <v>1361</v>
          </cell>
          <cell r="AS1812">
            <v>41</v>
          </cell>
          <cell r="AT1812">
            <v>1331</v>
          </cell>
          <cell r="AU1812">
            <v>271</v>
          </cell>
          <cell r="AW1812">
            <v>3001</v>
          </cell>
          <cell r="AX1812">
            <v>2981</v>
          </cell>
          <cell r="AY1812">
            <v>2763</v>
          </cell>
          <cell r="AZ1812">
            <v>2761</v>
          </cell>
          <cell r="BA1812">
            <v>352</v>
          </cell>
          <cell r="BB1812">
            <v>351</v>
          </cell>
        </row>
        <row r="1813">
          <cell r="J1813" t="str">
            <v>TRX#</v>
          </cell>
        </row>
        <row r="1814">
          <cell r="J1814" t="str">
            <v>FRT</v>
          </cell>
        </row>
        <row r="1817">
          <cell r="B1817" t="str">
            <v>FUZ272</v>
          </cell>
          <cell r="C1817">
            <v>142</v>
          </cell>
          <cell r="D1817">
            <v>4</v>
          </cell>
          <cell r="F1817">
            <v>2722</v>
          </cell>
          <cell r="G1817">
            <v>22807</v>
          </cell>
          <cell r="H1817" t="str">
            <v>GUSHANXIAYUAN2</v>
          </cell>
          <cell r="I1817">
            <v>5</v>
          </cell>
          <cell r="J1817">
            <v>7</v>
          </cell>
          <cell r="K1817">
            <v>49</v>
          </cell>
          <cell r="L1817">
            <v>71</v>
          </cell>
          <cell r="N1817">
            <v>86</v>
          </cell>
          <cell r="O1817">
            <v>92</v>
          </cell>
          <cell r="S1817">
            <v>4</v>
          </cell>
          <cell r="U1817">
            <v>2721</v>
          </cell>
          <cell r="V1817">
            <v>2723</v>
          </cell>
          <cell r="W1817">
            <v>1431</v>
          </cell>
          <cell r="X1817">
            <v>352</v>
          </cell>
          <cell r="Y1817">
            <v>353</v>
          </cell>
          <cell r="Z1817">
            <v>2761</v>
          </cell>
          <cell r="AA1817">
            <v>2762</v>
          </cell>
          <cell r="AB1817">
            <v>271</v>
          </cell>
          <cell r="AC1817">
            <v>1951</v>
          </cell>
          <cell r="AD1817">
            <v>1953</v>
          </cell>
          <cell r="AE1817">
            <v>381</v>
          </cell>
          <cell r="AF1817">
            <v>382</v>
          </cell>
          <cell r="AG1817">
            <v>661</v>
          </cell>
          <cell r="AH1817">
            <v>663</v>
          </cell>
          <cell r="AI1817">
            <v>1332</v>
          </cell>
          <cell r="AR1817">
            <v>2762</v>
          </cell>
          <cell r="AS1817">
            <v>2742</v>
          </cell>
          <cell r="AT1817">
            <v>1332</v>
          </cell>
          <cell r="AU1817">
            <v>42</v>
          </cell>
          <cell r="AW1817">
            <v>2761</v>
          </cell>
          <cell r="AX1817">
            <v>3002</v>
          </cell>
          <cell r="AY1817">
            <v>2892</v>
          </cell>
        </row>
        <row r="1818">
          <cell r="J1818" t="str">
            <v>TRX#</v>
          </cell>
        </row>
        <row r="1819">
          <cell r="J1819" t="str">
            <v>FRT</v>
          </cell>
        </row>
        <row r="1822">
          <cell r="B1822" t="str">
            <v>FUZ272</v>
          </cell>
          <cell r="C1822">
            <v>142</v>
          </cell>
          <cell r="D1822">
            <v>4</v>
          </cell>
          <cell r="F1822">
            <v>2723</v>
          </cell>
          <cell r="G1822">
            <v>22807</v>
          </cell>
          <cell r="H1822" t="str">
            <v>GUSHANXIAYUAN3</v>
          </cell>
          <cell r="I1822">
            <v>5</v>
          </cell>
          <cell r="J1822">
            <v>1</v>
          </cell>
          <cell r="K1822">
            <v>56</v>
          </cell>
          <cell r="L1822">
            <v>69</v>
          </cell>
          <cell r="N1822">
            <v>88</v>
          </cell>
          <cell r="O1822">
            <v>94</v>
          </cell>
          <cell r="S1822">
            <v>4</v>
          </cell>
          <cell r="U1822">
            <v>2721</v>
          </cell>
          <cell r="V1822">
            <v>2722</v>
          </cell>
          <cell r="W1822">
            <v>2761</v>
          </cell>
          <cell r="X1822">
            <v>2762</v>
          </cell>
          <cell r="Y1822">
            <v>272</v>
          </cell>
          <cell r="Z1822">
            <v>3002</v>
          </cell>
          <cell r="AA1822">
            <v>3001</v>
          </cell>
          <cell r="AB1822">
            <v>2982</v>
          </cell>
          <cell r="AC1822">
            <v>2981</v>
          </cell>
          <cell r="AD1822">
            <v>1362</v>
          </cell>
          <cell r="AE1822">
            <v>1361</v>
          </cell>
          <cell r="AF1822">
            <v>352</v>
          </cell>
          <cell r="AG1822">
            <v>1331</v>
          </cell>
          <cell r="AH1822">
            <v>1332</v>
          </cell>
          <cell r="AI1822">
            <v>1951</v>
          </cell>
          <cell r="AR1822">
            <v>2473</v>
          </cell>
          <cell r="AT1822">
            <v>353</v>
          </cell>
          <cell r="AU1822">
            <v>2762</v>
          </cell>
          <cell r="AV1822">
            <v>2763</v>
          </cell>
          <cell r="AW1822">
            <v>3001</v>
          </cell>
          <cell r="AX1822">
            <v>2981</v>
          </cell>
        </row>
        <row r="1823">
          <cell r="J1823" t="str">
            <v>TRX#</v>
          </cell>
        </row>
        <row r="1824">
          <cell r="J1824" t="str">
            <v>FRT</v>
          </cell>
        </row>
        <row r="1827">
          <cell r="B1827" t="str">
            <v>FUZ274</v>
          </cell>
          <cell r="C1827">
            <v>142</v>
          </cell>
          <cell r="D1827">
            <v>4</v>
          </cell>
          <cell r="F1827">
            <v>2741</v>
          </cell>
          <cell r="G1827">
            <v>22807</v>
          </cell>
          <cell r="H1827" t="str">
            <v>GUSHANXIANG1</v>
          </cell>
          <cell r="I1827">
            <v>5</v>
          </cell>
          <cell r="J1827">
            <v>6</v>
          </cell>
          <cell r="K1827">
            <v>48</v>
          </cell>
          <cell r="L1827">
            <v>63</v>
          </cell>
          <cell r="N1827">
            <v>84</v>
          </cell>
          <cell r="O1827">
            <v>90</v>
          </cell>
          <cell r="S1827">
            <v>4</v>
          </cell>
          <cell r="U1827">
            <v>2742</v>
          </cell>
          <cell r="V1827">
            <v>2743</v>
          </cell>
          <cell r="W1827">
            <v>2812</v>
          </cell>
          <cell r="X1827">
            <v>2813</v>
          </cell>
          <cell r="Y1827">
            <v>2752</v>
          </cell>
          <cell r="Z1827">
            <v>351</v>
          </cell>
          <cell r="AA1827">
            <v>2751</v>
          </cell>
          <cell r="AB1827">
            <v>2781</v>
          </cell>
          <cell r="AC1827">
            <v>2782</v>
          </cell>
          <cell r="AD1827">
            <v>2783</v>
          </cell>
          <cell r="AR1827">
            <v>61</v>
          </cell>
          <cell r="AS1827">
            <v>1301</v>
          </cell>
          <cell r="AT1827">
            <v>2791</v>
          </cell>
          <cell r="AU1827">
            <v>2721</v>
          </cell>
          <cell r="AW1827">
            <v>2752</v>
          </cell>
          <cell r="AX1827">
            <v>352</v>
          </cell>
          <cell r="AY1827">
            <v>2763</v>
          </cell>
        </row>
        <row r="1828">
          <cell r="J1828" t="str">
            <v>TRX#</v>
          </cell>
        </row>
        <row r="1829">
          <cell r="J1829" t="str">
            <v>FRT</v>
          </cell>
        </row>
        <row r="1832">
          <cell r="B1832" t="str">
            <v>FUZ274</v>
          </cell>
          <cell r="C1832">
            <v>142</v>
          </cell>
          <cell r="D1832">
            <v>4</v>
          </cell>
          <cell r="F1832">
            <v>2742</v>
          </cell>
          <cell r="G1832">
            <v>22807</v>
          </cell>
          <cell r="H1832" t="str">
            <v>GUSHANXIANG2</v>
          </cell>
          <cell r="I1832">
            <v>6</v>
          </cell>
          <cell r="J1832">
            <v>6</v>
          </cell>
          <cell r="K1832">
            <v>43</v>
          </cell>
          <cell r="L1832">
            <v>79</v>
          </cell>
          <cell r="N1832">
            <v>86</v>
          </cell>
          <cell r="O1832">
            <v>92</v>
          </cell>
          <cell r="S1832">
            <v>4</v>
          </cell>
          <cell r="U1832">
            <v>2743</v>
          </cell>
          <cell r="V1832">
            <v>2741</v>
          </cell>
          <cell r="W1832">
            <v>2812</v>
          </cell>
          <cell r="X1832">
            <v>351</v>
          </cell>
          <cell r="Y1832">
            <v>353</v>
          </cell>
          <cell r="Z1832">
            <v>2721</v>
          </cell>
          <cell r="AA1832">
            <v>2761</v>
          </cell>
          <cell r="AB1832">
            <v>2711</v>
          </cell>
          <cell r="AC1832">
            <v>2712</v>
          </cell>
          <cell r="AD1832">
            <v>2782</v>
          </cell>
          <cell r="AE1832">
            <v>2783</v>
          </cell>
          <cell r="AF1832">
            <v>1951</v>
          </cell>
          <cell r="AR1832">
            <v>272</v>
          </cell>
          <cell r="AS1832">
            <v>1302</v>
          </cell>
          <cell r="AT1832">
            <v>62</v>
          </cell>
          <cell r="AU1832">
            <v>2792</v>
          </cell>
          <cell r="AV1832">
            <v>2812</v>
          </cell>
          <cell r="AX1832">
            <v>2762</v>
          </cell>
          <cell r="AY1832">
            <v>2752</v>
          </cell>
          <cell r="AZ1832">
            <v>2753</v>
          </cell>
          <cell r="BA1832">
            <v>352</v>
          </cell>
          <cell r="BB1832">
            <v>353</v>
          </cell>
        </row>
        <row r="1833">
          <cell r="J1833" t="str">
            <v>TRX#</v>
          </cell>
        </row>
        <row r="1834">
          <cell r="J1834" t="str">
            <v>FRT</v>
          </cell>
        </row>
        <row r="1837">
          <cell r="B1837" t="str">
            <v>FUZ274</v>
          </cell>
          <cell r="C1837">
            <v>142</v>
          </cell>
          <cell r="D1837">
            <v>4</v>
          </cell>
          <cell r="F1837">
            <v>2743</v>
          </cell>
          <cell r="G1837">
            <v>22807</v>
          </cell>
          <cell r="H1837" t="str">
            <v>GUSHANXIANG3</v>
          </cell>
          <cell r="I1837">
            <v>5</v>
          </cell>
          <cell r="J1837">
            <v>2</v>
          </cell>
          <cell r="K1837">
            <v>56</v>
          </cell>
          <cell r="L1837">
            <v>75</v>
          </cell>
          <cell r="N1837">
            <v>88</v>
          </cell>
          <cell r="O1837">
            <v>94</v>
          </cell>
          <cell r="S1837">
            <v>4</v>
          </cell>
          <cell r="U1837">
            <v>2741</v>
          </cell>
          <cell r="V1837">
            <v>2742</v>
          </cell>
          <cell r="W1837">
            <v>351</v>
          </cell>
          <cell r="X1837">
            <v>2721</v>
          </cell>
          <cell r="Y1837">
            <v>2761</v>
          </cell>
          <cell r="Z1837">
            <v>2763</v>
          </cell>
          <cell r="AA1837">
            <v>1301</v>
          </cell>
          <cell r="AB1837">
            <v>1302</v>
          </cell>
          <cell r="AC1837">
            <v>61</v>
          </cell>
          <cell r="AD1837">
            <v>62</v>
          </cell>
          <cell r="AE1837">
            <v>2752</v>
          </cell>
          <cell r="AF1837">
            <v>2753</v>
          </cell>
          <cell r="AG1837">
            <v>1282</v>
          </cell>
          <cell r="AH1837">
            <v>2711</v>
          </cell>
          <cell r="AI1837">
            <v>2712</v>
          </cell>
          <cell r="AJ1837">
            <v>3101</v>
          </cell>
          <cell r="AR1837">
            <v>2753</v>
          </cell>
          <cell r="AS1837">
            <v>2813</v>
          </cell>
          <cell r="AT1837">
            <v>353</v>
          </cell>
          <cell r="AV1837">
            <v>2762</v>
          </cell>
          <cell r="AW1837">
            <v>2763</v>
          </cell>
        </row>
        <row r="1838">
          <cell r="J1838" t="str">
            <v>TRX#</v>
          </cell>
        </row>
        <row r="1839">
          <cell r="J1839" t="str">
            <v>FRT</v>
          </cell>
        </row>
        <row r="1842">
          <cell r="B1842" t="str">
            <v>FUZ275</v>
          </cell>
          <cell r="C1842">
            <v>142</v>
          </cell>
          <cell r="D1842">
            <v>4</v>
          </cell>
          <cell r="F1842">
            <v>2751</v>
          </cell>
          <cell r="G1842">
            <v>22807</v>
          </cell>
          <cell r="H1842" t="str">
            <v>GUSHANXIAOXUEXI1</v>
          </cell>
          <cell r="I1842">
            <v>4</v>
          </cell>
          <cell r="J1842">
            <v>7</v>
          </cell>
          <cell r="K1842">
            <v>46</v>
          </cell>
          <cell r="L1842">
            <v>74</v>
          </cell>
          <cell r="N1842">
            <v>83</v>
          </cell>
          <cell r="O1842">
            <v>89</v>
          </cell>
          <cell r="S1842">
            <v>4</v>
          </cell>
          <cell r="U1842">
            <v>2752</v>
          </cell>
          <cell r="V1842">
            <v>2753</v>
          </cell>
          <cell r="W1842">
            <v>2812</v>
          </cell>
          <cell r="X1842">
            <v>2813</v>
          </cell>
          <cell r="Y1842">
            <v>2741</v>
          </cell>
          <cell r="Z1842">
            <v>2792</v>
          </cell>
          <cell r="AA1842">
            <v>2793</v>
          </cell>
          <cell r="AB1842">
            <v>2791</v>
          </cell>
          <cell r="AC1842">
            <v>2822</v>
          </cell>
          <cell r="AD1842">
            <v>2781</v>
          </cell>
          <cell r="AE1842">
            <v>2783</v>
          </cell>
          <cell r="AR1842">
            <v>2791</v>
          </cell>
          <cell r="AS1842">
            <v>351</v>
          </cell>
          <cell r="AT1842">
            <v>2331</v>
          </cell>
          <cell r="AV1842">
            <v>2793</v>
          </cell>
          <cell r="AW1842">
            <v>2813</v>
          </cell>
          <cell r="AX1842">
            <v>2741</v>
          </cell>
          <cell r="AY1842">
            <v>61</v>
          </cell>
          <cell r="AZ1842">
            <v>1301</v>
          </cell>
          <cell r="BA1842">
            <v>271</v>
          </cell>
        </row>
        <row r="1843">
          <cell r="J1843" t="str">
            <v>TRX#</v>
          </cell>
        </row>
        <row r="1844">
          <cell r="J1844" t="str">
            <v>FRT</v>
          </cell>
        </row>
        <row r="1847">
          <cell r="B1847" t="str">
            <v>FUZ275</v>
          </cell>
          <cell r="C1847">
            <v>142</v>
          </cell>
          <cell r="D1847">
            <v>4</v>
          </cell>
          <cell r="F1847">
            <v>2752</v>
          </cell>
          <cell r="G1847">
            <v>22807</v>
          </cell>
          <cell r="H1847" t="str">
            <v>GUSHANXIAOXUEXI2</v>
          </cell>
          <cell r="I1847">
            <v>6</v>
          </cell>
          <cell r="J1847">
            <v>0</v>
          </cell>
          <cell r="K1847">
            <v>52</v>
          </cell>
          <cell r="L1847">
            <v>78</v>
          </cell>
          <cell r="N1847">
            <v>85</v>
          </cell>
          <cell r="O1847">
            <v>91</v>
          </cell>
          <cell r="S1847">
            <v>4</v>
          </cell>
          <cell r="U1847">
            <v>2753</v>
          </cell>
          <cell r="V1847">
            <v>2751</v>
          </cell>
          <cell r="W1847">
            <v>2812</v>
          </cell>
          <cell r="X1847">
            <v>2813</v>
          </cell>
          <cell r="Y1847">
            <v>2741</v>
          </cell>
          <cell r="Z1847">
            <v>2743</v>
          </cell>
          <cell r="AA1847">
            <v>2761</v>
          </cell>
          <cell r="AB1847">
            <v>2763</v>
          </cell>
          <cell r="AC1847">
            <v>62</v>
          </cell>
          <cell r="AD1847">
            <v>2782</v>
          </cell>
          <cell r="AE1847">
            <v>2783</v>
          </cell>
          <cell r="AR1847">
            <v>2761</v>
          </cell>
          <cell r="AS1847">
            <v>1282</v>
          </cell>
          <cell r="AT1847">
            <v>2822</v>
          </cell>
          <cell r="AU1847">
            <v>352</v>
          </cell>
          <cell r="AW1847">
            <v>2742</v>
          </cell>
          <cell r="AX1847">
            <v>2741</v>
          </cell>
          <cell r="AY1847">
            <v>271</v>
          </cell>
          <cell r="AZ1847">
            <v>1301</v>
          </cell>
          <cell r="BA1847">
            <v>1302</v>
          </cell>
          <cell r="BB1847">
            <v>62</v>
          </cell>
        </row>
        <row r="1848">
          <cell r="J1848" t="str">
            <v>TRX#</v>
          </cell>
        </row>
        <row r="1849">
          <cell r="J1849" t="str">
            <v>FRT</v>
          </cell>
        </row>
        <row r="1852">
          <cell r="B1852" t="str">
            <v>FUZ275</v>
          </cell>
          <cell r="C1852">
            <v>142</v>
          </cell>
          <cell r="D1852">
            <v>4</v>
          </cell>
          <cell r="F1852">
            <v>2753</v>
          </cell>
          <cell r="G1852">
            <v>22807</v>
          </cell>
          <cell r="H1852" t="str">
            <v>GUSHANXIAOXUEXI3</v>
          </cell>
          <cell r="I1852">
            <v>4</v>
          </cell>
          <cell r="J1852">
            <v>7</v>
          </cell>
          <cell r="K1852">
            <v>58</v>
          </cell>
          <cell r="L1852">
            <v>68</v>
          </cell>
          <cell r="N1852">
            <v>87</v>
          </cell>
          <cell r="O1852">
            <v>93</v>
          </cell>
          <cell r="S1852">
            <v>4</v>
          </cell>
          <cell r="U1852">
            <v>2751</v>
          </cell>
          <cell r="V1852">
            <v>2752</v>
          </cell>
          <cell r="W1852">
            <v>2743</v>
          </cell>
          <cell r="X1852">
            <v>2761</v>
          </cell>
          <cell r="Y1852">
            <v>2763</v>
          </cell>
          <cell r="Z1852">
            <v>1301</v>
          </cell>
          <cell r="AA1852">
            <v>1302</v>
          </cell>
          <cell r="AB1852">
            <v>61</v>
          </cell>
          <cell r="AC1852">
            <v>62</v>
          </cell>
          <cell r="AD1852">
            <v>2792</v>
          </cell>
          <cell r="AE1852">
            <v>2793</v>
          </cell>
          <cell r="AF1852">
            <v>1281</v>
          </cell>
          <cell r="AG1852">
            <v>1282</v>
          </cell>
          <cell r="AH1852">
            <v>2783</v>
          </cell>
          <cell r="AI1852">
            <v>3101</v>
          </cell>
          <cell r="AR1852">
            <v>353</v>
          </cell>
          <cell r="AS1852">
            <v>2762</v>
          </cell>
          <cell r="AU1852">
            <v>2743</v>
          </cell>
          <cell r="AV1852">
            <v>1302</v>
          </cell>
          <cell r="AW1852">
            <v>62</v>
          </cell>
          <cell r="AX1852">
            <v>2792</v>
          </cell>
          <cell r="AY1852">
            <v>2793</v>
          </cell>
        </row>
        <row r="1853">
          <cell r="J1853" t="str">
            <v>TRX#</v>
          </cell>
        </row>
        <row r="1854">
          <cell r="J1854" t="str">
            <v>FRT</v>
          </cell>
        </row>
        <row r="1857">
          <cell r="B1857" t="str">
            <v>FUZ276</v>
          </cell>
          <cell r="C1857">
            <v>142</v>
          </cell>
          <cell r="D1857">
            <v>4</v>
          </cell>
          <cell r="F1857">
            <v>2761</v>
          </cell>
          <cell r="G1857">
            <v>22807</v>
          </cell>
          <cell r="H1857" t="str">
            <v>PANDUN1</v>
          </cell>
          <cell r="I1857">
            <v>5</v>
          </cell>
          <cell r="J1857">
            <v>5</v>
          </cell>
          <cell r="K1857">
            <v>45</v>
          </cell>
          <cell r="L1857">
            <v>81</v>
          </cell>
          <cell r="N1857">
            <v>85</v>
          </cell>
          <cell r="O1857">
            <v>91</v>
          </cell>
          <cell r="S1857">
            <v>4</v>
          </cell>
          <cell r="U1857">
            <v>2762</v>
          </cell>
          <cell r="V1857">
            <v>2763</v>
          </cell>
          <cell r="W1857">
            <v>2742</v>
          </cell>
          <cell r="X1857">
            <v>2743</v>
          </cell>
          <cell r="Y1857">
            <v>2752</v>
          </cell>
          <cell r="Z1857">
            <v>2753</v>
          </cell>
          <cell r="AA1857">
            <v>353</v>
          </cell>
          <cell r="AB1857">
            <v>2721</v>
          </cell>
          <cell r="AC1857">
            <v>2723</v>
          </cell>
          <cell r="AD1857">
            <v>272</v>
          </cell>
          <cell r="AE1857">
            <v>1282</v>
          </cell>
          <cell r="AF1857">
            <v>2722</v>
          </cell>
          <cell r="AG1857">
            <v>2793</v>
          </cell>
          <cell r="AH1857">
            <v>2711</v>
          </cell>
          <cell r="AI1857">
            <v>2712</v>
          </cell>
          <cell r="AJ1857">
            <v>2713</v>
          </cell>
          <cell r="AR1857">
            <v>352</v>
          </cell>
          <cell r="AS1857">
            <v>2752</v>
          </cell>
          <cell r="AT1857">
            <v>2332</v>
          </cell>
          <cell r="AU1857">
            <v>2702</v>
          </cell>
          <cell r="AV1857">
            <v>2712</v>
          </cell>
          <cell r="AX1857">
            <v>2721</v>
          </cell>
          <cell r="AY1857">
            <v>271</v>
          </cell>
          <cell r="AZ1857">
            <v>272</v>
          </cell>
          <cell r="BA1857">
            <v>2742</v>
          </cell>
        </row>
        <row r="1858">
          <cell r="J1858" t="str">
            <v>TRX#</v>
          </cell>
        </row>
        <row r="1859">
          <cell r="J1859" t="str">
            <v>FRT</v>
          </cell>
        </row>
        <row r="1862">
          <cell r="B1862" t="str">
            <v>FUZ276</v>
          </cell>
          <cell r="C1862">
            <v>142</v>
          </cell>
          <cell r="D1862">
            <v>4</v>
          </cell>
          <cell r="F1862">
            <v>2762</v>
          </cell>
          <cell r="G1862">
            <v>22807</v>
          </cell>
          <cell r="H1862" t="str">
            <v>PANDUN2</v>
          </cell>
          <cell r="I1862">
            <v>6</v>
          </cell>
          <cell r="J1862">
            <v>0</v>
          </cell>
          <cell r="K1862">
            <v>55</v>
          </cell>
          <cell r="L1862">
            <v>66</v>
          </cell>
          <cell r="N1862">
            <v>87</v>
          </cell>
          <cell r="O1862">
            <v>93</v>
          </cell>
          <cell r="S1862">
            <v>4</v>
          </cell>
          <cell r="U1862">
            <v>2763</v>
          </cell>
          <cell r="V1862">
            <v>2761</v>
          </cell>
          <cell r="W1862">
            <v>2721</v>
          </cell>
          <cell r="X1862">
            <v>2723</v>
          </cell>
          <cell r="Y1862">
            <v>271</v>
          </cell>
          <cell r="Z1862">
            <v>272</v>
          </cell>
          <cell r="AA1862">
            <v>1302</v>
          </cell>
          <cell r="AB1862">
            <v>2722</v>
          </cell>
          <cell r="AC1862">
            <v>2711</v>
          </cell>
          <cell r="AD1862">
            <v>2712</v>
          </cell>
          <cell r="AE1862">
            <v>2713</v>
          </cell>
          <cell r="AF1862">
            <v>3102</v>
          </cell>
          <cell r="AR1862">
            <v>2333</v>
          </cell>
          <cell r="AS1862">
            <v>2753</v>
          </cell>
          <cell r="AT1862">
            <v>2713</v>
          </cell>
          <cell r="AV1862">
            <v>272</v>
          </cell>
          <cell r="AW1862">
            <v>1302</v>
          </cell>
          <cell r="AX1862">
            <v>62</v>
          </cell>
          <cell r="AY1862">
            <v>63</v>
          </cell>
          <cell r="AZ1862">
            <v>2792</v>
          </cell>
          <cell r="BA1862">
            <v>2793</v>
          </cell>
          <cell r="BB1862">
            <v>2743</v>
          </cell>
        </row>
        <row r="1863">
          <cell r="J1863" t="str">
            <v>TRX#</v>
          </cell>
        </row>
        <row r="1864">
          <cell r="J1864" t="str">
            <v>FRT</v>
          </cell>
        </row>
        <row r="1867">
          <cell r="B1867" t="str">
            <v>FUZ276</v>
          </cell>
          <cell r="C1867">
            <v>142</v>
          </cell>
          <cell r="D1867">
            <v>4</v>
          </cell>
          <cell r="F1867">
            <v>2763</v>
          </cell>
          <cell r="G1867">
            <v>22807</v>
          </cell>
          <cell r="H1867" t="str">
            <v>PANDUN3</v>
          </cell>
          <cell r="I1867">
            <v>5</v>
          </cell>
          <cell r="J1867">
            <v>2</v>
          </cell>
          <cell r="K1867">
            <v>53</v>
          </cell>
          <cell r="L1867">
            <v>60</v>
          </cell>
          <cell r="N1867">
            <v>83</v>
          </cell>
          <cell r="O1867">
            <v>89</v>
          </cell>
          <cell r="S1867">
            <v>4</v>
          </cell>
          <cell r="U1867">
            <v>2761</v>
          </cell>
          <cell r="V1867">
            <v>2762</v>
          </cell>
          <cell r="W1867">
            <v>2743</v>
          </cell>
          <cell r="X1867">
            <v>2752</v>
          </cell>
          <cell r="Y1867">
            <v>2753</v>
          </cell>
          <cell r="Z1867">
            <v>271</v>
          </cell>
          <cell r="AA1867">
            <v>1301</v>
          </cell>
          <cell r="AB1867">
            <v>1302</v>
          </cell>
          <cell r="AC1867">
            <v>62</v>
          </cell>
          <cell r="AD1867">
            <v>63</v>
          </cell>
          <cell r="AE1867">
            <v>1282</v>
          </cell>
          <cell r="AF1867">
            <v>2792</v>
          </cell>
          <cell r="AG1867">
            <v>2793</v>
          </cell>
          <cell r="AH1867">
            <v>2332</v>
          </cell>
          <cell r="AI1867">
            <v>2711</v>
          </cell>
          <cell r="AJ1867">
            <v>3101</v>
          </cell>
          <cell r="AK1867">
            <v>3102</v>
          </cell>
          <cell r="AR1867">
            <v>351</v>
          </cell>
          <cell r="AS1867">
            <v>2711</v>
          </cell>
          <cell r="AU1867">
            <v>271</v>
          </cell>
          <cell r="AV1867">
            <v>1301</v>
          </cell>
          <cell r="AW1867">
            <v>63</v>
          </cell>
          <cell r="AX1867">
            <v>2793</v>
          </cell>
          <cell r="AY1867">
            <v>2743</v>
          </cell>
          <cell r="AZ1867">
            <v>3101</v>
          </cell>
        </row>
        <row r="1868">
          <cell r="J1868" t="str">
            <v>TRX#</v>
          </cell>
        </row>
        <row r="1869">
          <cell r="J1869" t="str">
            <v>FRT</v>
          </cell>
        </row>
        <row r="1872">
          <cell r="B1872" t="str">
            <v>FUZ287</v>
          </cell>
          <cell r="C1872">
            <v>142</v>
          </cell>
          <cell r="D1872">
            <v>4</v>
          </cell>
          <cell r="F1872">
            <v>2871</v>
          </cell>
          <cell r="G1872">
            <v>22807</v>
          </cell>
          <cell r="H1872" t="str">
            <v>CHANGFUHUAYUAN1</v>
          </cell>
          <cell r="I1872">
            <v>4</v>
          </cell>
          <cell r="J1872">
            <v>6</v>
          </cell>
          <cell r="K1872">
            <v>51</v>
          </cell>
          <cell r="L1872">
            <v>65</v>
          </cell>
          <cell r="N1872">
            <v>84</v>
          </cell>
          <cell r="O1872">
            <v>90</v>
          </cell>
          <cell r="S1872">
            <v>4</v>
          </cell>
          <cell r="U1872">
            <v>2872</v>
          </cell>
          <cell r="V1872">
            <v>2873</v>
          </cell>
          <cell r="W1872">
            <v>292</v>
          </cell>
          <cell r="X1872">
            <v>1283</v>
          </cell>
          <cell r="Y1872">
            <v>61</v>
          </cell>
          <cell r="Z1872">
            <v>63</v>
          </cell>
          <cell r="AA1872">
            <v>1282</v>
          </cell>
          <cell r="AB1872">
            <v>2322</v>
          </cell>
          <cell r="AC1872">
            <v>2323</v>
          </cell>
          <cell r="AD1872">
            <v>2622</v>
          </cell>
          <cell r="AE1872">
            <v>293</v>
          </cell>
          <cell r="AF1872">
            <v>2321</v>
          </cell>
          <cell r="AR1872">
            <v>61</v>
          </cell>
          <cell r="AS1872">
            <v>2791</v>
          </cell>
          <cell r="AT1872">
            <v>301</v>
          </cell>
          <cell r="AU1872">
            <v>2271</v>
          </cell>
          <cell r="AW1872">
            <v>1282</v>
          </cell>
          <cell r="AX1872">
            <v>2322</v>
          </cell>
          <cell r="AY1872">
            <v>2331</v>
          </cell>
          <cell r="AZ1872">
            <v>2861</v>
          </cell>
          <cell r="BA1872">
            <v>1271</v>
          </cell>
        </row>
        <row r="1873">
          <cell r="J1873" t="str">
            <v>TRX#</v>
          </cell>
        </row>
        <row r="1874">
          <cell r="J1874" t="str">
            <v>FRT</v>
          </cell>
        </row>
        <row r="1877">
          <cell r="B1877" t="str">
            <v>FUZ287</v>
          </cell>
          <cell r="C1877">
            <v>142</v>
          </cell>
          <cell r="D1877">
            <v>4</v>
          </cell>
          <cell r="F1877">
            <v>2872</v>
          </cell>
          <cell r="G1877">
            <v>22807</v>
          </cell>
          <cell r="H1877" t="str">
            <v>CHANGFUHUAYUAN2</v>
          </cell>
          <cell r="I1877">
            <v>6</v>
          </cell>
          <cell r="J1877">
            <v>1</v>
          </cell>
          <cell r="K1877">
            <v>55</v>
          </cell>
          <cell r="L1877">
            <v>67</v>
          </cell>
          <cell r="N1877">
            <v>86</v>
          </cell>
          <cell r="O1877">
            <v>92</v>
          </cell>
          <cell r="S1877">
            <v>4</v>
          </cell>
          <cell r="U1877">
            <v>2873</v>
          </cell>
          <cell r="V1877">
            <v>2871</v>
          </cell>
          <cell r="W1877">
            <v>61</v>
          </cell>
          <cell r="X1877">
            <v>63</v>
          </cell>
          <cell r="Y1877">
            <v>2331</v>
          </cell>
          <cell r="Z1877">
            <v>301</v>
          </cell>
          <cell r="AA1877">
            <v>302</v>
          </cell>
          <cell r="AB1877">
            <v>2332</v>
          </cell>
          <cell r="AC1877">
            <v>2862</v>
          </cell>
          <cell r="AD1877">
            <v>3101</v>
          </cell>
          <cell r="AR1877">
            <v>302</v>
          </cell>
          <cell r="AS1877">
            <v>2272</v>
          </cell>
          <cell r="AT1877">
            <v>52</v>
          </cell>
          <cell r="AU1877">
            <v>2622</v>
          </cell>
          <cell r="AW1877">
            <v>2323</v>
          </cell>
          <cell r="AX1877">
            <v>2322</v>
          </cell>
          <cell r="AY1877">
            <v>1282</v>
          </cell>
          <cell r="AZ1877">
            <v>342</v>
          </cell>
          <cell r="BA1877">
            <v>2862</v>
          </cell>
        </row>
        <row r="1878">
          <cell r="J1878" t="str">
            <v>TRX#</v>
          </cell>
        </row>
        <row r="1879">
          <cell r="J1879" t="str">
            <v>FRT</v>
          </cell>
        </row>
        <row r="1882">
          <cell r="B1882" t="str">
            <v>FUZ287</v>
          </cell>
          <cell r="C1882">
            <v>142</v>
          </cell>
          <cell r="D1882">
            <v>4</v>
          </cell>
          <cell r="F1882">
            <v>2873</v>
          </cell>
          <cell r="G1882">
            <v>22807</v>
          </cell>
          <cell r="H1882" t="str">
            <v>CHANGFUHUAYUAN3</v>
          </cell>
          <cell r="I1882">
            <v>5</v>
          </cell>
          <cell r="J1882">
            <v>6</v>
          </cell>
          <cell r="K1882">
            <v>45</v>
          </cell>
          <cell r="L1882">
            <v>78</v>
          </cell>
          <cell r="N1882">
            <v>88</v>
          </cell>
          <cell r="O1882">
            <v>94</v>
          </cell>
          <cell r="S1882">
            <v>4</v>
          </cell>
          <cell r="U1882">
            <v>2871</v>
          </cell>
          <cell r="V1882">
            <v>2872</v>
          </cell>
          <cell r="W1882">
            <v>292</v>
          </cell>
          <cell r="X1882">
            <v>293</v>
          </cell>
          <cell r="Y1882">
            <v>2323</v>
          </cell>
          <cell r="Z1882">
            <v>2622</v>
          </cell>
          <cell r="AA1882">
            <v>2861</v>
          </cell>
          <cell r="AB1882">
            <v>2862</v>
          </cell>
          <cell r="AC1882">
            <v>301</v>
          </cell>
          <cell r="AD1882">
            <v>302</v>
          </cell>
          <cell r="AE1882">
            <v>2331</v>
          </cell>
          <cell r="AF1882">
            <v>9031</v>
          </cell>
          <cell r="AG1882">
            <v>2863</v>
          </cell>
          <cell r="AH1882">
            <v>121</v>
          </cell>
          <cell r="AR1882">
            <v>63</v>
          </cell>
          <cell r="AS1882">
            <v>2623</v>
          </cell>
          <cell r="AT1882">
            <v>1303</v>
          </cell>
          <cell r="AU1882">
            <v>2793</v>
          </cell>
          <cell r="AW1882">
            <v>2373</v>
          </cell>
          <cell r="AX1882">
            <v>2331</v>
          </cell>
          <cell r="AY1882">
            <v>2333</v>
          </cell>
          <cell r="AZ1882">
            <v>2861</v>
          </cell>
          <cell r="BA1882">
            <v>293</v>
          </cell>
          <cell r="BB1882">
            <v>121</v>
          </cell>
        </row>
        <row r="1883">
          <cell r="J1883" t="str">
            <v>TRX#</v>
          </cell>
        </row>
        <row r="1884">
          <cell r="J1884" t="str">
            <v>FRT</v>
          </cell>
        </row>
        <row r="1887">
          <cell r="B1887" t="str">
            <v>ALL</v>
          </cell>
        </row>
        <row r="1888">
          <cell r="B1888" t="str">
            <v>SITE:</v>
          </cell>
          <cell r="C1888" t="str">
            <v>BCF</v>
          </cell>
          <cell r="D1888" t="str">
            <v>BTS</v>
          </cell>
          <cell r="E1888" t="str">
            <v>TYP</v>
          </cell>
          <cell r="F1888" t="str">
            <v>CI</v>
          </cell>
          <cell r="G1888" t="str">
            <v>LAC</v>
          </cell>
          <cell r="H1888" t="str">
            <v>CELL NAME</v>
          </cell>
          <cell r="I1888" t="str">
            <v>NCC</v>
          </cell>
          <cell r="J1888" t="str">
            <v>BCC</v>
          </cell>
          <cell r="K1888" t="str">
            <v>BCCH</v>
          </cell>
          <cell r="L1888" t="str">
            <v>2nd</v>
          </cell>
          <cell r="M1888" t="str">
            <v>3rd</v>
          </cell>
          <cell r="N1888" t="str">
            <v>4th</v>
          </cell>
          <cell r="O1888" t="str">
            <v>5th</v>
          </cell>
          <cell r="P1888" t="str">
            <v>BCH</v>
          </cell>
          <cell r="Q1888" t="str">
            <v>AG</v>
          </cell>
          <cell r="R1888" t="str">
            <v>SD</v>
          </cell>
          <cell r="S1888" t="str">
            <v>TRX</v>
          </cell>
          <cell r="T1888" t="str">
            <v>ET</v>
          </cell>
          <cell r="W1888" t="str">
            <v>Neighbor cell</v>
          </cell>
          <cell r="AR1888" t="str">
            <v>IUO Reference Cells (Pool)  &lt;&lt;CoCh - AdjCh&gt;&gt;</v>
          </cell>
        </row>
        <row r="1889">
          <cell r="G1889" t="str">
            <v>(Dec)</v>
          </cell>
          <cell r="K1889" t="str">
            <v>TRX</v>
          </cell>
          <cell r="L1889" t="str">
            <v>TRX</v>
          </cell>
          <cell r="M1889" t="str">
            <v>TRX</v>
          </cell>
          <cell r="N1889" t="str">
            <v>TRX</v>
          </cell>
          <cell r="O1889" t="str">
            <v>TRX</v>
          </cell>
          <cell r="P1889" t="str">
            <v>CFC</v>
          </cell>
          <cell r="Q1889" t="str">
            <v>CH</v>
          </cell>
          <cell r="R1889" t="str">
            <v>CH</v>
          </cell>
          <cell r="S1889" t="str">
            <v>Num</v>
          </cell>
          <cell r="T1889" t="str">
            <v>Num</v>
          </cell>
          <cell r="U1889">
            <v>1</v>
          </cell>
          <cell r="V1889">
            <v>2</v>
          </cell>
          <cell r="W1889">
            <v>3</v>
          </cell>
          <cell r="X1889">
            <v>4</v>
          </cell>
          <cell r="Y1889">
            <v>5</v>
          </cell>
          <cell r="Z1889">
            <v>6</v>
          </cell>
          <cell r="AA1889">
            <v>7</v>
          </cell>
          <cell r="AB1889">
            <v>8</v>
          </cell>
          <cell r="AC1889">
            <v>9</v>
          </cell>
          <cell r="AD1889">
            <v>10</v>
          </cell>
          <cell r="AE1889">
            <v>11</v>
          </cell>
          <cell r="AF1889">
            <v>12</v>
          </cell>
          <cell r="AG1889">
            <v>13</v>
          </cell>
          <cell r="AH1889">
            <v>14</v>
          </cell>
          <cell r="AI1889">
            <v>15</v>
          </cell>
          <cell r="AJ1889">
            <v>16</v>
          </cell>
          <cell r="AK1889">
            <v>17</v>
          </cell>
          <cell r="AL1889">
            <v>18</v>
          </cell>
          <cell r="AM1889">
            <v>19</v>
          </cell>
          <cell r="AN1889">
            <v>20</v>
          </cell>
          <cell r="AO1889">
            <v>21</v>
          </cell>
          <cell r="AP1889">
            <v>22</v>
          </cell>
          <cell r="AQ1889">
            <v>23</v>
          </cell>
          <cell r="AR1889">
            <v>1</v>
          </cell>
          <cell r="AS1889">
            <v>2</v>
          </cell>
          <cell r="AT1889">
            <v>3</v>
          </cell>
          <cell r="AU1889">
            <v>4</v>
          </cell>
          <cell r="AV1889">
            <v>5</v>
          </cell>
          <cell r="AW1889">
            <v>6</v>
          </cell>
          <cell r="AX1889">
            <v>7</v>
          </cell>
          <cell r="AY1889">
            <v>8</v>
          </cell>
          <cell r="AZ1889">
            <v>9</v>
          </cell>
          <cell r="BA1889">
            <v>10</v>
          </cell>
          <cell r="BB1889">
            <v>11</v>
          </cell>
        </row>
        <row r="1890">
          <cell r="B1890" t="str">
            <v>BSC143</v>
          </cell>
        </row>
        <row r="1891">
          <cell r="B1891" t="str">
            <v>FUZ004</v>
          </cell>
          <cell r="C1891">
            <v>143</v>
          </cell>
          <cell r="D1891">
            <v>4</v>
          </cell>
          <cell r="F1891">
            <v>41</v>
          </cell>
          <cell r="G1891">
            <v>22809</v>
          </cell>
          <cell r="H1891" t="str">
            <v>SANCHAJIE1</v>
          </cell>
          <cell r="I1891">
            <v>7</v>
          </cell>
          <cell r="J1891">
            <v>3</v>
          </cell>
          <cell r="K1891">
            <v>59</v>
          </cell>
          <cell r="L1891">
            <v>66</v>
          </cell>
          <cell r="N1891">
            <v>84</v>
          </cell>
          <cell r="O1891">
            <v>90</v>
          </cell>
          <cell r="S1891">
            <v>4</v>
          </cell>
          <cell r="U1891">
            <v>42</v>
          </cell>
          <cell r="V1891">
            <v>43</v>
          </cell>
          <cell r="W1891">
            <v>2972</v>
          </cell>
          <cell r="X1891">
            <v>2973</v>
          </cell>
          <cell r="Y1891">
            <v>1332</v>
          </cell>
          <cell r="Z1891">
            <v>1333</v>
          </cell>
          <cell r="AA1891">
            <v>3001</v>
          </cell>
          <cell r="AB1891">
            <v>3003</v>
          </cell>
          <cell r="AC1891">
            <v>2981</v>
          </cell>
          <cell r="AR1891">
            <v>1361</v>
          </cell>
          <cell r="AS1891">
            <v>2991</v>
          </cell>
          <cell r="AT1891">
            <v>1351</v>
          </cell>
          <cell r="AU1891">
            <v>2961</v>
          </cell>
          <cell r="AV1891">
            <v>1331</v>
          </cell>
          <cell r="AX1891">
            <v>2972</v>
          </cell>
          <cell r="AY1891">
            <v>3001</v>
          </cell>
          <cell r="AZ1891">
            <v>2981</v>
          </cell>
          <cell r="BA1891">
            <v>2942</v>
          </cell>
          <cell r="BB1891">
            <v>2941</v>
          </cell>
        </row>
        <row r="1892">
          <cell r="J1892" t="str">
            <v>TRX#</v>
          </cell>
        </row>
        <row r="1893">
          <cell r="J1893" t="str">
            <v>FRT</v>
          </cell>
        </row>
        <row r="1896">
          <cell r="B1896" t="str">
            <v>FUZ004</v>
          </cell>
          <cell r="C1896">
            <v>143</v>
          </cell>
          <cell r="D1896">
            <v>4</v>
          </cell>
          <cell r="F1896">
            <v>42</v>
          </cell>
          <cell r="G1896">
            <v>22809</v>
          </cell>
          <cell r="H1896" t="str">
            <v>SANCHAJIE2</v>
          </cell>
          <cell r="I1896">
            <v>6</v>
          </cell>
          <cell r="J1896">
            <v>3</v>
          </cell>
          <cell r="K1896">
            <v>47</v>
          </cell>
          <cell r="L1896">
            <v>81</v>
          </cell>
          <cell r="N1896">
            <v>86</v>
          </cell>
          <cell r="O1896">
            <v>92</v>
          </cell>
          <cell r="S1896">
            <v>4</v>
          </cell>
          <cell r="U1896">
            <v>43</v>
          </cell>
          <cell r="V1896">
            <v>41</v>
          </cell>
          <cell r="W1896">
            <v>3001</v>
          </cell>
          <cell r="X1896">
            <v>2981</v>
          </cell>
          <cell r="Y1896">
            <v>2983</v>
          </cell>
          <cell r="Z1896">
            <v>1361</v>
          </cell>
          <cell r="AA1896">
            <v>1363</v>
          </cell>
          <cell r="AB1896">
            <v>2992</v>
          </cell>
          <cell r="AC1896">
            <v>1332</v>
          </cell>
          <cell r="AD1896">
            <v>1333</v>
          </cell>
          <cell r="AE1896">
            <v>3003</v>
          </cell>
          <cell r="AF1896">
            <v>2982</v>
          </cell>
          <cell r="AG1896">
            <v>3002</v>
          </cell>
          <cell r="AH1896">
            <v>2972</v>
          </cell>
          <cell r="AR1896">
            <v>1352</v>
          </cell>
          <cell r="AS1896">
            <v>2972</v>
          </cell>
          <cell r="AT1896">
            <v>1332</v>
          </cell>
          <cell r="AU1896">
            <v>2992</v>
          </cell>
          <cell r="AW1896">
            <v>92</v>
          </cell>
          <cell r="AX1896">
            <v>2973</v>
          </cell>
          <cell r="AY1896">
            <v>3003</v>
          </cell>
          <cell r="AZ1896">
            <v>2983</v>
          </cell>
        </row>
        <row r="1897">
          <cell r="J1897" t="str">
            <v>TRX#</v>
          </cell>
        </row>
        <row r="1898">
          <cell r="J1898" t="str">
            <v>FRT</v>
          </cell>
        </row>
        <row r="1901">
          <cell r="B1901" t="str">
            <v>FUZ004</v>
          </cell>
          <cell r="C1901">
            <v>143</v>
          </cell>
          <cell r="D1901">
            <v>4</v>
          </cell>
          <cell r="F1901">
            <v>43</v>
          </cell>
          <cell r="G1901">
            <v>22809</v>
          </cell>
          <cell r="H1901" t="str">
            <v>SANCHAJIE3</v>
          </cell>
          <cell r="I1901">
            <v>6</v>
          </cell>
          <cell r="J1901">
            <v>5</v>
          </cell>
          <cell r="K1901">
            <v>52</v>
          </cell>
          <cell r="L1901">
            <v>72</v>
          </cell>
          <cell r="N1901">
            <v>88</v>
          </cell>
          <cell r="O1901">
            <v>94</v>
          </cell>
          <cell r="S1901">
            <v>4</v>
          </cell>
          <cell r="U1901">
            <v>41</v>
          </cell>
          <cell r="V1901">
            <v>42</v>
          </cell>
          <cell r="W1901">
            <v>2983</v>
          </cell>
          <cell r="X1901">
            <v>1363</v>
          </cell>
          <cell r="Y1901">
            <v>2991</v>
          </cell>
          <cell r="Z1901">
            <v>2992</v>
          </cell>
          <cell r="AA1901">
            <v>2942</v>
          </cell>
          <cell r="AB1901">
            <v>1352</v>
          </cell>
          <cell r="AC1901">
            <v>2973</v>
          </cell>
          <cell r="AD1901">
            <v>372</v>
          </cell>
          <cell r="AE1901">
            <v>2941</v>
          </cell>
          <cell r="AF1901">
            <v>2972</v>
          </cell>
          <cell r="AG1901">
            <v>1361</v>
          </cell>
          <cell r="AH1901">
            <v>3003</v>
          </cell>
          <cell r="AR1901">
            <v>1353</v>
          </cell>
          <cell r="AS1901">
            <v>2963</v>
          </cell>
          <cell r="AT1901">
            <v>1333</v>
          </cell>
          <cell r="AU1901">
            <v>1363</v>
          </cell>
          <cell r="AW1901">
            <v>93</v>
          </cell>
          <cell r="AX1901">
            <v>2973</v>
          </cell>
          <cell r="AY1901">
            <v>2983</v>
          </cell>
          <cell r="AZ1901">
            <v>3003</v>
          </cell>
          <cell r="BA1901">
            <v>2981</v>
          </cell>
        </row>
        <row r="1902">
          <cell r="J1902" t="str">
            <v>TRX#</v>
          </cell>
        </row>
        <row r="1903">
          <cell r="J1903" t="str">
            <v>FRT</v>
          </cell>
        </row>
        <row r="1906">
          <cell r="B1906" t="str">
            <v>FUZ037</v>
          </cell>
          <cell r="C1906">
            <v>143</v>
          </cell>
          <cell r="D1906">
            <v>4</v>
          </cell>
          <cell r="F1906">
            <v>371</v>
          </cell>
          <cell r="G1906">
            <v>22809</v>
          </cell>
          <cell r="H1906" t="str">
            <v>SHANGDU1</v>
          </cell>
          <cell r="I1906">
            <v>5</v>
          </cell>
          <cell r="J1906">
            <v>0</v>
          </cell>
          <cell r="K1906">
            <v>49</v>
          </cell>
          <cell r="L1906">
            <v>72</v>
          </cell>
          <cell r="S1906">
            <v>2</v>
          </cell>
          <cell r="U1906">
            <v>372</v>
          </cell>
          <cell r="V1906">
            <v>373</v>
          </cell>
          <cell r="W1906">
            <v>2942</v>
          </cell>
          <cell r="X1906">
            <v>2943</v>
          </cell>
          <cell r="Y1906">
            <v>2363</v>
          </cell>
          <cell r="Z1906">
            <v>1342</v>
          </cell>
          <cell r="AA1906">
            <v>2392</v>
          </cell>
          <cell r="AB1906">
            <v>2362</v>
          </cell>
          <cell r="AC1906">
            <v>2902</v>
          </cell>
          <cell r="AD1906">
            <v>1343</v>
          </cell>
          <cell r="AE1906">
            <v>2393</v>
          </cell>
          <cell r="AF1906">
            <v>1391</v>
          </cell>
          <cell r="AG1906">
            <v>3092</v>
          </cell>
        </row>
        <row r="1907">
          <cell r="J1907" t="str">
            <v>TRX#</v>
          </cell>
        </row>
        <row r="1908">
          <cell r="J1908" t="str">
            <v>FRT</v>
          </cell>
        </row>
        <row r="1911">
          <cell r="B1911" t="str">
            <v>FUZ037</v>
          </cell>
          <cell r="C1911">
            <v>143</v>
          </cell>
          <cell r="D1911">
            <v>4</v>
          </cell>
          <cell r="F1911">
            <v>372</v>
          </cell>
          <cell r="G1911">
            <v>22809</v>
          </cell>
          <cell r="H1911" t="str">
            <v>SHANGDU2</v>
          </cell>
          <cell r="I1911">
            <v>6</v>
          </cell>
          <cell r="J1911">
            <v>5</v>
          </cell>
          <cell r="K1911">
            <v>54</v>
          </cell>
          <cell r="L1911">
            <v>66</v>
          </cell>
          <cell r="S1911">
            <v>2</v>
          </cell>
          <cell r="U1911">
            <v>373</v>
          </cell>
          <cell r="V1911">
            <v>371</v>
          </cell>
          <cell r="W1911">
            <v>2943</v>
          </cell>
          <cell r="X1911">
            <v>2942</v>
          </cell>
          <cell r="Y1911">
            <v>2973</v>
          </cell>
          <cell r="Z1911">
            <v>43</v>
          </cell>
          <cell r="AA1911">
            <v>2991</v>
          </cell>
          <cell r="AB1911">
            <v>2993</v>
          </cell>
          <cell r="AC1911">
            <v>1391</v>
          </cell>
          <cell r="AD1911">
            <v>1392</v>
          </cell>
          <cell r="AE1911">
            <v>1393</v>
          </cell>
          <cell r="AF1911">
            <v>1383</v>
          </cell>
        </row>
        <row r="1912">
          <cell r="J1912" t="str">
            <v>TRX#</v>
          </cell>
        </row>
        <row r="1913">
          <cell r="J1913" t="str">
            <v>FRT</v>
          </cell>
        </row>
        <row r="1916">
          <cell r="B1916" t="str">
            <v>FUZ037</v>
          </cell>
          <cell r="C1916">
            <v>143</v>
          </cell>
          <cell r="D1916">
            <v>4</v>
          </cell>
          <cell r="F1916">
            <v>373</v>
          </cell>
          <cell r="G1916">
            <v>22809</v>
          </cell>
          <cell r="H1916" t="str">
            <v>SHANGDU3</v>
          </cell>
          <cell r="I1916">
            <v>6</v>
          </cell>
          <cell r="J1916">
            <v>2</v>
          </cell>
          <cell r="K1916">
            <v>56</v>
          </cell>
          <cell r="L1916">
            <v>81</v>
          </cell>
          <cell r="S1916">
            <v>2</v>
          </cell>
          <cell r="U1916">
            <v>371</v>
          </cell>
          <cell r="V1916">
            <v>372</v>
          </cell>
          <cell r="W1916">
            <v>1391</v>
          </cell>
          <cell r="X1916">
            <v>1392</v>
          </cell>
          <cell r="Y1916">
            <v>1381</v>
          </cell>
          <cell r="Z1916">
            <v>2902</v>
          </cell>
          <cell r="AA1916">
            <v>2392</v>
          </cell>
          <cell r="AB1916">
            <v>2393</v>
          </cell>
          <cell r="AC1916">
            <v>1342</v>
          </cell>
          <cell r="AD1916">
            <v>1343</v>
          </cell>
          <cell r="AE1916">
            <v>572</v>
          </cell>
          <cell r="AF1916">
            <v>2011</v>
          </cell>
          <cell r="AG1916">
            <v>1393</v>
          </cell>
        </row>
        <row r="1917">
          <cell r="J1917" t="str">
            <v>TRX#</v>
          </cell>
        </row>
        <row r="1918">
          <cell r="J1918" t="str">
            <v>FRT</v>
          </cell>
        </row>
        <row r="1921">
          <cell r="B1921" t="str">
            <v>FUZ038</v>
          </cell>
          <cell r="C1921">
            <v>143</v>
          </cell>
          <cell r="D1921">
            <v>4</v>
          </cell>
          <cell r="F1921">
            <v>381</v>
          </cell>
          <cell r="G1921">
            <v>22809</v>
          </cell>
          <cell r="H1921" t="str">
            <v>CHENGMENG1</v>
          </cell>
          <cell r="I1921">
            <v>6</v>
          </cell>
          <cell r="J1921">
            <v>4</v>
          </cell>
          <cell r="K1921">
            <v>47</v>
          </cell>
          <cell r="L1921">
            <v>64</v>
          </cell>
          <cell r="N1921">
            <v>83</v>
          </cell>
          <cell r="O1921">
            <v>89</v>
          </cell>
          <cell r="S1921">
            <v>4</v>
          </cell>
          <cell r="U1921">
            <v>382</v>
          </cell>
          <cell r="V1921">
            <v>383</v>
          </cell>
          <cell r="W1921">
            <v>663</v>
          </cell>
          <cell r="X1921">
            <v>1951</v>
          </cell>
          <cell r="Y1921">
            <v>2021</v>
          </cell>
          <cell r="Z1921">
            <v>2023</v>
          </cell>
          <cell r="AA1921">
            <v>1953</v>
          </cell>
          <cell r="AB1921">
            <v>2722</v>
          </cell>
          <cell r="AC1921">
            <v>3651</v>
          </cell>
          <cell r="AD1921">
            <v>1362</v>
          </cell>
          <cell r="AE1921">
            <v>1363</v>
          </cell>
          <cell r="AF1921">
            <v>2982</v>
          </cell>
          <cell r="AR1921">
            <v>2981</v>
          </cell>
          <cell r="AS1921">
            <v>3001</v>
          </cell>
          <cell r="AU1921">
            <v>1361</v>
          </cell>
          <cell r="AV1921">
            <v>41</v>
          </cell>
        </row>
        <row r="1922">
          <cell r="J1922" t="str">
            <v>TRX#</v>
          </cell>
        </row>
        <row r="1923">
          <cell r="J1923" t="str">
            <v>FRT</v>
          </cell>
        </row>
        <row r="1926">
          <cell r="B1926" t="str">
            <v>FUZ038</v>
          </cell>
          <cell r="C1926">
            <v>143</v>
          </cell>
          <cell r="D1926">
            <v>4</v>
          </cell>
          <cell r="F1926">
            <v>382</v>
          </cell>
          <cell r="G1926">
            <v>22809</v>
          </cell>
          <cell r="H1926" t="str">
            <v>CHENGMENG2</v>
          </cell>
          <cell r="I1926">
            <v>5</v>
          </cell>
          <cell r="J1926">
            <v>6</v>
          </cell>
          <cell r="K1926">
            <v>58</v>
          </cell>
          <cell r="L1926">
            <v>61</v>
          </cell>
          <cell r="N1926">
            <v>85</v>
          </cell>
          <cell r="O1926">
            <v>91</v>
          </cell>
          <cell r="S1926">
            <v>4</v>
          </cell>
          <cell r="U1926">
            <v>381</v>
          </cell>
          <cell r="V1926">
            <v>383</v>
          </cell>
          <cell r="W1926">
            <v>591</v>
          </cell>
          <cell r="X1926">
            <v>2012</v>
          </cell>
          <cell r="Y1926">
            <v>593</v>
          </cell>
          <cell r="Z1926">
            <v>1382</v>
          </cell>
          <cell r="AA1926">
            <v>1362</v>
          </cell>
          <cell r="AB1926">
            <v>601</v>
          </cell>
          <cell r="AC1926">
            <v>2722</v>
          </cell>
          <cell r="AD1926">
            <v>1951</v>
          </cell>
          <cell r="AE1926">
            <v>1953</v>
          </cell>
          <cell r="AF1926">
            <v>3651</v>
          </cell>
          <cell r="AG1926">
            <v>2021</v>
          </cell>
          <cell r="AH1926">
            <v>3341</v>
          </cell>
          <cell r="AR1926">
            <v>2982</v>
          </cell>
          <cell r="AS1926">
            <v>3002</v>
          </cell>
          <cell r="AU1926">
            <v>1362</v>
          </cell>
        </row>
        <row r="1927">
          <cell r="J1927" t="str">
            <v>TRX#</v>
          </cell>
        </row>
        <row r="1928">
          <cell r="J1928" t="str">
            <v>FRT</v>
          </cell>
        </row>
        <row r="1931">
          <cell r="B1931" t="str">
            <v>FUZ038</v>
          </cell>
          <cell r="C1931">
            <v>143</v>
          </cell>
          <cell r="D1931">
            <v>4</v>
          </cell>
          <cell r="F1931">
            <v>383</v>
          </cell>
          <cell r="G1931">
            <v>22809</v>
          </cell>
          <cell r="H1931" t="str">
            <v>CHENGMENG3</v>
          </cell>
          <cell r="I1931">
            <v>5</v>
          </cell>
          <cell r="J1931">
            <v>5</v>
          </cell>
          <cell r="K1931">
            <v>51</v>
          </cell>
          <cell r="L1931">
            <v>71</v>
          </cell>
          <cell r="N1931">
            <v>87</v>
          </cell>
          <cell r="O1931">
            <v>93</v>
          </cell>
          <cell r="S1931">
            <v>4</v>
          </cell>
          <cell r="U1931">
            <v>381</v>
          </cell>
          <cell r="V1931">
            <v>382</v>
          </cell>
          <cell r="W1931">
            <v>1392</v>
          </cell>
          <cell r="X1931">
            <v>1951</v>
          </cell>
          <cell r="Y1931">
            <v>1362</v>
          </cell>
          <cell r="Z1931">
            <v>663</v>
          </cell>
          <cell r="AA1931">
            <v>601</v>
          </cell>
          <cell r="AB1931">
            <v>3651</v>
          </cell>
          <cell r="AC1931">
            <v>1382</v>
          </cell>
          <cell r="AR1931">
            <v>2983</v>
          </cell>
          <cell r="AT1931">
            <v>1363</v>
          </cell>
        </row>
        <row r="1932">
          <cell r="J1932" t="str">
            <v>TRX#</v>
          </cell>
        </row>
        <row r="1933">
          <cell r="J1933" t="str">
            <v>FRT</v>
          </cell>
        </row>
        <row r="1936">
          <cell r="B1936" t="str">
            <v>FUZ133</v>
          </cell>
          <cell r="C1936">
            <v>143</v>
          </cell>
          <cell r="D1936">
            <v>4</v>
          </cell>
          <cell r="F1936">
            <v>1331</v>
          </cell>
          <cell r="G1936">
            <v>22809</v>
          </cell>
          <cell r="H1936" t="str">
            <v>GANGTOUNONGSHI1</v>
          </cell>
          <cell r="I1936">
            <v>5</v>
          </cell>
          <cell r="J1936">
            <v>6</v>
          </cell>
          <cell r="K1936">
            <v>51</v>
          </cell>
          <cell r="L1936">
            <v>71</v>
          </cell>
          <cell r="N1936">
            <v>84</v>
          </cell>
          <cell r="O1936">
            <v>90</v>
          </cell>
          <cell r="S1936">
            <v>4</v>
          </cell>
          <cell r="U1936">
            <v>1332</v>
          </cell>
          <cell r="V1936">
            <v>1333</v>
          </cell>
          <cell r="W1936">
            <v>2721</v>
          </cell>
          <cell r="X1936">
            <v>2723</v>
          </cell>
          <cell r="Y1936">
            <v>272</v>
          </cell>
          <cell r="Z1936">
            <v>273</v>
          </cell>
          <cell r="AA1936">
            <v>2702</v>
          </cell>
          <cell r="AB1936">
            <v>2371</v>
          </cell>
          <cell r="AC1936">
            <v>2372</v>
          </cell>
          <cell r="AD1936">
            <v>2961</v>
          </cell>
          <cell r="AE1936">
            <v>1303</v>
          </cell>
          <cell r="AF1936">
            <v>2962</v>
          </cell>
          <cell r="AG1936">
            <v>52</v>
          </cell>
          <cell r="AH1936">
            <v>2713</v>
          </cell>
          <cell r="AI1936">
            <v>3102</v>
          </cell>
          <cell r="AR1936">
            <v>41</v>
          </cell>
          <cell r="AS1936">
            <v>1351</v>
          </cell>
          <cell r="AT1936">
            <v>2961</v>
          </cell>
          <cell r="AU1936">
            <v>2372</v>
          </cell>
          <cell r="AV1936">
            <v>271</v>
          </cell>
          <cell r="AX1936">
            <v>2971</v>
          </cell>
          <cell r="AY1936">
            <v>2371</v>
          </cell>
          <cell r="AZ1936">
            <v>2702</v>
          </cell>
        </row>
        <row r="1937">
          <cell r="J1937" t="str">
            <v>TRX#</v>
          </cell>
        </row>
        <row r="1938">
          <cell r="J1938" t="str">
            <v>FRT</v>
          </cell>
        </row>
        <row r="1941">
          <cell r="B1941" t="str">
            <v>FUZ133</v>
          </cell>
          <cell r="C1941">
            <v>143</v>
          </cell>
          <cell r="D1941">
            <v>4</v>
          </cell>
          <cell r="F1941">
            <v>1332</v>
          </cell>
          <cell r="G1941">
            <v>22809</v>
          </cell>
          <cell r="H1941" t="str">
            <v>GANGTOUNONGSHI2</v>
          </cell>
          <cell r="I1941">
            <v>6</v>
          </cell>
          <cell r="J1941">
            <v>2</v>
          </cell>
          <cell r="K1941">
            <v>53</v>
          </cell>
          <cell r="L1941">
            <v>62</v>
          </cell>
          <cell r="N1941">
            <v>86</v>
          </cell>
          <cell r="O1941">
            <v>92</v>
          </cell>
          <cell r="S1941">
            <v>4</v>
          </cell>
          <cell r="U1941">
            <v>1333</v>
          </cell>
          <cell r="V1941">
            <v>1331</v>
          </cell>
          <cell r="W1941">
            <v>272</v>
          </cell>
          <cell r="X1941">
            <v>273</v>
          </cell>
          <cell r="Y1941">
            <v>2721</v>
          </cell>
          <cell r="Z1941">
            <v>2723</v>
          </cell>
          <cell r="AA1941">
            <v>3001</v>
          </cell>
          <cell r="AB1941">
            <v>3003</v>
          </cell>
          <cell r="AC1941">
            <v>41</v>
          </cell>
          <cell r="AD1941">
            <v>42</v>
          </cell>
          <cell r="AE1941">
            <v>2972</v>
          </cell>
          <cell r="AF1941">
            <v>2971</v>
          </cell>
          <cell r="AG1941">
            <v>2722</v>
          </cell>
          <cell r="AH1941">
            <v>2712</v>
          </cell>
          <cell r="AI1941">
            <v>2713</v>
          </cell>
          <cell r="AJ1941">
            <v>2981</v>
          </cell>
          <cell r="AK1941">
            <v>1951</v>
          </cell>
          <cell r="AR1941">
            <v>2962</v>
          </cell>
          <cell r="AS1941">
            <v>1352</v>
          </cell>
          <cell r="AT1941">
            <v>42</v>
          </cell>
          <cell r="AU1941">
            <v>3092</v>
          </cell>
          <cell r="AV1941">
            <v>272</v>
          </cell>
          <cell r="AW1941">
            <v>3102</v>
          </cell>
          <cell r="AY1941">
            <v>2972</v>
          </cell>
          <cell r="AZ1941">
            <v>3002</v>
          </cell>
          <cell r="BA1941">
            <v>92</v>
          </cell>
          <cell r="BB1941">
            <v>2713</v>
          </cell>
        </row>
        <row r="1942">
          <cell r="J1942" t="str">
            <v>TRX#</v>
          </cell>
        </row>
        <row r="1943">
          <cell r="J1943" t="str">
            <v>FRT</v>
          </cell>
        </row>
        <row r="1946">
          <cell r="B1946" t="str">
            <v>FUZ133</v>
          </cell>
          <cell r="C1946">
            <v>143</v>
          </cell>
          <cell r="D1946">
            <v>4</v>
          </cell>
          <cell r="F1946">
            <v>1333</v>
          </cell>
          <cell r="G1946">
            <v>22809</v>
          </cell>
          <cell r="H1946" t="str">
            <v>GANGTOUNONGSHI3</v>
          </cell>
          <cell r="I1946">
            <v>7</v>
          </cell>
          <cell r="J1946">
            <v>6</v>
          </cell>
          <cell r="K1946">
            <v>43</v>
          </cell>
          <cell r="L1946">
            <v>77</v>
          </cell>
          <cell r="N1946">
            <v>88</v>
          </cell>
          <cell r="O1946">
            <v>94</v>
          </cell>
          <cell r="S1946">
            <v>4</v>
          </cell>
          <cell r="U1946">
            <v>1331</v>
          </cell>
          <cell r="V1946">
            <v>1332</v>
          </cell>
          <cell r="W1946">
            <v>3001</v>
          </cell>
          <cell r="X1946">
            <v>3003</v>
          </cell>
          <cell r="Y1946">
            <v>41</v>
          </cell>
          <cell r="Z1946">
            <v>42</v>
          </cell>
          <cell r="AA1946">
            <v>2971</v>
          </cell>
          <cell r="AB1946">
            <v>2972</v>
          </cell>
          <cell r="AC1946">
            <v>1351</v>
          </cell>
          <cell r="AD1946">
            <v>2961</v>
          </cell>
          <cell r="AE1946">
            <v>2962</v>
          </cell>
          <cell r="AF1946">
            <v>2371</v>
          </cell>
          <cell r="AG1946">
            <v>1352</v>
          </cell>
          <cell r="AR1946">
            <v>273</v>
          </cell>
          <cell r="AS1946">
            <v>2963</v>
          </cell>
          <cell r="AT1946">
            <v>43</v>
          </cell>
          <cell r="AV1946">
            <v>2971</v>
          </cell>
          <cell r="AW1946">
            <v>3003</v>
          </cell>
          <cell r="AX1946">
            <v>2941</v>
          </cell>
          <cell r="AY1946">
            <v>2973</v>
          </cell>
          <cell r="AZ1946">
            <v>2713</v>
          </cell>
        </row>
        <row r="1947">
          <cell r="J1947" t="str">
            <v>TRX#</v>
          </cell>
        </row>
        <row r="1948">
          <cell r="J1948" t="str">
            <v>FRT</v>
          </cell>
        </row>
        <row r="1951">
          <cell r="B1951" t="str">
            <v>FUZ135</v>
          </cell>
          <cell r="C1951">
            <v>143</v>
          </cell>
          <cell r="D1951">
            <v>4</v>
          </cell>
          <cell r="F1951">
            <v>1351</v>
          </cell>
          <cell r="G1951">
            <v>22809</v>
          </cell>
          <cell r="H1951" t="str">
            <v>MAIYUANLU1</v>
          </cell>
          <cell r="I1951">
            <v>6</v>
          </cell>
          <cell r="J1951">
            <v>6</v>
          </cell>
          <cell r="K1951">
            <v>52</v>
          </cell>
          <cell r="L1951">
            <v>72</v>
          </cell>
          <cell r="N1951">
            <v>84</v>
          </cell>
          <cell r="O1951">
            <v>90</v>
          </cell>
          <cell r="S1951">
            <v>4</v>
          </cell>
          <cell r="U1951">
            <v>1352</v>
          </cell>
          <cell r="V1951">
            <v>1353</v>
          </cell>
          <cell r="W1951">
            <v>2973</v>
          </cell>
          <cell r="X1951">
            <v>2971</v>
          </cell>
          <cell r="Y1951">
            <v>1333</v>
          </cell>
          <cell r="Z1951">
            <v>2962</v>
          </cell>
          <cell r="AA1951">
            <v>2963</v>
          </cell>
          <cell r="AB1951">
            <v>92</v>
          </cell>
          <cell r="AC1951">
            <v>2362</v>
          </cell>
          <cell r="AD1951">
            <v>1342</v>
          </cell>
          <cell r="AE1951">
            <v>2941</v>
          </cell>
          <cell r="AF1951">
            <v>3092</v>
          </cell>
          <cell r="AR1951">
            <v>41</v>
          </cell>
          <cell r="AS1951">
            <v>2991</v>
          </cell>
          <cell r="AU1951">
            <v>2971</v>
          </cell>
          <cell r="AV1951">
            <v>2941</v>
          </cell>
          <cell r="AW1951">
            <v>92</v>
          </cell>
          <cell r="AX1951">
            <v>2373</v>
          </cell>
        </row>
        <row r="1952">
          <cell r="J1952" t="str">
            <v>TRX#</v>
          </cell>
        </row>
        <row r="1953">
          <cell r="J1953" t="str">
            <v>FRT</v>
          </cell>
        </row>
        <row r="1956">
          <cell r="B1956" t="str">
            <v>FUZ135</v>
          </cell>
          <cell r="C1956">
            <v>143</v>
          </cell>
          <cell r="D1956">
            <v>4</v>
          </cell>
          <cell r="F1956">
            <v>1352</v>
          </cell>
          <cell r="G1956">
            <v>22809</v>
          </cell>
          <cell r="H1956" t="str">
            <v>MAIYUANLU2</v>
          </cell>
          <cell r="I1956">
            <v>6</v>
          </cell>
          <cell r="J1956">
            <v>3</v>
          </cell>
          <cell r="K1956">
            <v>49</v>
          </cell>
          <cell r="L1956">
            <v>64</v>
          </cell>
          <cell r="N1956">
            <v>86</v>
          </cell>
          <cell r="O1956">
            <v>92</v>
          </cell>
          <cell r="S1956">
            <v>4</v>
          </cell>
          <cell r="U1956">
            <v>1353</v>
          </cell>
          <cell r="V1956">
            <v>1351</v>
          </cell>
          <cell r="W1956">
            <v>1333</v>
          </cell>
          <cell r="X1956">
            <v>2971</v>
          </cell>
          <cell r="Y1956">
            <v>2973</v>
          </cell>
          <cell r="Z1956">
            <v>43</v>
          </cell>
          <cell r="AA1956">
            <v>2991</v>
          </cell>
          <cell r="AB1956">
            <v>2941</v>
          </cell>
          <cell r="AC1956">
            <v>2942</v>
          </cell>
          <cell r="AD1956">
            <v>2962</v>
          </cell>
          <cell r="AE1956">
            <v>2963</v>
          </cell>
          <cell r="AF1956">
            <v>2983</v>
          </cell>
          <cell r="AR1956">
            <v>2362</v>
          </cell>
          <cell r="AS1956">
            <v>3092</v>
          </cell>
          <cell r="AT1956">
            <v>2962</v>
          </cell>
          <cell r="AU1956">
            <v>2992</v>
          </cell>
          <cell r="AW1956">
            <v>92</v>
          </cell>
          <cell r="AX1956">
            <v>2973</v>
          </cell>
          <cell r="AY1956">
            <v>2942</v>
          </cell>
          <cell r="AZ1956">
            <v>43</v>
          </cell>
          <cell r="BA1956">
            <v>2983</v>
          </cell>
        </row>
        <row r="1957">
          <cell r="J1957" t="str">
            <v>TRX#</v>
          </cell>
        </row>
        <row r="1958">
          <cell r="J1958" t="str">
            <v>FRT</v>
          </cell>
        </row>
        <row r="1961">
          <cell r="B1961" t="str">
            <v>FUZ135</v>
          </cell>
          <cell r="C1961">
            <v>143</v>
          </cell>
          <cell r="D1961">
            <v>4</v>
          </cell>
          <cell r="F1961">
            <v>1353</v>
          </cell>
          <cell r="G1961">
            <v>22809</v>
          </cell>
          <cell r="H1961" t="str">
            <v>MAIYUANLU3</v>
          </cell>
          <cell r="I1961">
            <v>6</v>
          </cell>
          <cell r="J1961">
            <v>6</v>
          </cell>
          <cell r="K1961">
            <v>57</v>
          </cell>
          <cell r="L1961">
            <v>60</v>
          </cell>
          <cell r="N1961">
            <v>88</v>
          </cell>
          <cell r="O1961">
            <v>94</v>
          </cell>
          <cell r="S1961">
            <v>4</v>
          </cell>
          <cell r="U1961">
            <v>1351</v>
          </cell>
          <cell r="V1961">
            <v>1352</v>
          </cell>
          <cell r="W1961">
            <v>2991</v>
          </cell>
          <cell r="X1961">
            <v>2941</v>
          </cell>
          <cell r="Y1961">
            <v>2942</v>
          </cell>
          <cell r="Z1961">
            <v>1342</v>
          </cell>
          <cell r="AA1961">
            <v>2362</v>
          </cell>
          <cell r="AB1961">
            <v>92</v>
          </cell>
          <cell r="AC1961">
            <v>93</v>
          </cell>
          <cell r="AD1961">
            <v>2963</v>
          </cell>
          <cell r="AR1961">
            <v>2963</v>
          </cell>
          <cell r="AS1961">
            <v>43</v>
          </cell>
          <cell r="AT1961">
            <v>1333</v>
          </cell>
          <cell r="AU1961">
            <v>273</v>
          </cell>
          <cell r="AW1961">
            <v>93</v>
          </cell>
          <cell r="AX1961">
            <v>2973</v>
          </cell>
          <cell r="AY1961">
            <v>2941</v>
          </cell>
        </row>
        <row r="1962">
          <cell r="J1962" t="str">
            <v>TRX#</v>
          </cell>
        </row>
        <row r="1963">
          <cell r="J1963" t="str">
            <v>FRT</v>
          </cell>
        </row>
        <row r="1966">
          <cell r="B1966" t="str">
            <v>FUZ136</v>
          </cell>
          <cell r="C1966">
            <v>143</v>
          </cell>
          <cell r="D1966">
            <v>4</v>
          </cell>
          <cell r="F1966">
            <v>1361</v>
          </cell>
          <cell r="G1966">
            <v>22809</v>
          </cell>
          <cell r="H1966" t="str">
            <v>GAISHANZHEN1</v>
          </cell>
          <cell r="I1966">
            <v>5</v>
          </cell>
          <cell r="J1966">
            <v>7</v>
          </cell>
          <cell r="K1966">
            <v>51</v>
          </cell>
          <cell r="L1966">
            <v>70</v>
          </cell>
          <cell r="N1966">
            <v>84</v>
          </cell>
          <cell r="O1966">
            <v>90</v>
          </cell>
          <cell r="S1966">
            <v>4</v>
          </cell>
          <cell r="U1966">
            <v>1362</v>
          </cell>
          <cell r="V1966">
            <v>1363</v>
          </cell>
          <cell r="W1966">
            <v>2723</v>
          </cell>
          <cell r="X1966">
            <v>2982</v>
          </cell>
          <cell r="Y1966">
            <v>2983</v>
          </cell>
          <cell r="Z1966">
            <v>2992</v>
          </cell>
          <cell r="AA1966">
            <v>42</v>
          </cell>
          <cell r="AB1966">
            <v>663</v>
          </cell>
          <cell r="AC1966">
            <v>3002</v>
          </cell>
          <cell r="AD1966">
            <v>3003</v>
          </cell>
          <cell r="AE1966">
            <v>43</v>
          </cell>
          <cell r="AF1966">
            <v>1951</v>
          </cell>
          <cell r="AG1966">
            <v>2981</v>
          </cell>
          <cell r="AR1966">
            <v>41</v>
          </cell>
          <cell r="AS1966">
            <v>2991</v>
          </cell>
          <cell r="AU1966">
            <v>2982</v>
          </cell>
          <cell r="AV1966">
            <v>2981</v>
          </cell>
          <cell r="AW1966">
            <v>3002</v>
          </cell>
          <cell r="AX1966">
            <v>2972</v>
          </cell>
          <cell r="AY1966">
            <v>3001</v>
          </cell>
          <cell r="AZ1966">
            <v>2971</v>
          </cell>
        </row>
        <row r="1967">
          <cell r="J1967" t="str">
            <v>TRX#</v>
          </cell>
        </row>
        <row r="1968">
          <cell r="J1968" t="str">
            <v>FRT</v>
          </cell>
        </row>
        <row r="1971">
          <cell r="B1971" t="str">
            <v>FUZ136</v>
          </cell>
          <cell r="C1971">
            <v>143</v>
          </cell>
          <cell r="D1971">
            <v>4</v>
          </cell>
          <cell r="F1971">
            <v>1362</v>
          </cell>
          <cell r="G1971">
            <v>22809</v>
          </cell>
          <cell r="H1971" t="str">
            <v>GAISHANZHEN2</v>
          </cell>
          <cell r="I1971">
            <v>7</v>
          </cell>
          <cell r="J1971">
            <v>7</v>
          </cell>
          <cell r="K1971">
            <v>45</v>
          </cell>
          <cell r="L1971">
            <v>76</v>
          </cell>
          <cell r="M1971">
            <v>67</v>
          </cell>
          <cell r="N1971">
            <v>86</v>
          </cell>
          <cell r="O1971">
            <v>92</v>
          </cell>
          <cell r="S1971">
            <v>5</v>
          </cell>
          <cell r="U1971">
            <v>1363</v>
          </cell>
          <cell r="V1971">
            <v>1361</v>
          </cell>
          <cell r="W1971">
            <v>2723</v>
          </cell>
          <cell r="X1971">
            <v>2982</v>
          </cell>
          <cell r="Y1971">
            <v>3002</v>
          </cell>
          <cell r="Z1971">
            <v>381</v>
          </cell>
          <cell r="AA1971">
            <v>383</v>
          </cell>
          <cell r="AB1971">
            <v>591</v>
          </cell>
          <cell r="AC1971">
            <v>2012</v>
          </cell>
          <cell r="AD1971">
            <v>2992</v>
          </cell>
          <cell r="AE1971">
            <v>2993</v>
          </cell>
          <cell r="AF1971">
            <v>1951</v>
          </cell>
          <cell r="AG1971">
            <v>382</v>
          </cell>
          <cell r="AR1971">
            <v>1332</v>
          </cell>
          <cell r="AS1971">
            <v>42</v>
          </cell>
          <cell r="AT1971">
            <v>2992</v>
          </cell>
          <cell r="AV1971">
            <v>2982</v>
          </cell>
          <cell r="AW1971">
            <v>3002</v>
          </cell>
        </row>
        <row r="1972">
          <cell r="J1972" t="str">
            <v>TRX#</v>
          </cell>
        </row>
        <row r="1973">
          <cell r="J1973" t="str">
            <v>FRT</v>
          </cell>
        </row>
        <row r="1976">
          <cell r="B1976" t="str">
            <v>FUZ136</v>
          </cell>
          <cell r="C1976">
            <v>143</v>
          </cell>
          <cell r="D1976">
            <v>4</v>
          </cell>
          <cell r="F1976">
            <v>1363</v>
          </cell>
          <cell r="G1976">
            <v>22809</v>
          </cell>
          <cell r="H1976" t="str">
            <v>GAISHANZHEN3</v>
          </cell>
          <cell r="I1976">
            <v>7</v>
          </cell>
          <cell r="J1976">
            <v>7</v>
          </cell>
          <cell r="K1976">
            <v>43</v>
          </cell>
          <cell r="L1976">
            <v>61</v>
          </cell>
          <cell r="N1976">
            <v>88</v>
          </cell>
          <cell r="S1976">
            <v>3</v>
          </cell>
          <cell r="U1976">
            <v>1361</v>
          </cell>
          <cell r="V1976">
            <v>1362</v>
          </cell>
          <cell r="W1976">
            <v>43</v>
          </cell>
          <cell r="X1976">
            <v>1382</v>
          </cell>
          <cell r="Y1976">
            <v>2991</v>
          </cell>
          <cell r="Z1976">
            <v>2992</v>
          </cell>
          <cell r="AA1976">
            <v>42</v>
          </cell>
          <cell r="AB1976">
            <v>2983</v>
          </cell>
          <cell r="AC1976">
            <v>3003</v>
          </cell>
          <cell r="AD1976">
            <v>2993</v>
          </cell>
          <cell r="AE1976">
            <v>381</v>
          </cell>
          <cell r="AF1976">
            <v>2982</v>
          </cell>
          <cell r="AR1976">
            <v>43</v>
          </cell>
          <cell r="AS1976">
            <v>2993</v>
          </cell>
          <cell r="AU1976">
            <v>2983</v>
          </cell>
          <cell r="AV1976">
            <v>3003</v>
          </cell>
        </row>
        <row r="1977">
          <cell r="J1977" t="str">
            <v>TRX#</v>
          </cell>
        </row>
        <row r="1978">
          <cell r="J1978" t="str">
            <v>FRT</v>
          </cell>
        </row>
        <row r="1981">
          <cell r="B1981" t="str">
            <v>FUZ138</v>
          </cell>
          <cell r="C1981">
            <v>143</v>
          </cell>
          <cell r="D1981">
            <v>4</v>
          </cell>
          <cell r="F1981">
            <v>1381</v>
          </cell>
          <cell r="G1981">
            <v>22809</v>
          </cell>
          <cell r="H1981" t="str">
            <v>WANBIAN1</v>
          </cell>
          <cell r="I1981">
            <v>4</v>
          </cell>
          <cell r="J1981">
            <v>0</v>
          </cell>
          <cell r="K1981">
            <v>43</v>
          </cell>
          <cell r="L1981">
            <v>67</v>
          </cell>
          <cell r="S1981">
            <v>2</v>
          </cell>
          <cell r="U1981">
            <v>1382</v>
          </cell>
          <cell r="V1981">
            <v>1383</v>
          </cell>
          <cell r="W1981">
            <v>2392</v>
          </cell>
          <cell r="X1981">
            <v>2983</v>
          </cell>
          <cell r="Y1981">
            <v>2993</v>
          </cell>
          <cell r="Z1981">
            <v>1392</v>
          </cell>
          <cell r="AA1981">
            <v>1393</v>
          </cell>
          <cell r="AB1981">
            <v>2902</v>
          </cell>
          <cell r="AC1981">
            <v>2903</v>
          </cell>
          <cell r="AD1981">
            <v>2892</v>
          </cell>
          <cell r="AE1981">
            <v>2893</v>
          </cell>
          <cell r="AF1981">
            <v>321</v>
          </cell>
          <cell r="AG1981">
            <v>322</v>
          </cell>
          <cell r="AH1981">
            <v>373</v>
          </cell>
          <cell r="AI1981">
            <v>572</v>
          </cell>
          <cell r="AJ1981">
            <v>662</v>
          </cell>
          <cell r="AK1981">
            <v>1343</v>
          </cell>
          <cell r="AL1981">
            <v>1391</v>
          </cell>
          <cell r="AM1981">
            <v>2011</v>
          </cell>
          <cell r="AN1981">
            <v>3653</v>
          </cell>
        </row>
        <row r="1982">
          <cell r="J1982" t="str">
            <v>TRX#</v>
          </cell>
        </row>
        <row r="1983">
          <cell r="J1983" t="str">
            <v>FRT</v>
          </cell>
        </row>
        <row r="1986">
          <cell r="B1986" t="str">
            <v>FUZ138</v>
          </cell>
          <cell r="C1986">
            <v>143</v>
          </cell>
          <cell r="D1986">
            <v>4</v>
          </cell>
          <cell r="F1986">
            <v>1382</v>
          </cell>
          <cell r="G1986">
            <v>22809</v>
          </cell>
          <cell r="H1986" t="str">
            <v>WANBIAN2</v>
          </cell>
          <cell r="I1986">
            <v>6</v>
          </cell>
          <cell r="J1986">
            <v>6</v>
          </cell>
          <cell r="K1986">
            <v>54</v>
          </cell>
          <cell r="L1986">
            <v>69</v>
          </cell>
          <cell r="S1986">
            <v>2</v>
          </cell>
          <cell r="U1986">
            <v>1383</v>
          </cell>
          <cell r="V1986">
            <v>1381</v>
          </cell>
          <cell r="W1986">
            <v>1392</v>
          </cell>
          <cell r="X1986">
            <v>1393</v>
          </cell>
          <cell r="Y1986">
            <v>2992</v>
          </cell>
          <cell r="Z1986">
            <v>2993</v>
          </cell>
          <cell r="AA1986">
            <v>3653</v>
          </cell>
          <cell r="AB1986">
            <v>1363</v>
          </cell>
          <cell r="AC1986">
            <v>382</v>
          </cell>
          <cell r="AD1986">
            <v>591</v>
          </cell>
          <cell r="AE1986">
            <v>2011</v>
          </cell>
          <cell r="AF1986">
            <v>2012</v>
          </cell>
          <cell r="AG1986">
            <v>383</v>
          </cell>
        </row>
        <row r="1987">
          <cell r="J1987" t="str">
            <v>TRX#</v>
          </cell>
        </row>
        <row r="1988">
          <cell r="J1988" t="str">
            <v>FRT</v>
          </cell>
        </row>
        <row r="1991">
          <cell r="B1991" t="str">
            <v>FUZ138</v>
          </cell>
          <cell r="C1991">
            <v>143</v>
          </cell>
          <cell r="D1991">
            <v>4</v>
          </cell>
          <cell r="F1991">
            <v>1383</v>
          </cell>
          <cell r="G1991">
            <v>22809</v>
          </cell>
          <cell r="H1991" t="str">
            <v>WANBIAN3</v>
          </cell>
          <cell r="I1991">
            <v>6</v>
          </cell>
          <cell r="J1991">
            <v>5</v>
          </cell>
          <cell r="K1991">
            <v>47</v>
          </cell>
          <cell r="L1991">
            <v>62</v>
          </cell>
          <cell r="S1991">
            <v>2</v>
          </cell>
          <cell r="U1991">
            <v>1381</v>
          </cell>
          <cell r="V1991">
            <v>1382</v>
          </cell>
          <cell r="W1991">
            <v>2902</v>
          </cell>
          <cell r="X1991">
            <v>2903</v>
          </cell>
          <cell r="Y1991">
            <v>2013</v>
          </cell>
          <cell r="Z1991">
            <v>2893</v>
          </cell>
          <cell r="AA1991">
            <v>572</v>
          </cell>
          <cell r="AB1991">
            <v>591</v>
          </cell>
          <cell r="AC1991">
            <v>593</v>
          </cell>
          <cell r="AD1991">
            <v>2011</v>
          </cell>
          <cell r="AE1991">
            <v>2012</v>
          </cell>
          <cell r="AF1991">
            <v>372</v>
          </cell>
          <cell r="AG1991">
            <v>3653</v>
          </cell>
          <cell r="AH1991">
            <v>3712</v>
          </cell>
        </row>
        <row r="1992">
          <cell r="J1992" t="str">
            <v>TRX#</v>
          </cell>
        </row>
        <row r="1993">
          <cell r="J1993" t="str">
            <v>FRT</v>
          </cell>
        </row>
        <row r="1996">
          <cell r="B1996" t="str">
            <v>FUZ139</v>
          </cell>
          <cell r="C1996">
            <v>143</v>
          </cell>
          <cell r="D1996">
            <v>4</v>
          </cell>
          <cell r="F1996">
            <v>1391</v>
          </cell>
          <cell r="G1996">
            <v>22809</v>
          </cell>
          <cell r="H1996" t="str">
            <v>YOUXIAO1</v>
          </cell>
          <cell r="I1996">
            <v>6</v>
          </cell>
          <cell r="J1996">
            <v>0</v>
          </cell>
          <cell r="K1996">
            <v>51</v>
          </cell>
          <cell r="L1996">
            <v>63</v>
          </cell>
          <cell r="S1996">
            <v>2</v>
          </cell>
          <cell r="U1996">
            <v>1392</v>
          </cell>
          <cell r="V1996">
            <v>1393</v>
          </cell>
          <cell r="W1996">
            <v>1381</v>
          </cell>
          <cell r="X1996">
            <v>2902</v>
          </cell>
          <cell r="Y1996">
            <v>2393</v>
          </cell>
          <cell r="Z1996">
            <v>1342</v>
          </cell>
          <cell r="AA1996">
            <v>372</v>
          </cell>
          <cell r="AB1996">
            <v>373</v>
          </cell>
          <cell r="AC1996">
            <v>2991</v>
          </cell>
          <cell r="AD1996">
            <v>2993</v>
          </cell>
          <cell r="AE1996">
            <v>1343</v>
          </cell>
          <cell r="AF1996">
            <v>2943</v>
          </cell>
          <cell r="AG1996">
            <v>371</v>
          </cell>
          <cell r="AH1996">
            <v>2973</v>
          </cell>
          <cell r="AI1996">
            <v>2942</v>
          </cell>
        </row>
        <row r="1997">
          <cell r="J1997" t="str">
            <v>TRX#</v>
          </cell>
        </row>
        <row r="1998">
          <cell r="J1998" t="str">
            <v>FRT</v>
          </cell>
        </row>
        <row r="2001">
          <cell r="B2001" t="str">
            <v>FUZ139</v>
          </cell>
          <cell r="C2001">
            <v>143</v>
          </cell>
          <cell r="D2001">
            <v>4</v>
          </cell>
          <cell r="F2001">
            <v>1392</v>
          </cell>
          <cell r="G2001">
            <v>22809</v>
          </cell>
          <cell r="H2001" t="str">
            <v>YOUXIAO2</v>
          </cell>
          <cell r="I2001">
            <v>5</v>
          </cell>
          <cell r="J2001">
            <v>4</v>
          </cell>
          <cell r="K2001">
            <v>44</v>
          </cell>
          <cell r="L2001">
            <v>81</v>
          </cell>
          <cell r="S2001">
            <v>2</v>
          </cell>
          <cell r="U2001">
            <v>1393</v>
          </cell>
          <cell r="V2001">
            <v>1391</v>
          </cell>
          <cell r="W2001">
            <v>372</v>
          </cell>
          <cell r="X2001">
            <v>2991</v>
          </cell>
          <cell r="Y2001">
            <v>2993</v>
          </cell>
          <cell r="Z2001">
            <v>373</v>
          </cell>
          <cell r="AA2001">
            <v>1381</v>
          </cell>
          <cell r="AB2001">
            <v>1382</v>
          </cell>
          <cell r="AC2001">
            <v>383</v>
          </cell>
          <cell r="AD2001">
            <v>591</v>
          </cell>
          <cell r="AE2001">
            <v>593</v>
          </cell>
          <cell r="AF2001">
            <v>1342</v>
          </cell>
        </row>
        <row r="2002">
          <cell r="J2002" t="str">
            <v>TRX#</v>
          </cell>
        </row>
        <row r="2003">
          <cell r="J2003" t="str">
            <v>FRT</v>
          </cell>
        </row>
        <row r="2006">
          <cell r="B2006" t="str">
            <v>FUZ139</v>
          </cell>
          <cell r="C2006">
            <v>143</v>
          </cell>
          <cell r="D2006">
            <v>4</v>
          </cell>
          <cell r="F2006">
            <v>1393</v>
          </cell>
          <cell r="G2006">
            <v>22809</v>
          </cell>
          <cell r="H2006" t="str">
            <v>YOUXIAO3</v>
          </cell>
          <cell r="I2006">
            <v>7</v>
          </cell>
          <cell r="J2006">
            <v>4</v>
          </cell>
          <cell r="K2006">
            <v>59</v>
          </cell>
          <cell r="L2006">
            <v>73</v>
          </cell>
          <cell r="S2006">
            <v>2</v>
          </cell>
          <cell r="U2006">
            <v>1391</v>
          </cell>
          <cell r="V2006">
            <v>1392</v>
          </cell>
          <cell r="W2006">
            <v>2993</v>
          </cell>
          <cell r="X2006">
            <v>1381</v>
          </cell>
          <cell r="Y2006">
            <v>1382</v>
          </cell>
          <cell r="Z2006">
            <v>2902</v>
          </cell>
          <cell r="AA2006">
            <v>2392</v>
          </cell>
          <cell r="AB2006">
            <v>2393</v>
          </cell>
          <cell r="AC2006">
            <v>1343</v>
          </cell>
          <cell r="AD2006">
            <v>372</v>
          </cell>
          <cell r="AE2006">
            <v>373</v>
          </cell>
          <cell r="AF2006">
            <v>3711</v>
          </cell>
        </row>
        <row r="2007">
          <cell r="J2007" t="str">
            <v>TRX#</v>
          </cell>
        </row>
        <row r="2008">
          <cell r="J2008" t="str">
            <v>FRT</v>
          </cell>
        </row>
        <row r="2011">
          <cell r="B2011" t="str">
            <v>FUZ195</v>
          </cell>
          <cell r="C2011">
            <v>143</v>
          </cell>
          <cell r="D2011">
            <v>4</v>
          </cell>
          <cell r="F2011">
            <v>1951</v>
          </cell>
          <cell r="G2011">
            <v>22809</v>
          </cell>
          <cell r="H2011" t="str">
            <v>XIEKENG1</v>
          </cell>
          <cell r="I2011">
            <v>7</v>
          </cell>
          <cell r="J2011">
            <v>5</v>
          </cell>
          <cell r="K2011">
            <v>59</v>
          </cell>
          <cell r="L2011">
            <v>63</v>
          </cell>
          <cell r="S2011">
            <v>2</v>
          </cell>
          <cell r="U2011">
            <v>1952</v>
          </cell>
          <cell r="V2011">
            <v>1953</v>
          </cell>
          <cell r="W2011">
            <v>143</v>
          </cell>
          <cell r="X2011">
            <v>662</v>
          </cell>
          <cell r="Y2011">
            <v>663</v>
          </cell>
          <cell r="Z2011">
            <v>383</v>
          </cell>
          <cell r="AA2011">
            <v>381</v>
          </cell>
          <cell r="AB2011">
            <v>1413</v>
          </cell>
          <cell r="AC2011">
            <v>2722</v>
          </cell>
          <cell r="AD2011">
            <v>2723</v>
          </cell>
          <cell r="AE2011">
            <v>382</v>
          </cell>
          <cell r="AF2011">
            <v>1361</v>
          </cell>
          <cell r="AG2011">
            <v>1362</v>
          </cell>
          <cell r="AH2011">
            <v>1332</v>
          </cell>
          <cell r="AI2011">
            <v>2742</v>
          </cell>
          <cell r="AJ2011">
            <v>3002</v>
          </cell>
        </row>
        <row r="2012">
          <cell r="J2012" t="str">
            <v>TRX#</v>
          </cell>
        </row>
        <row r="2013">
          <cell r="J2013" t="str">
            <v>FRT</v>
          </cell>
        </row>
        <row r="2016">
          <cell r="B2016" t="str">
            <v>FUZ195</v>
          </cell>
          <cell r="C2016">
            <v>143</v>
          </cell>
          <cell r="D2016">
            <v>4</v>
          </cell>
          <cell r="F2016">
            <v>1952</v>
          </cell>
          <cell r="G2016">
            <v>22809</v>
          </cell>
          <cell r="H2016" t="str">
            <v>XIEKENG2</v>
          </cell>
          <cell r="I2016">
            <v>6</v>
          </cell>
          <cell r="J2016">
            <v>7</v>
          </cell>
          <cell r="K2016">
            <v>45</v>
          </cell>
          <cell r="L2016">
            <v>69</v>
          </cell>
          <cell r="S2016">
            <v>2</v>
          </cell>
          <cell r="U2016">
            <v>1953</v>
          </cell>
          <cell r="V2016">
            <v>1951</v>
          </cell>
          <cell r="W2016">
            <v>662</v>
          </cell>
          <cell r="X2016">
            <v>143</v>
          </cell>
          <cell r="Y2016">
            <v>142</v>
          </cell>
          <cell r="Z2016">
            <v>1613</v>
          </cell>
          <cell r="AA2016">
            <v>2021</v>
          </cell>
          <cell r="AB2016">
            <v>2022</v>
          </cell>
          <cell r="AC2016">
            <v>1612</v>
          </cell>
        </row>
        <row r="2017">
          <cell r="J2017" t="str">
            <v>TRX#</v>
          </cell>
        </row>
        <row r="2018">
          <cell r="J2018" t="str">
            <v>FRT</v>
          </cell>
        </row>
        <row r="2021">
          <cell r="B2021" t="str">
            <v>FUZ195</v>
          </cell>
          <cell r="C2021">
            <v>143</v>
          </cell>
          <cell r="D2021">
            <v>4</v>
          </cell>
          <cell r="F2021">
            <v>1953</v>
          </cell>
          <cell r="G2021">
            <v>22809</v>
          </cell>
          <cell r="H2021" t="str">
            <v>XIEKENG3</v>
          </cell>
          <cell r="I2021">
            <v>7</v>
          </cell>
          <cell r="J2021">
            <v>0</v>
          </cell>
          <cell r="K2021">
            <v>43</v>
          </cell>
          <cell r="L2021">
            <v>75</v>
          </cell>
          <cell r="S2021">
            <v>2</v>
          </cell>
          <cell r="U2021">
            <v>1952</v>
          </cell>
          <cell r="V2021">
            <v>1951</v>
          </cell>
          <cell r="W2021">
            <v>663</v>
          </cell>
          <cell r="X2021">
            <v>381</v>
          </cell>
          <cell r="Y2021">
            <v>2023</v>
          </cell>
          <cell r="Z2021">
            <v>2021</v>
          </cell>
          <cell r="AA2021">
            <v>2722</v>
          </cell>
          <cell r="AB2021">
            <v>382</v>
          </cell>
        </row>
        <row r="2022">
          <cell r="J2022" t="str">
            <v>TRX#</v>
          </cell>
        </row>
        <row r="2023">
          <cell r="J2023" t="str">
            <v>FRT</v>
          </cell>
        </row>
        <row r="2026">
          <cell r="B2026" t="str">
            <v>FUZ294</v>
          </cell>
          <cell r="C2026">
            <v>143</v>
          </cell>
          <cell r="D2026">
            <v>4</v>
          </cell>
          <cell r="F2026">
            <v>2941</v>
          </cell>
          <cell r="G2026">
            <v>22809</v>
          </cell>
          <cell r="H2026" t="str">
            <v>DUIHU1</v>
          </cell>
          <cell r="I2026">
            <v>7</v>
          </cell>
          <cell r="J2026">
            <v>0</v>
          </cell>
          <cell r="K2026">
            <v>45</v>
          </cell>
          <cell r="L2026">
            <v>71</v>
          </cell>
          <cell r="N2026">
            <v>83</v>
          </cell>
          <cell r="O2026">
            <v>89</v>
          </cell>
          <cell r="S2026">
            <v>4</v>
          </cell>
          <cell r="U2026">
            <v>2942</v>
          </cell>
          <cell r="V2026">
            <v>2943</v>
          </cell>
          <cell r="W2026">
            <v>1342</v>
          </cell>
          <cell r="X2026">
            <v>2362</v>
          </cell>
          <cell r="Y2026">
            <v>2363</v>
          </cell>
          <cell r="Z2026">
            <v>92</v>
          </cell>
          <cell r="AA2026">
            <v>93</v>
          </cell>
          <cell r="AB2026">
            <v>1352</v>
          </cell>
          <cell r="AC2026">
            <v>1353</v>
          </cell>
          <cell r="AD2026">
            <v>2973</v>
          </cell>
          <cell r="AE2026">
            <v>43</v>
          </cell>
          <cell r="AF2026">
            <v>1351</v>
          </cell>
          <cell r="AR2026">
            <v>91</v>
          </cell>
          <cell r="AS2026">
            <v>3001</v>
          </cell>
          <cell r="AT2026">
            <v>2981</v>
          </cell>
          <cell r="AV2026">
            <v>1353</v>
          </cell>
          <cell r="AW2026">
            <v>372</v>
          </cell>
          <cell r="AX2026">
            <v>41</v>
          </cell>
          <cell r="AY2026">
            <v>43</v>
          </cell>
        </row>
        <row r="2027">
          <cell r="J2027" t="str">
            <v>TRX#</v>
          </cell>
        </row>
        <row r="2028">
          <cell r="J2028" t="str">
            <v>FRT</v>
          </cell>
        </row>
        <row r="2031">
          <cell r="B2031" t="str">
            <v>FUZ294</v>
          </cell>
          <cell r="C2031">
            <v>143</v>
          </cell>
          <cell r="D2031">
            <v>4</v>
          </cell>
          <cell r="F2031">
            <v>2942</v>
          </cell>
          <cell r="G2031">
            <v>22809</v>
          </cell>
          <cell r="H2031" t="str">
            <v>DUIHU2</v>
          </cell>
          <cell r="I2031">
            <v>6</v>
          </cell>
          <cell r="J2031">
            <v>6</v>
          </cell>
          <cell r="K2031">
            <v>47</v>
          </cell>
          <cell r="L2031">
            <v>61</v>
          </cell>
          <cell r="N2031">
            <v>85</v>
          </cell>
          <cell r="O2031">
            <v>91</v>
          </cell>
          <cell r="S2031">
            <v>4</v>
          </cell>
          <cell r="U2031">
            <v>2943</v>
          </cell>
          <cell r="V2031">
            <v>2941</v>
          </cell>
          <cell r="W2031">
            <v>1352</v>
          </cell>
          <cell r="X2031">
            <v>1353</v>
          </cell>
          <cell r="Y2031">
            <v>2973</v>
          </cell>
          <cell r="Z2031">
            <v>43</v>
          </cell>
          <cell r="AA2031">
            <v>2991</v>
          </cell>
          <cell r="AB2031">
            <v>2993</v>
          </cell>
          <cell r="AC2031">
            <v>371</v>
          </cell>
          <cell r="AD2031">
            <v>372</v>
          </cell>
          <cell r="AE2031">
            <v>2971</v>
          </cell>
          <cell r="AF2031">
            <v>1391</v>
          </cell>
          <cell r="AR2031">
            <v>2972</v>
          </cell>
          <cell r="AS2031">
            <v>2982</v>
          </cell>
          <cell r="AT2031">
            <v>92</v>
          </cell>
          <cell r="AV2031">
            <v>2991</v>
          </cell>
          <cell r="AW2031">
            <v>2992</v>
          </cell>
          <cell r="AX2031">
            <v>41</v>
          </cell>
          <cell r="AY2031">
            <v>1352</v>
          </cell>
          <cell r="AZ2031">
            <v>2362</v>
          </cell>
          <cell r="BA2031">
            <v>1342</v>
          </cell>
        </row>
        <row r="2032">
          <cell r="J2032" t="str">
            <v>TRX#</v>
          </cell>
        </row>
        <row r="2033">
          <cell r="J2033" t="str">
            <v>FRT</v>
          </cell>
        </row>
        <row r="2036">
          <cell r="B2036" t="str">
            <v>FUZ294</v>
          </cell>
          <cell r="C2036">
            <v>143</v>
          </cell>
          <cell r="D2036">
            <v>4</v>
          </cell>
          <cell r="F2036">
            <v>2943</v>
          </cell>
          <cell r="G2036">
            <v>22809</v>
          </cell>
          <cell r="H2036" t="str">
            <v>DUIHU3</v>
          </cell>
          <cell r="I2036">
            <v>6</v>
          </cell>
          <cell r="J2036">
            <v>5</v>
          </cell>
          <cell r="K2036">
            <v>53</v>
          </cell>
          <cell r="L2036">
            <v>78</v>
          </cell>
          <cell r="N2036">
            <v>87</v>
          </cell>
          <cell r="O2036">
            <v>93</v>
          </cell>
          <cell r="S2036">
            <v>4</v>
          </cell>
          <cell r="U2036">
            <v>2941</v>
          </cell>
          <cell r="V2036">
            <v>2942</v>
          </cell>
          <cell r="W2036">
            <v>371</v>
          </cell>
          <cell r="X2036">
            <v>372</v>
          </cell>
          <cell r="Y2036">
            <v>2363</v>
          </cell>
          <cell r="Z2036">
            <v>2393</v>
          </cell>
          <cell r="AA2036">
            <v>1342</v>
          </cell>
          <cell r="AB2036">
            <v>93</v>
          </cell>
          <cell r="AC2036">
            <v>1343</v>
          </cell>
          <cell r="AD2036">
            <v>2362</v>
          </cell>
          <cell r="AE2036">
            <v>2392</v>
          </cell>
          <cell r="AF2036">
            <v>1391</v>
          </cell>
          <cell r="AR2036">
            <v>3003</v>
          </cell>
          <cell r="AS2036">
            <v>2973</v>
          </cell>
          <cell r="AT2036">
            <v>93</v>
          </cell>
          <cell r="AU2036">
            <v>2683</v>
          </cell>
          <cell r="AW2036">
            <v>2993</v>
          </cell>
          <cell r="AX2036">
            <v>1342</v>
          </cell>
          <cell r="AY2036">
            <v>1343</v>
          </cell>
          <cell r="AZ2036">
            <v>2363</v>
          </cell>
          <cell r="BA2036">
            <v>1353</v>
          </cell>
        </row>
        <row r="2037">
          <cell r="J2037" t="str">
            <v>TRX#</v>
          </cell>
        </row>
        <row r="2038">
          <cell r="J2038" t="str">
            <v>FRT</v>
          </cell>
        </row>
        <row r="2041">
          <cell r="B2041" t="str">
            <v>FUZ296</v>
          </cell>
          <cell r="C2041">
            <v>143</v>
          </cell>
          <cell r="D2041">
            <v>4</v>
          </cell>
          <cell r="F2041">
            <v>2961</v>
          </cell>
          <cell r="G2041">
            <v>22809</v>
          </cell>
          <cell r="H2041" t="str">
            <v>GUANHAILUKOU1</v>
          </cell>
          <cell r="I2041">
            <v>7</v>
          </cell>
          <cell r="J2041">
            <v>2</v>
          </cell>
          <cell r="K2041">
            <v>49</v>
          </cell>
          <cell r="L2041">
            <v>65</v>
          </cell>
          <cell r="M2041">
            <v>61</v>
          </cell>
          <cell r="N2041">
            <v>84</v>
          </cell>
          <cell r="O2041">
            <v>90</v>
          </cell>
          <cell r="S2041">
            <v>5</v>
          </cell>
          <cell r="U2041">
            <v>2962</v>
          </cell>
          <cell r="V2041">
            <v>2963</v>
          </cell>
          <cell r="W2041">
            <v>2362</v>
          </cell>
          <cell r="X2041">
            <v>92</v>
          </cell>
          <cell r="Y2041">
            <v>2371</v>
          </cell>
          <cell r="Z2041">
            <v>2372</v>
          </cell>
          <cell r="AA2041">
            <v>273</v>
          </cell>
          <cell r="AB2041">
            <v>1331</v>
          </cell>
          <cell r="AC2041">
            <v>1333</v>
          </cell>
          <cell r="AD2041">
            <v>52</v>
          </cell>
          <cell r="AE2041">
            <v>2702</v>
          </cell>
          <cell r="AF2041">
            <v>2971</v>
          </cell>
          <cell r="AG2041">
            <v>3102</v>
          </cell>
          <cell r="AH2041">
            <v>3092</v>
          </cell>
          <cell r="AR2041">
            <v>1331</v>
          </cell>
          <cell r="AS2041">
            <v>51</v>
          </cell>
          <cell r="AT2041">
            <v>1351</v>
          </cell>
          <cell r="AU2041">
            <v>41</v>
          </cell>
          <cell r="AV2041">
            <v>3091</v>
          </cell>
          <cell r="AX2041">
            <v>91</v>
          </cell>
          <cell r="AY2041">
            <v>92</v>
          </cell>
          <cell r="AZ2041">
            <v>2371</v>
          </cell>
          <cell r="BA2041">
            <v>2702</v>
          </cell>
          <cell r="BB2041">
            <v>2971</v>
          </cell>
        </row>
      </sheetData>
      <sheetData sheetId="1" refreshError="1"/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5"/>
  <sheetViews>
    <sheetView tabSelected="1" zoomScale="90" zoomScaleNormal="90" workbookViewId="0">
      <selection activeCell="I16" sqref="I16"/>
    </sheetView>
  </sheetViews>
  <sheetFormatPr defaultRowHeight="14.4"/>
  <cols>
    <col min="1" max="1" width="37.6640625" customWidth="1"/>
    <col min="2" max="2" width="5.6640625" bestFit="1" customWidth="1"/>
    <col min="3" max="3" width="4.109375" customWidth="1"/>
    <col min="4" max="4" width="50.21875" customWidth="1"/>
    <col min="5" max="5" width="8.33203125" bestFit="1" customWidth="1"/>
    <col min="7" max="7" width="21" bestFit="1" customWidth="1"/>
    <col min="8" max="8" width="15.6640625" bestFit="1" customWidth="1"/>
    <col min="9" max="9" width="12.44140625" customWidth="1"/>
    <col min="10" max="10" width="10.44140625" bestFit="1" customWidth="1"/>
    <col min="12" max="12" width="4.77734375" customWidth="1"/>
    <col min="19" max="19" width="9.77734375" customWidth="1"/>
    <col min="23" max="23" width="11.21875" customWidth="1"/>
  </cols>
  <sheetData>
    <row r="1" spans="1:23" ht="33.6" customHeight="1">
      <c r="A1" s="193" t="s">
        <v>47</v>
      </c>
      <c r="B1" s="194"/>
      <c r="C1" s="194"/>
      <c r="D1" s="194"/>
      <c r="E1" s="195"/>
      <c r="G1" s="196" t="s">
        <v>353</v>
      </c>
      <c r="H1" s="23" t="s">
        <v>46</v>
      </c>
      <c r="I1" s="23" t="s">
        <v>44</v>
      </c>
      <c r="J1" s="23" t="s">
        <v>43</v>
      </c>
      <c r="K1" s="23" t="s">
        <v>45</v>
      </c>
      <c r="M1" s="53" t="s">
        <v>276</v>
      </c>
      <c r="N1" s="53" t="s">
        <v>278</v>
      </c>
      <c r="O1" s="53" t="s">
        <v>5</v>
      </c>
      <c r="P1" s="53" t="s">
        <v>26</v>
      </c>
      <c r="Q1" s="53" t="s">
        <v>277</v>
      </c>
      <c r="R1" s="53" t="s">
        <v>292</v>
      </c>
      <c r="S1" s="53" t="s">
        <v>323</v>
      </c>
      <c r="T1" s="53" t="s">
        <v>324</v>
      </c>
      <c r="U1" s="53" t="s">
        <v>326</v>
      </c>
      <c r="V1" s="53" t="s">
        <v>327</v>
      </c>
      <c r="W1" s="53" t="s">
        <v>349</v>
      </c>
    </row>
    <row r="2" spans="1:23" ht="18.600000000000001" customHeight="1">
      <c r="A2" s="31"/>
      <c r="B2" s="31"/>
      <c r="C2" s="31"/>
      <c r="D2" s="26" t="s">
        <v>23</v>
      </c>
      <c r="E2" s="31"/>
      <c r="G2" s="196"/>
      <c r="H2" s="102">
        <v>1</v>
      </c>
      <c r="I2" s="25">
        <f>VLOOKUP(H2,'System Design Results'!$H$5:'System Design Results'!$AA$111,8,FALSE)</f>
        <v>7.065136505255678</v>
      </c>
      <c r="J2" s="25">
        <f>VLOOKUP(H2,'System Design Results'!$H$5:'System Design Results'!$AA$111,6,FALSE)</f>
        <v>854.11235388108673</v>
      </c>
      <c r="K2" s="25">
        <f>VLOOKUP(H2,'System Design Results'!$H$5:'System Design Results'!$AA$111,9,FALSE)</f>
        <v>13.823451984962706</v>
      </c>
      <c r="M2" t="s">
        <v>275</v>
      </c>
      <c r="N2" t="s">
        <v>280</v>
      </c>
      <c r="O2" s="22">
        <f>B10</f>
        <v>0.5</v>
      </c>
      <c r="P2" s="22">
        <f>E14</f>
        <v>0</v>
      </c>
      <c r="Q2" s="22">
        <f>B18</f>
        <v>0</v>
      </c>
      <c r="R2" s="101">
        <f>E10+E11</f>
        <v>0.09</v>
      </c>
      <c r="S2" s="22">
        <f>E13</f>
        <v>0.92</v>
      </c>
      <c r="T2" s="22">
        <f>B22</f>
        <v>0</v>
      </c>
      <c r="U2">
        <v>1</v>
      </c>
      <c r="V2" s="22">
        <f>E9</f>
        <v>0.35</v>
      </c>
      <c r="W2" s="6">
        <f>E6</f>
        <v>4.9063749357904651</v>
      </c>
    </row>
    <row r="3" spans="1:23">
      <c r="A3" s="26" t="s">
        <v>17</v>
      </c>
      <c r="B3" s="16"/>
      <c r="C3" s="16"/>
      <c r="D3" s="16" t="s">
        <v>435</v>
      </c>
      <c r="E3" s="17">
        <f>'PV Syst vs Actual_E_Avail_12m'!M18</f>
        <v>1551.0839160839159</v>
      </c>
    </row>
    <row r="4" spans="1:23">
      <c r="A4" s="26"/>
      <c r="B4" s="16"/>
      <c r="C4" s="16"/>
      <c r="D4" s="16" t="s">
        <v>436</v>
      </c>
      <c r="E4" s="17">
        <f>'PV Syst vs Actual_E_Avail_12m'!M19</f>
        <v>4.2495449755723724</v>
      </c>
    </row>
    <row r="5" spans="1:23">
      <c r="A5" s="16" t="s">
        <v>9</v>
      </c>
      <c r="B5" s="1">
        <v>24</v>
      </c>
      <c r="C5" s="16"/>
      <c r="D5" s="16" t="s">
        <v>437</v>
      </c>
      <c r="E5" s="18">
        <f>'PV Syst vs Actual_E_Avail_8m'!N14</f>
        <v>1192.249109397083</v>
      </c>
      <c r="G5" s="52" t="s">
        <v>374</v>
      </c>
    </row>
    <row r="6" spans="1:23">
      <c r="A6" s="16" t="s">
        <v>10</v>
      </c>
      <c r="B6" s="27">
        <v>0.94</v>
      </c>
      <c r="C6" s="16"/>
      <c r="D6" s="16" t="s">
        <v>438</v>
      </c>
      <c r="E6" s="17">
        <f>'PV Syst vs Actual_E_Avail_8m'!N15</f>
        <v>4.9063749357904651</v>
      </c>
      <c r="F6" s="6"/>
      <c r="G6" s="103" t="s">
        <v>272</v>
      </c>
      <c r="H6" s="102">
        <v>1.0080000000000002</v>
      </c>
      <c r="I6" s="25">
        <f>VLOOKUP($H$6,Batch1!$E$2:'Batch1'!$J$59,3,FALSE)</f>
        <v>10.88</v>
      </c>
      <c r="J6" s="25">
        <f>VLOOKUP($H$6,Batch1!$E$2:'Batch1'!$J$59,4,FALSE)</f>
        <v>600</v>
      </c>
      <c r="K6" s="25">
        <f>VLOOKUP($H$6,Batch1!$E$2:'Batch1'!$J$59,5,FALSE)</f>
        <v>20</v>
      </c>
      <c r="M6" t="s">
        <v>273</v>
      </c>
      <c r="N6" t="s">
        <v>281</v>
      </c>
      <c r="O6" s="22">
        <v>0.7</v>
      </c>
      <c r="P6" s="22">
        <v>0.15</v>
      </c>
      <c r="Q6" s="22">
        <v>0.3</v>
      </c>
      <c r="R6" s="22">
        <v>0.15</v>
      </c>
      <c r="S6" s="22">
        <v>0.92</v>
      </c>
      <c r="T6" s="108">
        <f>B22</f>
        <v>0</v>
      </c>
      <c r="U6" s="105">
        <v>0.9</v>
      </c>
      <c r="V6" s="22">
        <v>0</v>
      </c>
      <c r="W6" s="6">
        <v>4.5</v>
      </c>
    </row>
    <row r="7" spans="1:23">
      <c r="A7" s="16"/>
      <c r="B7" s="27"/>
      <c r="C7" s="16"/>
      <c r="D7" s="16"/>
      <c r="E7" s="16"/>
      <c r="G7" s="103" t="s">
        <v>325</v>
      </c>
      <c r="H7" s="24">
        <v>1.01</v>
      </c>
      <c r="I7" s="25">
        <f>VLOOKUP($H$7,Batch1_DG_PV_Battery_Hybrid!$E$4:'Batch1_DG_PV_Battery_Hybrid'!V65,11,FALSE)</f>
        <v>8.1212829399206559</v>
      </c>
      <c r="J7" s="25">
        <f>VLOOKUP($H$7,Batch1_DG_PV_Battery_Hybrid!$E$4:'Batch1_DG_PV_Battery_Hybrid'!W65,9,FALSE)</f>
        <v>1327.1591960306116</v>
      </c>
      <c r="K7" s="25">
        <f>VLOOKUP($H$7,Batch1_DG_PV_Battery_Hybrid!$E$4:'Batch1_DG_PV_Battery_Hybrid'!X65,7,FALSE)</f>
        <v>21.674034492383839</v>
      </c>
      <c r="T7" s="92"/>
    </row>
    <row r="8" spans="1:23">
      <c r="A8" s="26" t="s">
        <v>18</v>
      </c>
      <c r="B8" s="27"/>
      <c r="C8" s="16"/>
      <c r="D8" s="26" t="s">
        <v>19</v>
      </c>
      <c r="E8" s="16"/>
      <c r="G8" s="52" t="s">
        <v>375</v>
      </c>
      <c r="T8" s="92"/>
    </row>
    <row r="9" spans="1:23" ht="43.2">
      <c r="A9" s="28" t="s">
        <v>11</v>
      </c>
      <c r="B9" s="27">
        <v>0.65</v>
      </c>
      <c r="C9" s="16"/>
      <c r="D9" s="28" t="s">
        <v>53</v>
      </c>
      <c r="E9" s="27">
        <f>100%-B18-B9</f>
        <v>0.35</v>
      </c>
      <c r="F9" s="7"/>
      <c r="G9" s="103" t="s">
        <v>272</v>
      </c>
      <c r="H9" s="24">
        <v>1</v>
      </c>
      <c r="I9" s="25">
        <f>VLOOKUP($H$9,Batch2!$D$3:'Batch2'!$J$53,4,FALSE)</f>
        <v>7.92</v>
      </c>
      <c r="J9" s="25">
        <f>VLOOKUP($H$9,Batch2!$D$3:'Batch2'!$J$53,5,FALSE)</f>
        <v>600</v>
      </c>
      <c r="K9" s="25">
        <f>VLOOKUP($H$9,Batch2!$D$3:'Batch2'!$J$53,6,FALSE)</f>
        <v>20</v>
      </c>
      <c r="M9" t="s">
        <v>274</v>
      </c>
      <c r="N9" t="s">
        <v>279</v>
      </c>
      <c r="O9" s="22">
        <v>0.7</v>
      </c>
      <c r="P9" s="22">
        <v>0.15</v>
      </c>
      <c r="Q9" s="22">
        <v>0.3</v>
      </c>
      <c r="R9" s="22">
        <v>0.15</v>
      </c>
      <c r="S9" s="22">
        <v>0.92</v>
      </c>
      <c r="T9" s="108">
        <f>B22</f>
        <v>0</v>
      </c>
      <c r="U9">
        <v>1</v>
      </c>
      <c r="V9" s="22">
        <v>0</v>
      </c>
      <c r="W9" s="6">
        <v>4.5</v>
      </c>
    </row>
    <row r="10" spans="1:23">
      <c r="A10" s="16" t="s">
        <v>12</v>
      </c>
      <c r="B10" s="29">
        <v>0.5</v>
      </c>
      <c r="C10" s="16"/>
      <c r="D10" s="28" t="s">
        <v>21</v>
      </c>
      <c r="E10" s="30">
        <v>0.06</v>
      </c>
      <c r="F10" s="8"/>
      <c r="G10" s="103" t="s">
        <v>325</v>
      </c>
      <c r="H10" s="24">
        <v>1</v>
      </c>
      <c r="I10" s="25">
        <f>VLOOKUP($H$10,Batch2_DG_PV_Battery_Hybrid!$C$4:'Batch2_DG_PV_Battery_Hybrid'!T54,11,FALSE)</f>
        <v>8.0408741979412426</v>
      </c>
      <c r="J10" s="25">
        <f>VLOOKUP($H$10,Batch2_DG_PV_Battery_Hybrid!$C$4:'Batch2_DG_PV_Battery_Hybrid'!U54,9,FALSE)</f>
        <v>1314.0190059709025</v>
      </c>
      <c r="K10" s="25">
        <f>VLOOKUP($H$10,Batch2_DG_PV_Battery_Hybrid!$C$4:'Batch2_DG_PV_Battery_Hybrid'!V54,7,FALSE)</f>
        <v>21.459440091469141</v>
      </c>
    </row>
    <row r="11" spans="1:23">
      <c r="A11" s="16" t="s">
        <v>13</v>
      </c>
      <c r="B11" s="27">
        <v>0.88</v>
      </c>
      <c r="C11" s="16"/>
      <c r="D11" s="28" t="s">
        <v>27</v>
      </c>
      <c r="E11" s="27">
        <v>0.03</v>
      </c>
      <c r="F11" s="7"/>
    </row>
    <row r="12" spans="1:23">
      <c r="A12" s="16" t="s">
        <v>14</v>
      </c>
      <c r="B12" s="27" t="s">
        <v>15</v>
      </c>
      <c r="C12" s="16"/>
      <c r="D12" s="16" t="s">
        <v>20</v>
      </c>
      <c r="E12" s="27">
        <v>0.95</v>
      </c>
      <c r="F12" s="7"/>
    </row>
    <row r="13" spans="1:23">
      <c r="A13" s="16" t="s">
        <v>16</v>
      </c>
      <c r="B13" s="1">
        <v>48</v>
      </c>
      <c r="C13" s="16"/>
      <c r="D13" s="16" t="s">
        <v>22</v>
      </c>
      <c r="E13" s="27">
        <v>0.92</v>
      </c>
      <c r="F13" s="7"/>
    </row>
    <row r="14" spans="1:23">
      <c r="A14" s="28" t="s">
        <v>24</v>
      </c>
      <c r="B14" s="1">
        <v>55</v>
      </c>
      <c r="C14" s="16"/>
      <c r="D14" s="16" t="s">
        <v>26</v>
      </c>
      <c r="E14" s="29">
        <v>0</v>
      </c>
    </row>
    <row r="15" spans="1:23">
      <c r="A15" s="28" t="s">
        <v>25</v>
      </c>
      <c r="B15" s="27">
        <v>0.2</v>
      </c>
      <c r="C15" s="16"/>
      <c r="D15" s="16" t="s">
        <v>30</v>
      </c>
      <c r="E15" s="16">
        <f>330*8/1000</f>
        <v>2.64</v>
      </c>
      <c r="F15" s="50" t="s">
        <v>94</v>
      </c>
    </row>
    <row r="16" spans="1:23">
      <c r="A16" s="16"/>
      <c r="B16" s="16"/>
      <c r="C16" s="16"/>
      <c r="D16" s="16" t="s">
        <v>31</v>
      </c>
      <c r="E16" s="17">
        <f>325*8/1000</f>
        <v>2.6</v>
      </c>
    </row>
    <row r="17" spans="1:9">
      <c r="A17" s="26" t="s">
        <v>28</v>
      </c>
      <c r="B17" s="16"/>
      <c r="C17" s="16"/>
      <c r="D17" s="16" t="s">
        <v>32</v>
      </c>
      <c r="E17" s="17">
        <f>340*8/1000</f>
        <v>2.72</v>
      </c>
      <c r="F17" s="49" t="s">
        <v>95</v>
      </c>
    </row>
    <row r="18" spans="1:9" ht="28.8">
      <c r="A18" s="28" t="s">
        <v>29</v>
      </c>
      <c r="B18" s="29">
        <v>0</v>
      </c>
      <c r="C18" s="16"/>
      <c r="D18" s="16" t="s">
        <v>350</v>
      </c>
      <c r="E18" s="16">
        <v>1.2</v>
      </c>
    </row>
    <row r="19" spans="1:9" ht="15.6">
      <c r="A19" s="16" t="s">
        <v>10</v>
      </c>
      <c r="B19" s="27">
        <v>0.94</v>
      </c>
      <c r="C19" s="16"/>
      <c r="D19" s="16" t="s">
        <v>351</v>
      </c>
      <c r="E19" s="16">
        <v>1.2</v>
      </c>
      <c r="G19" s="192" t="s">
        <v>48</v>
      </c>
      <c r="H19" s="192"/>
      <c r="I19" s="192"/>
    </row>
    <row r="20" spans="1:9" ht="24.6" customHeight="1">
      <c r="A20" s="28" t="s">
        <v>24</v>
      </c>
      <c r="B20" s="1">
        <v>55</v>
      </c>
      <c r="C20" s="16"/>
      <c r="D20" s="16" t="s">
        <v>429</v>
      </c>
      <c r="E20" s="16">
        <v>1000</v>
      </c>
      <c r="G20" s="32"/>
      <c r="H20" s="197" t="s">
        <v>50</v>
      </c>
      <c r="I20" s="197"/>
    </row>
    <row r="21" spans="1:9">
      <c r="A21" s="28" t="s">
        <v>25</v>
      </c>
      <c r="B21" s="29">
        <v>0.2</v>
      </c>
      <c r="C21" s="16"/>
      <c r="D21" s="16" t="s">
        <v>430</v>
      </c>
      <c r="E21" s="16">
        <v>25</v>
      </c>
      <c r="G21" s="2"/>
      <c r="H21" s="197" t="s">
        <v>49</v>
      </c>
      <c r="I21" s="197"/>
    </row>
    <row r="22" spans="1:9">
      <c r="A22" s="28" t="s">
        <v>41</v>
      </c>
      <c r="B22" s="29">
        <v>0</v>
      </c>
      <c r="C22" s="16"/>
      <c r="D22" s="16" t="s">
        <v>431</v>
      </c>
      <c r="E22" s="16">
        <v>44</v>
      </c>
      <c r="G22" s="1" t="s">
        <v>54</v>
      </c>
      <c r="H22" s="191" t="s">
        <v>51</v>
      </c>
      <c r="I22" s="191"/>
    </row>
    <row r="23" spans="1:9">
      <c r="D23" s="188" t="s">
        <v>432</v>
      </c>
      <c r="E23" s="189">
        <v>0.02</v>
      </c>
    </row>
    <row r="24" spans="1:9">
      <c r="D24" s="188" t="s">
        <v>433</v>
      </c>
      <c r="E24" s="190">
        <v>7.0000000000000001E-3</v>
      </c>
    </row>
    <row r="25" spans="1:9">
      <c r="D25" s="188" t="s">
        <v>434</v>
      </c>
      <c r="E25" s="189">
        <v>0.02</v>
      </c>
    </row>
  </sheetData>
  <sheetProtection algorithmName="SHA-512" hashValue="j0CLoe5JosbW8jFUGTnsgyMylUp5JT7RgswQQWXcUdQ9AEMKDxNaQkqlJdb3GQ/n/DGP1eCHo1HdU9bbGJeeQQ==" saltValue="VRs6ScQvigWvhgb88rfRmQ==" spinCount="100000" sheet="1" objects="1" scenarios="1" selectLockedCells="1" selectUnlockedCells="1"/>
  <mergeCells count="6">
    <mergeCell ref="H22:I22"/>
    <mergeCell ref="G19:I19"/>
    <mergeCell ref="A1:E1"/>
    <mergeCell ref="G1:G2"/>
    <mergeCell ref="H20:I20"/>
    <mergeCell ref="H21:I21"/>
  </mergeCells>
  <dataValidations count="6">
    <dataValidation type="list" allowBlank="1" showInputMessage="1" showErrorMessage="1" sqref="H2">
      <formula1>Tower_Load_AC_DC</formula1>
    </dataValidation>
    <dataValidation type="list" allowBlank="1" showInputMessage="1" showErrorMessage="1" sqref="B10 B18 B21:B22 E14">
      <formula1>Percentage_File</formula1>
    </dataValidation>
    <dataValidation type="list" allowBlank="1" showInputMessage="1" showErrorMessage="1" sqref="H6">
      <formula1>Tower_load_Batch1_AC_DC</formula1>
    </dataValidation>
    <dataValidation type="list" allowBlank="1" showInputMessage="1" showErrorMessage="1" sqref="H9">
      <formula1>Tower_load_Batch2_AC_DC</formula1>
    </dataValidation>
    <dataValidation type="list" allowBlank="1" showInputMessage="1" showErrorMessage="1" sqref="H7">
      <formula1>Tower_Load_Batch1_Design_AC_DC</formula1>
    </dataValidation>
    <dataValidation type="list" allowBlank="1" showInputMessage="1" showErrorMessage="1" sqref="H10">
      <formula1>Tower_Load_Batch2_AC_DC_Cal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12"/>
  <sheetViews>
    <sheetView workbookViewId="0">
      <pane xSplit="7" ySplit="4" topLeftCell="H5" activePane="bottomRight" state="frozen"/>
      <selection pane="topRight" activeCell="H1" sqref="H1"/>
      <selection pane="bottomLeft" activeCell="A5" sqref="A5"/>
      <selection pane="bottomRight" activeCell="U11" sqref="U11"/>
    </sheetView>
  </sheetViews>
  <sheetFormatPr defaultRowHeight="14.4"/>
  <cols>
    <col min="2" max="2" width="4.33203125" customWidth="1"/>
    <col min="7" max="7" width="8.77734375" customWidth="1"/>
    <col min="9" max="9" width="12.21875" customWidth="1"/>
    <col min="10" max="10" width="10.109375" customWidth="1"/>
    <col min="11" max="11" width="8.5546875" customWidth="1"/>
    <col min="12" max="12" width="8.44140625" customWidth="1"/>
    <col min="14" max="14" width="12.44140625" customWidth="1"/>
    <col min="15" max="15" width="10.109375" customWidth="1"/>
    <col min="16" max="16" width="10" customWidth="1"/>
    <col min="17" max="17" width="10.44140625" customWidth="1"/>
    <col min="18" max="18" width="10.33203125" customWidth="1"/>
    <col min="19" max="19" width="11.88671875" customWidth="1"/>
    <col min="20" max="20" width="11.5546875" bestFit="1" customWidth="1"/>
    <col min="21" max="21" width="8" customWidth="1"/>
    <col min="22" max="22" width="11.33203125" customWidth="1"/>
    <col min="23" max="23" width="12.5546875" customWidth="1"/>
    <col min="24" max="24" width="18.5546875" customWidth="1"/>
    <col min="25" max="25" width="27.33203125" customWidth="1"/>
    <col min="26" max="26" width="22" customWidth="1"/>
    <col min="27" max="27" width="23" customWidth="1"/>
  </cols>
  <sheetData>
    <row r="1" spans="1:27">
      <c r="D1" s="201" t="s">
        <v>390</v>
      </c>
      <c r="E1" s="201"/>
      <c r="F1" s="201"/>
      <c r="G1" s="201"/>
    </row>
    <row r="2" spans="1:27" ht="78" customHeight="1">
      <c r="B2" s="9" t="s">
        <v>6</v>
      </c>
      <c r="C2" s="9" t="s">
        <v>46</v>
      </c>
      <c r="D2" s="9" t="s">
        <v>7</v>
      </c>
      <c r="E2" s="9" t="s">
        <v>0</v>
      </c>
      <c r="F2" s="9" t="s">
        <v>1</v>
      </c>
      <c r="G2" s="9" t="s">
        <v>8</v>
      </c>
      <c r="H2" s="9" t="s">
        <v>389</v>
      </c>
      <c r="I2" s="10" t="s">
        <v>38</v>
      </c>
      <c r="J2" s="200" t="s">
        <v>35</v>
      </c>
      <c r="K2" s="200"/>
      <c r="L2" s="200"/>
      <c r="M2" s="12" t="s">
        <v>40</v>
      </c>
      <c r="N2" s="12" t="s">
        <v>64</v>
      </c>
      <c r="O2" s="12" t="s">
        <v>42</v>
      </c>
      <c r="P2" s="12" t="s">
        <v>37</v>
      </c>
      <c r="Q2" s="33" t="s">
        <v>55</v>
      </c>
      <c r="R2" s="33" t="s">
        <v>56</v>
      </c>
      <c r="S2" s="33" t="s">
        <v>62</v>
      </c>
      <c r="T2" s="33" t="s">
        <v>57</v>
      </c>
      <c r="U2" s="33" t="s">
        <v>58</v>
      </c>
      <c r="V2" s="33" t="s">
        <v>59</v>
      </c>
      <c r="W2" s="33" t="s">
        <v>60</v>
      </c>
      <c r="X2" s="202" t="s">
        <v>61</v>
      </c>
      <c r="Y2" s="203"/>
      <c r="Z2" s="203"/>
      <c r="AA2" s="203"/>
    </row>
    <row r="3" spans="1:27" ht="24" customHeight="1">
      <c r="B3" s="9"/>
      <c r="C3" s="9"/>
      <c r="D3" s="9"/>
      <c r="E3" s="9"/>
      <c r="F3" s="9"/>
      <c r="G3" s="9"/>
      <c r="H3" s="9"/>
      <c r="I3" s="10" t="s">
        <v>36</v>
      </c>
      <c r="J3" s="12" t="s">
        <v>33</v>
      </c>
      <c r="K3" s="12" t="s">
        <v>34</v>
      </c>
      <c r="L3" s="12" t="s">
        <v>5</v>
      </c>
      <c r="M3" s="12" t="s">
        <v>39</v>
      </c>
      <c r="N3" s="12" t="s">
        <v>63</v>
      </c>
      <c r="O3" s="14" t="s">
        <v>33</v>
      </c>
      <c r="P3" s="12" t="s">
        <v>33</v>
      </c>
      <c r="Q3" s="3"/>
      <c r="R3" s="34" t="s">
        <v>33</v>
      </c>
      <c r="S3" s="34">
        <f>'System Profile Inputs'!B14</f>
        <v>55</v>
      </c>
      <c r="T3" s="3"/>
      <c r="U3" s="3"/>
      <c r="V3" s="3" t="s">
        <v>33</v>
      </c>
      <c r="W3" s="3" t="s">
        <v>33</v>
      </c>
      <c r="X3" s="198" t="s">
        <v>65</v>
      </c>
      <c r="Y3" s="198" t="s">
        <v>91</v>
      </c>
      <c r="Z3" s="198" t="s">
        <v>92</v>
      </c>
      <c r="AA3" s="198" t="s">
        <v>348</v>
      </c>
    </row>
    <row r="4" spans="1:27" ht="20.399999999999999" customHeight="1">
      <c r="B4" s="9"/>
      <c r="C4" s="9"/>
      <c r="D4" s="9"/>
      <c r="E4" s="9"/>
      <c r="F4" s="9"/>
      <c r="G4" s="9"/>
      <c r="H4" s="9"/>
      <c r="I4" s="10">
        <f>'System Profile Inputs'!B5</f>
        <v>24</v>
      </c>
      <c r="J4" s="15">
        <f>'System Profile Inputs'!B9</f>
        <v>0.65</v>
      </c>
      <c r="K4" s="15">
        <f>'System Profile Inputs'!B11</f>
        <v>0.88</v>
      </c>
      <c r="L4" s="13">
        <f>'System Profile Inputs'!B10</f>
        <v>0.5</v>
      </c>
      <c r="M4" s="12">
        <f>'System Profile Inputs'!B13</f>
        <v>48</v>
      </c>
      <c r="N4" s="13">
        <f>'System Profile Inputs'!E9</f>
        <v>0.35</v>
      </c>
      <c r="O4" s="13">
        <f>'System Profile Inputs'!E9</f>
        <v>0.35</v>
      </c>
      <c r="P4" s="13">
        <f>'System Profile Inputs'!B18</f>
        <v>0</v>
      </c>
      <c r="Q4" s="33"/>
      <c r="R4" s="35">
        <f>'System Profile Inputs'!E9</f>
        <v>0.35</v>
      </c>
      <c r="S4" s="35">
        <f>'System Profile Inputs'!B15</f>
        <v>0.2</v>
      </c>
      <c r="T4" s="36"/>
      <c r="U4" s="33"/>
      <c r="V4" s="35">
        <f>'System Profile Inputs'!B18</f>
        <v>0</v>
      </c>
      <c r="W4" s="35">
        <f>'System Profile Inputs'!B18</f>
        <v>0</v>
      </c>
      <c r="X4" s="198"/>
      <c r="Y4" s="198"/>
      <c r="Z4" s="198"/>
      <c r="AA4" s="198"/>
    </row>
    <row r="5" spans="1:27">
      <c r="A5" t="s">
        <v>94</v>
      </c>
      <c r="B5" s="1">
        <v>1</v>
      </c>
      <c r="C5" s="21">
        <v>0.8</v>
      </c>
      <c r="D5" s="109">
        <v>5.28</v>
      </c>
      <c r="E5" s="4">
        <v>600</v>
      </c>
      <c r="F5" s="4">
        <v>20</v>
      </c>
      <c r="G5" s="4" t="s">
        <v>4</v>
      </c>
      <c r="H5" s="21" t="s">
        <v>328</v>
      </c>
      <c r="I5" s="17">
        <f>C5*'System Profile Inputs'!$B$5</f>
        <v>19.200000000000003</v>
      </c>
      <c r="J5" s="199">
        <f>I5*'System Profile Inputs'!$B$9/'System Profile Inputs'!$B$10/'System Profile Inputs'!$B$11</f>
        <v>28.363636363636367</v>
      </c>
      <c r="K5" s="199"/>
      <c r="L5" s="199"/>
      <c r="M5" s="18">
        <f>J5/'System Profile Inputs'!$B$13*1000</f>
        <v>590.90909090909099</v>
      </c>
      <c r="N5" s="17">
        <f>(I5*'System Profile Inputs'!$E$9/'System Profile Inputs'!$E$12+I5*'System Profile Inputs'!$B$9/'System Profile Inputs'!$B$11/'System Profile Inputs'!$E$12)*(1+'System Profile Inputs'!$E$10+'System Profile Inputs'!$E$11)*(1+'System Profile Inputs'!$E$14)</f>
        <v>23.982086124401917</v>
      </c>
      <c r="O5" s="17">
        <f>N5/'System Profile Inputs'!$E$6</f>
        <v>4.8879440397960874</v>
      </c>
      <c r="P5" s="19">
        <f>(C5/'System Profile Inputs'!$B$6/0.8+M5*'System Profile Inputs'!$B$20*'System Profile Inputs'!$B$21/'System Profile Inputs'!$B$19/1000/0.8)*(1+'System Profile Inputs'!$B$22)</f>
        <v>9.7074468085106389</v>
      </c>
      <c r="Q5" s="20">
        <f>N5*'System Profile Inputs'!$E$12*(1-'System Profile Inputs'!$E$10-'System Profile Inputs'!$E$11)</f>
        <v>20.732513454545455</v>
      </c>
      <c r="R5" s="20">
        <f>I5*'System Profile Inputs'!$E$9</f>
        <v>6.7200000000000006</v>
      </c>
      <c r="S5" s="20">
        <f>M5*'System Profile Inputs'!$B$15*'System Profile Inputs'!$B$14/1000</f>
        <v>6.5000000000000009</v>
      </c>
      <c r="T5" s="20">
        <f>Q5-R5</f>
        <v>14.012513454545454</v>
      </c>
      <c r="U5" s="20">
        <f>I5-R5</f>
        <v>12.480000000000002</v>
      </c>
      <c r="V5" s="20">
        <f>I5*'System Profile Inputs'!$B$18*24*20%</f>
        <v>0</v>
      </c>
      <c r="W5" s="20">
        <f>I5*'System Profile Inputs'!$B$18*24*80%</f>
        <v>0</v>
      </c>
      <c r="X5" s="37">
        <f t="shared" ref="X5" si="0">Q5+V5+W5-I5</f>
        <v>1.5325134545454517</v>
      </c>
      <c r="Y5" s="38">
        <f>'System Profile Inputs'!$E$6*(S5+W5)-U5</f>
        <v>19.411437082638024</v>
      </c>
      <c r="Z5" s="38">
        <f>'System Profile Inputs'!$E$6*S5-T5</f>
        <v>17.878923628092572</v>
      </c>
      <c r="AA5" s="38">
        <f>T5*'System Profile Inputs'!$B$11+W5*'System Profile Inputs'!$B$11-U5</f>
        <v>-0.14898816000000181</v>
      </c>
    </row>
    <row r="6" spans="1:27">
      <c r="A6" t="s">
        <v>95</v>
      </c>
      <c r="B6" s="1">
        <v>2</v>
      </c>
      <c r="C6" s="100">
        <f>0.94*0.9</f>
        <v>0.84599999999999997</v>
      </c>
      <c r="D6" s="110">
        <v>8.16</v>
      </c>
      <c r="E6" s="5">
        <v>600</v>
      </c>
      <c r="F6" s="5">
        <v>20</v>
      </c>
      <c r="G6" s="5" t="s">
        <v>4</v>
      </c>
      <c r="H6" s="100">
        <v>0.84599999999999997</v>
      </c>
      <c r="I6" s="17">
        <f>C6*'System Profile Inputs'!$B$5/'System Profile Inputs'!$B$6</f>
        <v>21.599999999999998</v>
      </c>
      <c r="J6" s="199">
        <f>I6*'System Profile Inputs'!$B$9/'System Profile Inputs'!$B$10/'System Profile Inputs'!$B$11/'System Profile Inputs'!$E$13</f>
        <v>34.683794466403157</v>
      </c>
      <c r="K6" s="199"/>
      <c r="L6" s="199"/>
      <c r="M6" s="18">
        <f>J6/'System Profile Inputs'!$B$13*1000</f>
        <v>722.57905138339902</v>
      </c>
      <c r="N6" s="17">
        <f>(I6*'System Profile Inputs'!$E$9/'System Profile Inputs'!$E$12/'System Profile Inputs'!$E$13+I6*'System Profile Inputs'!$B$9/'System Profile Inputs'!$B$11/'System Profile Inputs'!$E$12/'System Profile Inputs'!$E$13)*(1+'System Profile Inputs'!$E$10+'System Profile Inputs'!$E$11)*(1+'System Profile Inputs'!$E$14)</f>
        <v>29.325920532556687</v>
      </c>
      <c r="O6" s="17">
        <f>N6/'System Profile Inputs'!$E$6</f>
        <v>5.9771054834463015</v>
      </c>
      <c r="P6" s="19">
        <f>(C6/'System Profile Inputs'!$B$6/0.8+M6*'System Profile Inputs'!$B$20*'System Profile Inputs'!$B$21/'System Profile Inputs'!$B$19/1000/0.8)*(1+'System Profile Inputs'!$B$22)</f>
        <v>11.694640379278443</v>
      </c>
      <c r="Q6" s="20">
        <f>N6*'System Profile Inputs'!$E$12*(1-'System Profile Inputs'!$E$10-'System Profile Inputs'!$E$11)</f>
        <v>25.352258300395253</v>
      </c>
      <c r="R6" s="20">
        <f>I6/'System Profile Inputs'!$E$13*'System Profile Inputs'!$E$9</f>
        <v>8.2173913043478244</v>
      </c>
      <c r="S6" s="20">
        <f>M6*'System Profile Inputs'!$B$15*'System Profile Inputs'!$B$14/1000</f>
        <v>7.9483695652173898</v>
      </c>
      <c r="T6" s="20">
        <f t="shared" ref="T6:T68" si="1">Q6-R6</f>
        <v>17.134866996047428</v>
      </c>
      <c r="U6" s="20">
        <f t="shared" ref="U6:U69" si="2">I6-R6</f>
        <v>13.382608695652173</v>
      </c>
      <c r="V6" s="20">
        <f>I6*'System Profile Inputs'!$B$18*24*20%</f>
        <v>0</v>
      </c>
      <c r="W6" s="20">
        <f>I6*'System Profile Inputs'!$B$18*24*80%</f>
        <v>0</v>
      </c>
      <c r="X6" s="37">
        <f t="shared" ref="X6:X15" si="3">Q6+V6+W6-I6</f>
        <v>3.7522583003952548</v>
      </c>
      <c r="Y6" s="38">
        <f>'System Profile Inputs'!$E$6*(S6+W6)-U6</f>
        <v>25.615072519530187</v>
      </c>
      <c r="Z6" s="38">
        <f>'System Profile Inputs'!$E$6*S6-T6</f>
        <v>21.862814219134933</v>
      </c>
      <c r="AA6" s="38">
        <f>T6*'System Profile Inputs'!$B$11+W6*'System Profile Inputs'!$B$11-U6</f>
        <v>1.6960742608695636</v>
      </c>
    </row>
    <row r="7" spans="1:27">
      <c r="A7" t="s">
        <v>95</v>
      </c>
      <c r="B7" s="1">
        <v>3</v>
      </c>
      <c r="C7" s="100">
        <f>0.96*0.9</f>
        <v>0.86399999999999999</v>
      </c>
      <c r="D7" s="110">
        <v>8.16</v>
      </c>
      <c r="E7" s="5">
        <v>600</v>
      </c>
      <c r="F7" s="5">
        <v>20</v>
      </c>
      <c r="G7" s="5" t="s">
        <v>2</v>
      </c>
      <c r="H7" s="100">
        <v>0.86399999999999999</v>
      </c>
      <c r="I7" s="17">
        <f>C7*'System Profile Inputs'!$B$5/'System Profile Inputs'!$B$6</f>
        <v>22.05957446808511</v>
      </c>
      <c r="J7" s="199">
        <f>I7*'System Profile Inputs'!$B$9/'System Profile Inputs'!$B$10/'System Profile Inputs'!$B$11/'System Profile Inputs'!$E$13</f>
        <v>35.421747540156424</v>
      </c>
      <c r="K7" s="199"/>
      <c r="L7" s="199"/>
      <c r="M7" s="18">
        <f>J7/'System Profile Inputs'!$B$13*1000</f>
        <v>737.95307375325876</v>
      </c>
      <c r="N7" s="17">
        <f>(I7*'System Profile Inputs'!$E$9/'System Profile Inputs'!$E$12/'System Profile Inputs'!$E$13+I7*'System Profile Inputs'!$B$9/'System Profile Inputs'!$B$11/'System Profile Inputs'!$E$12/'System Profile Inputs'!$E$13)*(1+'System Profile Inputs'!$E$10+'System Profile Inputs'!$E$11)*(1+'System Profile Inputs'!$E$14)</f>
        <v>29.949876288568539</v>
      </c>
      <c r="O7" s="17">
        <f>N7/'System Profile Inputs'!$E$6</f>
        <v>6.1042779405409062</v>
      </c>
      <c r="P7" s="19">
        <f>(C7/'System Profile Inputs'!$B$6/0.8+M7*'System Profile Inputs'!$B$20*'System Profile Inputs'!$B$21/'System Profile Inputs'!$B$19/1000/0.8)*(1+'System Profile Inputs'!$B$22)</f>
        <v>11.943462515007774</v>
      </c>
      <c r="Q7" s="20">
        <f>N7*'System Profile Inputs'!$E$12*(1-'System Profile Inputs'!$E$10-'System Profile Inputs'!$E$11)</f>
        <v>25.891668051467501</v>
      </c>
      <c r="R7" s="20">
        <f>I7/'System Profile Inputs'!$E$13*'System Profile Inputs'!$E$9</f>
        <v>8.3922294172062912</v>
      </c>
      <c r="S7" s="20">
        <f>M7*'System Profile Inputs'!$B$15*'System Profile Inputs'!$B$14/1000</f>
        <v>8.1174838112858456</v>
      </c>
      <c r="T7" s="20">
        <f t="shared" si="1"/>
        <v>17.49943863426121</v>
      </c>
      <c r="U7" s="20">
        <f t="shared" si="2"/>
        <v>13.667345050878819</v>
      </c>
      <c r="V7" s="20">
        <f>I7*'System Profile Inputs'!$B$18*24*20%</f>
        <v>0</v>
      </c>
      <c r="W7" s="20">
        <f>I7*'System Profile Inputs'!$B$18*24*80%</f>
        <v>0</v>
      </c>
      <c r="X7" s="37">
        <f t="shared" si="3"/>
        <v>3.8320935833823917</v>
      </c>
      <c r="Y7" s="38">
        <f>'System Profile Inputs'!$E$6*(S7+W7)-U7</f>
        <v>26.160074062498911</v>
      </c>
      <c r="Z7" s="38">
        <f>'System Profile Inputs'!$E$6*S7-T7</f>
        <v>22.327980479116519</v>
      </c>
      <c r="AA7" s="38">
        <f>T7*'System Profile Inputs'!$B$11+W7*'System Profile Inputs'!$B$11-U7</f>
        <v>1.732160947271046</v>
      </c>
    </row>
    <row r="8" spans="1:27">
      <c r="B8" s="1">
        <v>4</v>
      </c>
      <c r="C8" s="100">
        <f>1.01*0.9</f>
        <v>0.90900000000000003</v>
      </c>
      <c r="D8" s="110">
        <v>8.16</v>
      </c>
      <c r="E8" s="5">
        <v>600</v>
      </c>
      <c r="F8" s="5">
        <v>20</v>
      </c>
      <c r="G8" s="5" t="s">
        <v>4</v>
      </c>
      <c r="H8" s="100">
        <v>0.90900000000000003</v>
      </c>
      <c r="I8" s="17">
        <f>C8*'System Profile Inputs'!$B$5/'System Profile Inputs'!$B$6</f>
        <v>23.208510638297877</v>
      </c>
      <c r="J8" s="199">
        <f>I8*'System Profile Inputs'!$B$9/'System Profile Inputs'!$B$10/'System Profile Inputs'!$B$11/'System Profile Inputs'!$E$13</f>
        <v>37.266630224539576</v>
      </c>
      <c r="K8" s="199"/>
      <c r="L8" s="199"/>
      <c r="M8" s="18">
        <f>J8/'System Profile Inputs'!$B$13*1000</f>
        <v>776.38812967790784</v>
      </c>
      <c r="N8" s="17">
        <f>(I8*'System Profile Inputs'!$E$9/'System Profile Inputs'!$E$12/'System Profile Inputs'!$E$13+I8*'System Profile Inputs'!$B$9/'System Profile Inputs'!$B$11/'System Profile Inputs'!$E$12/'System Profile Inputs'!$E$13)*(1+'System Profile Inputs'!$E$10+'System Profile Inputs'!$E$11)*(1+'System Profile Inputs'!$E$14)</f>
        <v>31.509765678598157</v>
      </c>
      <c r="O8" s="17">
        <f>N8/'System Profile Inputs'!$E$6</f>
        <v>6.4222090832774121</v>
      </c>
      <c r="P8" s="19">
        <f>(C8/'System Profile Inputs'!$B$6/0.8+M8*'System Profile Inputs'!$B$20*'System Profile Inputs'!$B$21/'System Profile Inputs'!$B$19/1000/0.8)*(1+'System Profile Inputs'!$B$22)</f>
        <v>12.565517854331096</v>
      </c>
      <c r="Q8" s="20">
        <f>N8*'System Profile Inputs'!$E$12*(1-'System Profile Inputs'!$E$10-'System Profile Inputs'!$E$11)</f>
        <v>27.240192429148102</v>
      </c>
      <c r="R8" s="20">
        <f>I8/'System Profile Inputs'!$E$13*'System Profile Inputs'!$E$9</f>
        <v>8.829324699352453</v>
      </c>
      <c r="S8" s="20">
        <f>M8*'System Profile Inputs'!$B$15*'System Profile Inputs'!$B$14/1000</f>
        <v>8.5402694264569856</v>
      </c>
      <c r="T8" s="20">
        <f t="shared" si="1"/>
        <v>18.410867729795648</v>
      </c>
      <c r="U8" s="20">
        <f t="shared" si="2"/>
        <v>14.379185938945424</v>
      </c>
      <c r="V8" s="20">
        <f>I8*'System Profile Inputs'!$B$18*24*20%</f>
        <v>0</v>
      </c>
      <c r="W8" s="20">
        <f>I8*'System Profile Inputs'!$B$18*24*80%</f>
        <v>0</v>
      </c>
      <c r="X8" s="37">
        <f t="shared" si="3"/>
        <v>4.0316817908502252</v>
      </c>
      <c r="Y8" s="38">
        <f>'System Profile Inputs'!$E$6*(S8+W8)-U8</f>
        <v>27.522577919920742</v>
      </c>
      <c r="Z8" s="38">
        <f>'System Profile Inputs'!$E$6*S8-T8</f>
        <v>23.490896129070521</v>
      </c>
      <c r="AA8" s="38">
        <f>T8*'System Profile Inputs'!$B$11+W8*'System Profile Inputs'!$B$11-U8</f>
        <v>1.8223776632747448</v>
      </c>
    </row>
    <row r="9" spans="1:27">
      <c r="A9" t="s">
        <v>95</v>
      </c>
      <c r="B9" s="1">
        <v>5</v>
      </c>
      <c r="C9" s="100">
        <f>1.03*0.9</f>
        <v>0.92700000000000005</v>
      </c>
      <c r="D9" s="110">
        <v>8.16</v>
      </c>
      <c r="E9" s="5">
        <v>600</v>
      </c>
      <c r="F9" s="5">
        <v>20</v>
      </c>
      <c r="G9" s="5" t="s">
        <v>4</v>
      </c>
      <c r="H9" s="100">
        <v>0.92700000000000005</v>
      </c>
      <c r="I9" s="17">
        <f>C9*'System Profile Inputs'!$B$5/'System Profile Inputs'!$B$6</f>
        <v>23.668085106382982</v>
      </c>
      <c r="J9" s="199">
        <f>I9*'System Profile Inputs'!$B$9/'System Profile Inputs'!$B$10/'System Profile Inputs'!$B$11/'System Profile Inputs'!$E$13</f>
        <v>38.004583298292829</v>
      </c>
      <c r="K9" s="199"/>
      <c r="L9" s="199"/>
      <c r="M9" s="18">
        <f>J9/'System Profile Inputs'!$B$13*1000</f>
        <v>791.76215204776724</v>
      </c>
      <c r="N9" s="17">
        <f>(I9*'System Profile Inputs'!$E$9/'System Profile Inputs'!$E$12/'System Profile Inputs'!$E$13+I9*'System Profile Inputs'!$B$9/'System Profile Inputs'!$B$11/'System Profile Inputs'!$E$12/'System Profile Inputs'!$E$13)*(1+'System Profile Inputs'!$E$10+'System Profile Inputs'!$E$11)*(1+'System Profile Inputs'!$E$14)</f>
        <v>32.133721434609996</v>
      </c>
      <c r="O9" s="17">
        <f>N9/'System Profile Inputs'!$E$6</f>
        <v>6.5493815403720133</v>
      </c>
      <c r="P9" s="19">
        <f>(C9/'System Profile Inputs'!$B$6/0.8+M9*'System Profile Inputs'!$B$20*'System Profile Inputs'!$B$21/'System Profile Inputs'!$B$19/1000/0.8)*(1+'System Profile Inputs'!$B$22)</f>
        <v>12.814339990060427</v>
      </c>
      <c r="Q9" s="20">
        <f>N9*'System Profile Inputs'!$E$12*(1-'System Profile Inputs'!$E$10-'System Profile Inputs'!$E$11)</f>
        <v>27.779602180220337</v>
      </c>
      <c r="R9" s="20">
        <f>I9/'System Profile Inputs'!$E$13*'System Profile Inputs'!$E$9</f>
        <v>9.0041628122109163</v>
      </c>
      <c r="S9" s="20">
        <f>M9*'System Profile Inputs'!$B$15*'System Profile Inputs'!$B$14/1000</f>
        <v>8.7093836725254405</v>
      </c>
      <c r="T9" s="20">
        <f t="shared" si="1"/>
        <v>18.775439368009422</v>
      </c>
      <c r="U9" s="20">
        <f t="shared" si="2"/>
        <v>14.663922294172066</v>
      </c>
      <c r="V9" s="20">
        <f>I9*'System Profile Inputs'!$B$18*24*20%</f>
        <v>0</v>
      </c>
      <c r="W9" s="20">
        <f>I9*'System Profile Inputs'!$B$18*24*80%</f>
        <v>0</v>
      </c>
      <c r="X9" s="37">
        <f t="shared" si="3"/>
        <v>4.111517073837355</v>
      </c>
      <c r="Y9" s="38">
        <f>'System Profile Inputs'!$E$6*(S9+W9)-U9</f>
        <v>28.067579462889469</v>
      </c>
      <c r="Z9" s="38">
        <f>'System Profile Inputs'!$E$6*S9-T9</f>
        <v>23.956062389052114</v>
      </c>
      <c r="AA9" s="38">
        <f>T9*'System Profile Inputs'!$B$11+W9*'System Profile Inputs'!$B$11-U9</f>
        <v>1.8584643496762272</v>
      </c>
    </row>
    <row r="10" spans="1:27">
      <c r="B10" s="1">
        <v>6</v>
      </c>
      <c r="C10" s="100">
        <f>1.08*0.9</f>
        <v>0.97200000000000009</v>
      </c>
      <c r="D10" s="110">
        <v>8.16</v>
      </c>
      <c r="E10" s="5">
        <v>600</v>
      </c>
      <c r="F10" s="5">
        <v>20</v>
      </c>
      <c r="G10" s="5" t="s">
        <v>4</v>
      </c>
      <c r="H10" s="100">
        <v>0.97200000000000009</v>
      </c>
      <c r="I10" s="17">
        <f>C10*'System Profile Inputs'!$B$5/'System Profile Inputs'!$B$6</f>
        <v>24.817021276595749</v>
      </c>
      <c r="J10" s="199">
        <f>I10*'System Profile Inputs'!$B$9/'System Profile Inputs'!$B$10/'System Profile Inputs'!$B$11/'System Profile Inputs'!$E$13</f>
        <v>39.84946598267598</v>
      </c>
      <c r="K10" s="199"/>
      <c r="L10" s="199"/>
      <c r="M10" s="18">
        <f>J10/'System Profile Inputs'!$B$13*1000</f>
        <v>830.19720797241621</v>
      </c>
      <c r="N10" s="17">
        <f>(I10*'System Profile Inputs'!$E$9/'System Profile Inputs'!$E$12/'System Profile Inputs'!$E$13+I10*'System Profile Inputs'!$B$9/'System Profile Inputs'!$B$11/'System Profile Inputs'!$E$12/'System Profile Inputs'!$E$13)*(1+'System Profile Inputs'!$E$10+'System Profile Inputs'!$E$11)*(1+'System Profile Inputs'!$E$14)</f>
        <v>33.693610824639606</v>
      </c>
      <c r="O10" s="17">
        <f>N10/'System Profile Inputs'!$E$6</f>
        <v>6.8673126831085192</v>
      </c>
      <c r="P10" s="19">
        <f>(C10/'System Profile Inputs'!$B$6/0.8+M10*'System Profile Inputs'!$B$20*'System Profile Inputs'!$B$21/'System Profile Inputs'!$B$19/1000/0.8)*(1+'System Profile Inputs'!$B$22)</f>
        <v>13.436395329383748</v>
      </c>
      <c r="Q10" s="20">
        <f>N10*'System Profile Inputs'!$E$12*(1-'System Profile Inputs'!$E$10-'System Profile Inputs'!$E$11)</f>
        <v>29.128126557900934</v>
      </c>
      <c r="R10" s="20">
        <f>I10/'System Profile Inputs'!$E$13*'System Profile Inputs'!$E$9</f>
        <v>9.4412580943570781</v>
      </c>
      <c r="S10" s="20">
        <f>M10*'System Profile Inputs'!$B$15*'System Profile Inputs'!$B$14/1000</f>
        <v>9.1321692876965788</v>
      </c>
      <c r="T10" s="20">
        <f t="shared" si="1"/>
        <v>19.686868463543856</v>
      </c>
      <c r="U10" s="20">
        <f t="shared" si="2"/>
        <v>15.375763182238671</v>
      </c>
      <c r="V10" s="20">
        <f>I10*'System Profile Inputs'!$B$18*24*20%</f>
        <v>0</v>
      </c>
      <c r="W10" s="20">
        <f>I10*'System Profile Inputs'!$B$18*24*80%</f>
        <v>0</v>
      </c>
      <c r="X10" s="37">
        <f t="shared" si="3"/>
        <v>4.3111052813051849</v>
      </c>
      <c r="Y10" s="38">
        <f>'System Profile Inputs'!$E$6*(S10+W10)-U10</f>
        <v>29.43008332031129</v>
      </c>
      <c r="Z10" s="38">
        <f>'System Profile Inputs'!$E$6*S10-T10</f>
        <v>25.118978039006105</v>
      </c>
      <c r="AA10" s="38">
        <f>T10*'System Profile Inputs'!$B$11+W10*'System Profile Inputs'!$B$11-U10</f>
        <v>1.9486810656799207</v>
      </c>
    </row>
    <row r="11" spans="1:27">
      <c r="A11" t="s">
        <v>94</v>
      </c>
      <c r="B11" s="1">
        <v>7</v>
      </c>
      <c r="C11" s="21">
        <v>1</v>
      </c>
      <c r="D11" s="109">
        <v>7.92</v>
      </c>
      <c r="E11" s="4">
        <v>600</v>
      </c>
      <c r="F11" s="4">
        <v>20</v>
      </c>
      <c r="G11" s="4" t="s">
        <v>4</v>
      </c>
      <c r="H11" s="21">
        <v>1</v>
      </c>
      <c r="I11" s="17">
        <f>C11*'System Profile Inputs'!$B$5/'System Profile Inputs'!$B$6</f>
        <v>25.531914893617024</v>
      </c>
      <c r="J11" s="199">
        <f>I11*'System Profile Inputs'!$B$9/'System Profile Inputs'!$B$10/'System Profile Inputs'!$B$11/'System Profile Inputs'!$E$13</f>
        <v>40.997392986292162</v>
      </c>
      <c r="K11" s="199"/>
      <c r="L11" s="199"/>
      <c r="M11" s="18">
        <f>J11/'System Profile Inputs'!$B$13*1000</f>
        <v>854.11235388108673</v>
      </c>
      <c r="N11" s="17">
        <f>(I11*'System Profile Inputs'!$E$9/'System Profile Inputs'!$E$12/'System Profile Inputs'!$E$13+I11*'System Profile Inputs'!$B$9/'System Profile Inputs'!$B$11/'System Profile Inputs'!$E$12/'System Profile Inputs'!$E$13)*(1+'System Profile Inputs'!$E$10+'System Profile Inputs'!$E$11)*(1+'System Profile Inputs'!$E$14)</f>
        <v>34.664208667324701</v>
      </c>
      <c r="O11" s="17">
        <f>N11/'System Profile Inputs'!$E$6</f>
        <v>7.065136505255678</v>
      </c>
      <c r="P11" s="19">
        <f>(C11/'System Profile Inputs'!$B$6/0.8+M11*'System Profile Inputs'!$B$20*'System Profile Inputs'!$B$21/'System Profile Inputs'!$B$19/1000/0.8)*(1+'System Profile Inputs'!$B$22)</f>
        <v>13.823451984962706</v>
      </c>
      <c r="Q11" s="20">
        <f>N11*'System Profile Inputs'!$E$12*(1-'System Profile Inputs'!$E$10-'System Profile Inputs'!$E$11)</f>
        <v>29.967208392902197</v>
      </c>
      <c r="R11" s="20">
        <f>I11/'System Profile Inputs'!$E$13*'System Profile Inputs'!$E$9</f>
        <v>9.7132284921369099</v>
      </c>
      <c r="S11" s="20">
        <f>M11*'System Profile Inputs'!$B$15*'System Profile Inputs'!$B$14/1000</f>
        <v>9.3952358926919555</v>
      </c>
      <c r="T11" s="20">
        <f t="shared" si="1"/>
        <v>20.253979900765287</v>
      </c>
      <c r="U11" s="20">
        <f t="shared" si="2"/>
        <v>15.818686401480115</v>
      </c>
      <c r="V11" s="20">
        <f>I11*'System Profile Inputs'!$B$18*24*20%</f>
        <v>0</v>
      </c>
      <c r="W11" s="20">
        <f>I11*'System Profile Inputs'!$B$18*24*80%</f>
        <v>0</v>
      </c>
      <c r="X11" s="37">
        <f t="shared" si="3"/>
        <v>4.4352934992851729</v>
      </c>
      <c r="Y11" s="38">
        <f>'System Profile Inputs'!$E$6*(S11+W11)-U11</f>
        <v>30.277863498262654</v>
      </c>
      <c r="Z11" s="38">
        <f>'System Profile Inputs'!$E$6*S11-T11</f>
        <v>25.842569998977481</v>
      </c>
      <c r="AA11" s="38">
        <f>T11*'System Profile Inputs'!$B$11+W11*'System Profile Inputs'!$B$11-U11</f>
        <v>2.0048159111933401</v>
      </c>
    </row>
    <row r="12" spans="1:27">
      <c r="B12" s="1">
        <v>8</v>
      </c>
      <c r="C12" s="100">
        <f>1.12*0.9</f>
        <v>1.0080000000000002</v>
      </c>
      <c r="D12" s="110">
        <v>10.88</v>
      </c>
      <c r="E12" s="5">
        <v>600</v>
      </c>
      <c r="F12" s="5">
        <v>20</v>
      </c>
      <c r="G12" s="5" t="s">
        <v>4</v>
      </c>
      <c r="H12" s="100">
        <v>1.0080000000000002</v>
      </c>
      <c r="I12" s="17">
        <f>C12*'System Profile Inputs'!$B$5/'System Profile Inputs'!$B$6</f>
        <v>25.736170212765966</v>
      </c>
      <c r="J12" s="199">
        <f>I12*'System Profile Inputs'!$B$9/'System Profile Inputs'!$B$10/'System Profile Inputs'!$B$11/'System Profile Inputs'!$E$13</f>
        <v>41.325372130182508</v>
      </c>
      <c r="K12" s="199"/>
      <c r="L12" s="199"/>
      <c r="M12" s="18">
        <f>J12/'System Profile Inputs'!$B$13*1000</f>
        <v>860.94525271213558</v>
      </c>
      <c r="N12" s="17">
        <f>(I12*'System Profile Inputs'!$E$9/'System Profile Inputs'!$E$12/'System Profile Inputs'!$E$13+I12*'System Profile Inputs'!$B$9/'System Profile Inputs'!$B$11/'System Profile Inputs'!$E$12/'System Profile Inputs'!$E$13)*(1+'System Profile Inputs'!$E$10+'System Profile Inputs'!$E$11)*(1+'System Profile Inputs'!$E$14)</f>
        <v>34.941522336663304</v>
      </c>
      <c r="O12" s="17">
        <f>N12/'System Profile Inputs'!$E$6</f>
        <v>7.121657597297725</v>
      </c>
      <c r="P12" s="19">
        <f>(C12/'System Profile Inputs'!$B$6/0.8+M12*'System Profile Inputs'!$B$20*'System Profile Inputs'!$B$21/'System Profile Inputs'!$B$19/1000/0.8)*(1+'System Profile Inputs'!$B$22)</f>
        <v>13.934039600842413</v>
      </c>
      <c r="Q12" s="20">
        <f>N12*'System Profile Inputs'!$E$12*(1-'System Profile Inputs'!$E$10-'System Profile Inputs'!$E$11)</f>
        <v>30.206946060045425</v>
      </c>
      <c r="R12" s="20">
        <f>I12/'System Profile Inputs'!$E$13*'System Profile Inputs'!$E$9</f>
        <v>9.7909343200740082</v>
      </c>
      <c r="S12" s="20">
        <f>M12*'System Profile Inputs'!$B$15*'System Profile Inputs'!$B$14/1000</f>
        <v>9.4703977798334922</v>
      </c>
      <c r="T12" s="20">
        <f t="shared" si="1"/>
        <v>20.416011739971417</v>
      </c>
      <c r="U12" s="20">
        <f t="shared" si="2"/>
        <v>15.945235892691958</v>
      </c>
      <c r="V12" s="20">
        <f>I12*'System Profile Inputs'!$B$18*24*20%</f>
        <v>0</v>
      </c>
      <c r="W12" s="20">
        <f>I12*'System Profile Inputs'!$B$18*24*80%</f>
        <v>0</v>
      </c>
      <c r="X12" s="37">
        <f t="shared" si="3"/>
        <v>4.4707758472794588</v>
      </c>
      <c r="Y12" s="38">
        <f>'System Profile Inputs'!$E$6*(S12+W12)-U12</f>
        <v>30.520086406248755</v>
      </c>
      <c r="Z12" s="38">
        <f>'System Profile Inputs'!$E$6*S12-T12</f>
        <v>26.049310558969296</v>
      </c>
      <c r="AA12" s="38">
        <f>T12*'System Profile Inputs'!$B$11+W12*'System Profile Inputs'!$B$11-U12</f>
        <v>2.020854438482889</v>
      </c>
    </row>
    <row r="13" spans="1:27">
      <c r="B13" s="1">
        <v>9</v>
      </c>
      <c r="C13" s="100">
        <f>1.13*0.9</f>
        <v>1.0169999999999999</v>
      </c>
      <c r="D13" s="110">
        <v>10.88</v>
      </c>
      <c r="E13" s="5">
        <v>600</v>
      </c>
      <c r="F13" s="5">
        <v>20</v>
      </c>
      <c r="G13" s="5" t="s">
        <v>4</v>
      </c>
      <c r="H13" s="100">
        <v>1.0169999999999999</v>
      </c>
      <c r="I13" s="17">
        <f>C13*'System Profile Inputs'!$B$5/'System Profile Inputs'!$B$6</f>
        <v>25.96595744680851</v>
      </c>
      <c r="J13" s="199">
        <f>I13*'System Profile Inputs'!$B$9/'System Profile Inputs'!$B$10/'System Profile Inputs'!$B$11/'System Profile Inputs'!$E$13</f>
        <v>41.694348667059117</v>
      </c>
      <c r="K13" s="199"/>
      <c r="L13" s="199"/>
      <c r="M13" s="18">
        <f>J13/'System Profile Inputs'!$B$13*1000</f>
        <v>868.63226389706495</v>
      </c>
      <c r="N13" s="17">
        <f>(I13*'System Profile Inputs'!$E$9/'System Profile Inputs'!$E$12/'System Profile Inputs'!$E$13+I13*'System Profile Inputs'!$B$9/'System Profile Inputs'!$B$11/'System Profile Inputs'!$E$12/'System Profile Inputs'!$E$13)*(1+'System Profile Inputs'!$E$10+'System Profile Inputs'!$E$11)*(1+'System Profile Inputs'!$E$14)</f>
        <v>35.253500214669216</v>
      </c>
      <c r="O13" s="17">
        <f>N13/'System Profile Inputs'!$E$6</f>
        <v>7.1852438258450242</v>
      </c>
      <c r="P13" s="19">
        <f>(C13/'System Profile Inputs'!$B$6/0.8+M13*'System Profile Inputs'!$B$20*'System Profile Inputs'!$B$21/'System Profile Inputs'!$B$19/1000/0.8)*(1+'System Profile Inputs'!$B$22)</f>
        <v>14.058450668707065</v>
      </c>
      <c r="Q13" s="20">
        <f>N13*'System Profile Inputs'!$E$12*(1-'System Profile Inputs'!$E$10-'System Profile Inputs'!$E$11)</f>
        <v>30.476650935581535</v>
      </c>
      <c r="R13" s="20">
        <f>I13/'System Profile Inputs'!$E$13*'System Profile Inputs'!$E$9</f>
        <v>9.8783533765032363</v>
      </c>
      <c r="S13" s="20">
        <f>M13*'System Profile Inputs'!$B$15*'System Profile Inputs'!$B$14/1000</f>
        <v>9.5549549028677134</v>
      </c>
      <c r="T13" s="20">
        <f t="shared" si="1"/>
        <v>20.598297559078297</v>
      </c>
      <c r="U13" s="20">
        <f t="shared" si="2"/>
        <v>16.087604070305275</v>
      </c>
      <c r="V13" s="20">
        <f>I13*'System Profile Inputs'!$B$18*24*20%</f>
        <v>0</v>
      </c>
      <c r="W13" s="20">
        <f>I13*'System Profile Inputs'!$B$18*24*80%</f>
        <v>0</v>
      </c>
      <c r="X13" s="37">
        <f t="shared" si="3"/>
        <v>4.5106934887730255</v>
      </c>
      <c r="Y13" s="38">
        <f>'System Profile Inputs'!$E$6*(S13+W13)-U13</f>
        <v>30.79258717773309</v>
      </c>
      <c r="Z13" s="38">
        <f>'System Profile Inputs'!$E$6*S13-T13</f>
        <v>26.281893688960068</v>
      </c>
      <c r="AA13" s="38">
        <f>T13*'System Profile Inputs'!$B$11+W13*'System Profile Inputs'!$B$11-U13</f>
        <v>2.0388977816836267</v>
      </c>
    </row>
    <row r="14" spans="1:27">
      <c r="A14" t="s">
        <v>94</v>
      </c>
      <c r="B14" s="1">
        <v>10</v>
      </c>
      <c r="C14" s="21">
        <v>1.0209999999999999</v>
      </c>
      <c r="D14" s="109">
        <v>10.56</v>
      </c>
      <c r="E14" s="4">
        <v>600</v>
      </c>
      <c r="F14" s="4">
        <v>20</v>
      </c>
      <c r="G14" s="4" t="s">
        <v>4</v>
      </c>
      <c r="H14" s="21">
        <v>1.0209999999999999</v>
      </c>
      <c r="I14" s="17">
        <f>C14*'System Profile Inputs'!$B$5/'System Profile Inputs'!$B$6</f>
        <v>26.068085106382977</v>
      </c>
      <c r="J14" s="199">
        <f>I14*'System Profile Inputs'!$B$9/'System Profile Inputs'!$B$10/'System Profile Inputs'!$B$11/'System Profile Inputs'!$E$13</f>
        <v>41.858338239004283</v>
      </c>
      <c r="K14" s="199"/>
      <c r="L14" s="199"/>
      <c r="M14" s="18">
        <f>J14/'System Profile Inputs'!$B$13*1000</f>
        <v>872.04871331258926</v>
      </c>
      <c r="N14" s="17">
        <f>(I14*'System Profile Inputs'!$E$9/'System Profile Inputs'!$E$12/'System Profile Inputs'!$E$13+I14*'System Profile Inputs'!$B$9/'System Profile Inputs'!$B$11/'System Profile Inputs'!$E$12/'System Profile Inputs'!$E$13)*(1+'System Profile Inputs'!$E$10+'System Profile Inputs'!$E$11)*(1+'System Profile Inputs'!$E$14)</f>
        <v>35.392157049338515</v>
      </c>
      <c r="O14" s="17">
        <f>N14/'System Profile Inputs'!$E$6</f>
        <v>7.2135043718660468</v>
      </c>
      <c r="P14" s="19">
        <f>(C14/'System Profile Inputs'!$B$6/0.8+M14*'System Profile Inputs'!$B$20*'System Profile Inputs'!$B$21/'System Profile Inputs'!$B$19/1000/0.8)*(1+'System Profile Inputs'!$B$22)</f>
        <v>14.113744476646918</v>
      </c>
      <c r="Q14" s="20">
        <f>N14*'System Profile Inputs'!$E$12*(1-'System Profile Inputs'!$E$10-'System Profile Inputs'!$E$11)</f>
        <v>30.596519769153144</v>
      </c>
      <c r="R14" s="20">
        <f>I14/'System Profile Inputs'!$E$13*'System Profile Inputs'!$E$9</f>
        <v>9.9172062904717837</v>
      </c>
      <c r="S14" s="20">
        <f>M14*'System Profile Inputs'!$B$15*'System Profile Inputs'!$B$14/1000</f>
        <v>9.5925358464384818</v>
      </c>
      <c r="T14" s="20">
        <f t="shared" si="1"/>
        <v>20.679313478681358</v>
      </c>
      <c r="U14" s="20">
        <f t="shared" si="2"/>
        <v>16.150878815911192</v>
      </c>
      <c r="V14" s="20">
        <f>I14*'System Profile Inputs'!$B$18*24*20%</f>
        <v>0</v>
      </c>
      <c r="W14" s="20">
        <f>I14*'System Profile Inputs'!$B$18*24*80%</f>
        <v>0</v>
      </c>
      <c r="X14" s="37">
        <f t="shared" si="3"/>
        <v>4.5284346627701666</v>
      </c>
      <c r="Y14" s="38">
        <f>'System Profile Inputs'!$E$6*(S14+W14)-U14</f>
        <v>30.913698631726149</v>
      </c>
      <c r="Z14" s="38">
        <f>'System Profile Inputs'!$E$6*S14-T14</f>
        <v>26.385263968955982</v>
      </c>
      <c r="AA14" s="38">
        <f>T14*'System Profile Inputs'!$B$11+W14*'System Profile Inputs'!$B$11-U14</f>
        <v>2.0469170453284029</v>
      </c>
    </row>
    <row r="15" spans="1:27">
      <c r="B15" s="1">
        <v>11</v>
      </c>
      <c r="C15" s="100">
        <f>1.14*0.9</f>
        <v>1.026</v>
      </c>
      <c r="D15" s="110">
        <v>10.88</v>
      </c>
      <c r="E15" s="5">
        <v>600</v>
      </c>
      <c r="F15" s="5">
        <v>20</v>
      </c>
      <c r="G15" s="5" t="s">
        <v>4</v>
      </c>
      <c r="H15" s="100">
        <v>1.026</v>
      </c>
      <c r="I15" s="17">
        <f>C15*'System Profile Inputs'!$B$5/'System Profile Inputs'!$B$6</f>
        <v>26.195744680851067</v>
      </c>
      <c r="J15" s="199">
        <f>I15*'System Profile Inputs'!$B$9/'System Profile Inputs'!$B$10/'System Profile Inputs'!$B$11/'System Profile Inputs'!$E$13</f>
        <v>42.063325203935747</v>
      </c>
      <c r="K15" s="199"/>
      <c r="L15" s="199"/>
      <c r="M15" s="18">
        <f>J15/'System Profile Inputs'!$B$13*1000</f>
        <v>876.31927508199465</v>
      </c>
      <c r="N15" s="17">
        <f>(I15*'System Profile Inputs'!$E$9/'System Profile Inputs'!$E$12/'System Profile Inputs'!$E$13+I15*'System Profile Inputs'!$B$9/'System Profile Inputs'!$B$11/'System Profile Inputs'!$E$12/'System Profile Inputs'!$E$13)*(1+'System Profile Inputs'!$E$10+'System Profile Inputs'!$E$11)*(1+'System Profile Inputs'!$E$14)</f>
        <v>35.565478092675136</v>
      </c>
      <c r="O15" s="17">
        <f>N15/'System Profile Inputs'!$E$6</f>
        <v>7.2488300543923243</v>
      </c>
      <c r="P15" s="19">
        <f>(C15/'System Profile Inputs'!$B$6/0.8+M15*'System Profile Inputs'!$B$20*'System Profile Inputs'!$B$21/'System Profile Inputs'!$B$19/1000/0.8)*(1+'System Profile Inputs'!$B$22)</f>
        <v>14.182861736571732</v>
      </c>
      <c r="Q15" s="20">
        <f>N15*'System Profile Inputs'!$E$12*(1-'System Profile Inputs'!$E$10-'System Profile Inputs'!$E$11)</f>
        <v>30.746355811117652</v>
      </c>
      <c r="R15" s="20">
        <f>I15/'System Profile Inputs'!$E$13*'System Profile Inputs'!$E$9</f>
        <v>9.9657724329324697</v>
      </c>
      <c r="S15" s="20">
        <f>M15*'System Profile Inputs'!$B$15*'System Profile Inputs'!$B$14/1000</f>
        <v>9.6395120259019418</v>
      </c>
      <c r="T15" s="20">
        <f t="shared" si="1"/>
        <v>20.780583378185185</v>
      </c>
      <c r="U15" s="20">
        <f t="shared" si="2"/>
        <v>16.229972247918596</v>
      </c>
      <c r="V15" s="20">
        <f>I15*'System Profile Inputs'!$B$18*24*20%</f>
        <v>0</v>
      </c>
      <c r="W15" s="20">
        <f>I15*'System Profile Inputs'!$B$18*24*80%</f>
        <v>0</v>
      </c>
      <c r="X15" s="37">
        <f t="shared" si="3"/>
        <v>4.550611130266585</v>
      </c>
      <c r="Y15" s="38">
        <f>'System Profile Inputs'!$E$6*(S15+W15)-U15</f>
        <v>31.065087949217457</v>
      </c>
      <c r="Z15" s="38">
        <f>'System Profile Inputs'!$E$6*S15-T15</f>
        <v>26.514476818950868</v>
      </c>
      <c r="AA15" s="38">
        <f>T15*'System Profile Inputs'!$B$11+W15*'System Profile Inputs'!$B$11-U15</f>
        <v>2.0569411248843679</v>
      </c>
    </row>
    <row r="16" spans="1:27">
      <c r="B16" s="1">
        <v>12</v>
      </c>
      <c r="C16" s="100">
        <f>1.15*0.9</f>
        <v>1.0349999999999999</v>
      </c>
      <c r="D16" s="110">
        <v>10.88</v>
      </c>
      <c r="E16" s="5">
        <v>600</v>
      </c>
      <c r="F16" s="5">
        <v>20</v>
      </c>
      <c r="G16" s="5" t="s">
        <v>4</v>
      </c>
      <c r="H16" s="100" t="s">
        <v>329</v>
      </c>
      <c r="I16" s="17">
        <f>C16*'System Profile Inputs'!$B$5</f>
        <v>24.839999999999996</v>
      </c>
      <c r="J16" s="199">
        <f>I16*'System Profile Inputs'!$B$9/'System Profile Inputs'!$B$10/'System Profile Inputs'!$B$11</f>
        <v>36.695454545454538</v>
      </c>
      <c r="K16" s="199"/>
      <c r="L16" s="199"/>
      <c r="M16" s="18">
        <f>J16/'System Profile Inputs'!$B$13*1000</f>
        <v>764.48863636363615</v>
      </c>
      <c r="N16" s="17">
        <f>(I16*'System Profile Inputs'!$E$9/'System Profile Inputs'!$E$12+I16*'System Profile Inputs'!$B$9/'System Profile Inputs'!$B$11/'System Profile Inputs'!$E$12)*(1+'System Profile Inputs'!$E$10+'System Profile Inputs'!$E$11)*(1+'System Profile Inputs'!$E$14)</f>
        <v>31.026823923444972</v>
      </c>
      <c r="O16" s="17">
        <f>N16/'System Profile Inputs'!$E$6</f>
        <v>6.3237776014861868</v>
      </c>
      <c r="P16" s="19">
        <f>(C16/'System Profile Inputs'!$B$6/0.8+M16*'System Profile Inputs'!$B$20*'System Profile Inputs'!$B$21/'System Profile Inputs'!$B$19/1000/0.8)*(1+'System Profile Inputs'!$B$22)</f>
        <v>12.559009308510634</v>
      </c>
      <c r="Q16" s="20">
        <f>N16*'System Profile Inputs'!$E$12*(1-'System Profile Inputs'!$E$10-'System Profile Inputs'!$E$11)</f>
        <v>26.822689281818175</v>
      </c>
      <c r="R16" s="20">
        <f>I16*'System Profile Inputs'!$E$9</f>
        <v>8.6939999999999973</v>
      </c>
      <c r="S16" s="20">
        <f>M16*'System Profile Inputs'!$B$15*'System Profile Inputs'!$B$14/1000</f>
        <v>8.4093749999999989</v>
      </c>
      <c r="T16" s="20">
        <f t="shared" si="1"/>
        <v>18.128689281818176</v>
      </c>
      <c r="U16" s="20">
        <f t="shared" si="2"/>
        <v>16.146000000000001</v>
      </c>
      <c r="V16" s="20">
        <f>I16*'System Profile Inputs'!$B$18*24*20%</f>
        <v>0</v>
      </c>
      <c r="W16" s="20">
        <f>I16*'System Profile Inputs'!$B$18*24*80%</f>
        <v>0</v>
      </c>
      <c r="X16" s="37">
        <f t="shared" ref="X16:X17" si="4">Q16+V16+W16-I16</f>
        <v>1.9826892818181783</v>
      </c>
      <c r="Y16" s="38">
        <f>'System Profile Inputs'!$E$6*(S16+W16)-U16</f>
        <v>25.113546725662935</v>
      </c>
      <c r="Z16" s="38">
        <f>'System Profile Inputs'!$E$6*S16-T16</f>
        <v>23.130857443844761</v>
      </c>
      <c r="AA16" s="38">
        <f>T16*'System Profile Inputs'!$B$11+W16*'System Profile Inputs'!$B$11-U16</f>
        <v>-0.19275343200000705</v>
      </c>
    </row>
    <row r="17" spans="1:27">
      <c r="B17" s="1">
        <v>13</v>
      </c>
      <c r="C17" s="100">
        <f>1.16*0.9</f>
        <v>1.044</v>
      </c>
      <c r="D17" s="110">
        <v>10.88</v>
      </c>
      <c r="E17" s="5">
        <v>600</v>
      </c>
      <c r="F17" s="5">
        <v>20</v>
      </c>
      <c r="G17" s="5" t="s">
        <v>4</v>
      </c>
      <c r="H17" s="100">
        <v>1.044</v>
      </c>
      <c r="I17" s="17">
        <f>C17*'System Profile Inputs'!$B$5/'System Profile Inputs'!$B$6</f>
        <v>26.655319148936172</v>
      </c>
      <c r="J17" s="199">
        <f>I17*'System Profile Inputs'!$B$9/'System Profile Inputs'!$B$10/'System Profile Inputs'!$B$11/'System Profile Inputs'!$E$13</f>
        <v>42.801278277689015</v>
      </c>
      <c r="K17" s="199"/>
      <c r="L17" s="199"/>
      <c r="M17" s="18">
        <f>J17/'System Profile Inputs'!$B$13*1000</f>
        <v>891.69329745185439</v>
      </c>
      <c r="N17" s="17">
        <f>(I17*'System Profile Inputs'!$E$9/'System Profile Inputs'!$E$12/'System Profile Inputs'!$E$13+I17*'System Profile Inputs'!$B$9/'System Profile Inputs'!$B$11/'System Profile Inputs'!$E$12/'System Profile Inputs'!$E$13)*(1+'System Profile Inputs'!$E$10+'System Profile Inputs'!$E$11)*(1+'System Profile Inputs'!$E$14)</f>
        <v>36.189433848686981</v>
      </c>
      <c r="O17" s="17">
        <f>N17/'System Profile Inputs'!$E$6</f>
        <v>7.3760025114869272</v>
      </c>
      <c r="P17" s="19">
        <f>(C17/'System Profile Inputs'!$B$6/0.8+M17*'System Profile Inputs'!$B$20*'System Profile Inputs'!$B$21/'System Profile Inputs'!$B$19/1000/0.8)*(1+'System Profile Inputs'!$B$22)</f>
        <v>14.431683872301061</v>
      </c>
      <c r="Q17" s="20">
        <f>N17*'System Profile Inputs'!$E$12*(1-'System Profile Inputs'!$E$10-'System Profile Inputs'!$E$11)</f>
        <v>31.285765562189891</v>
      </c>
      <c r="R17" s="20">
        <f>I17/'System Profile Inputs'!$E$13*'System Profile Inputs'!$E$9</f>
        <v>10.140610545790935</v>
      </c>
      <c r="S17" s="20">
        <f>M17*'System Profile Inputs'!$B$15*'System Profile Inputs'!$B$14/1000</f>
        <v>9.8086262719703985</v>
      </c>
      <c r="T17" s="20">
        <f t="shared" si="1"/>
        <v>21.145155016398956</v>
      </c>
      <c r="U17" s="20">
        <f t="shared" si="2"/>
        <v>16.514708603145237</v>
      </c>
      <c r="V17" s="20">
        <f>I17*'System Profile Inputs'!$B$18*24*20%</f>
        <v>0</v>
      </c>
      <c r="W17" s="20">
        <f>I17*'System Profile Inputs'!$B$18*24*80%</f>
        <v>0</v>
      </c>
      <c r="X17" s="37">
        <f t="shared" si="4"/>
        <v>4.6304464132537184</v>
      </c>
      <c r="Y17" s="38">
        <f>'System Profile Inputs'!$E$6*(S17+W17)-U17</f>
        <v>31.610089492186198</v>
      </c>
      <c r="Z17" s="38">
        <f>'System Profile Inputs'!$E$6*S17-T17</f>
        <v>26.979643078932479</v>
      </c>
      <c r="AA17" s="38">
        <f>T17*'System Profile Inputs'!$B$11+W17*'System Profile Inputs'!$B$11-U17</f>
        <v>2.0930278112858431</v>
      </c>
    </row>
    <row r="18" spans="1:27">
      <c r="B18" s="1">
        <v>14</v>
      </c>
      <c r="C18" s="21">
        <v>1.1000000000000001</v>
      </c>
      <c r="D18" s="109">
        <v>7.92</v>
      </c>
      <c r="E18" s="4">
        <v>600</v>
      </c>
      <c r="F18" s="4">
        <v>20</v>
      </c>
      <c r="G18" s="4" t="s">
        <v>4</v>
      </c>
      <c r="H18" s="21" t="s">
        <v>330</v>
      </c>
      <c r="I18" s="17">
        <f>C18*'System Profile Inputs'!$B$5</f>
        <v>26.400000000000002</v>
      </c>
      <c r="J18" s="199">
        <f>I18*'System Profile Inputs'!$B$9/'System Profile Inputs'!$B$10/'System Profile Inputs'!$B$11</f>
        <v>39.000000000000007</v>
      </c>
      <c r="K18" s="199"/>
      <c r="L18" s="199"/>
      <c r="M18" s="18">
        <f>J18/'System Profile Inputs'!$B$13*1000</f>
        <v>812.50000000000011</v>
      </c>
      <c r="N18" s="17">
        <f>(I18*'System Profile Inputs'!$E$9/'System Profile Inputs'!$E$12+I18*'System Profile Inputs'!$B$9/'System Profile Inputs'!$B$11/'System Profile Inputs'!$E$12)*(1+'System Profile Inputs'!$E$10+'System Profile Inputs'!$E$11)*(1+'System Profile Inputs'!$E$14)</f>
        <v>32.975368421052636</v>
      </c>
      <c r="O18" s="17">
        <f>N18/'System Profile Inputs'!$E$6</f>
        <v>6.7209230547196208</v>
      </c>
      <c r="P18" s="19">
        <f>(C18/'System Profile Inputs'!$B$6/0.8+M18*'System Profile Inputs'!$B$20*'System Profile Inputs'!$B$21/'System Profile Inputs'!$B$19/1000/0.8)*(1+'System Profile Inputs'!$B$22)</f>
        <v>13.34773936170213</v>
      </c>
      <c r="Q18" s="20">
        <f>N18*'System Profile Inputs'!$E$12*(1-'System Profile Inputs'!$E$10-'System Profile Inputs'!$E$11)</f>
        <v>28.507206</v>
      </c>
      <c r="R18" s="20">
        <f>I18*'System Profile Inputs'!$E$9</f>
        <v>9.24</v>
      </c>
      <c r="S18" s="20">
        <f>M18*'System Profile Inputs'!$B$15*'System Profile Inputs'!$B$14/1000</f>
        <v>8.9375000000000018</v>
      </c>
      <c r="T18" s="20">
        <f t="shared" si="1"/>
        <v>19.267206000000002</v>
      </c>
      <c r="U18" s="20">
        <f t="shared" si="2"/>
        <v>17.160000000000004</v>
      </c>
      <c r="V18" s="20">
        <f>I18*'System Profile Inputs'!$B$18*24*20%</f>
        <v>0</v>
      </c>
      <c r="W18" s="20">
        <f>I18*'System Profile Inputs'!$B$18*24*80%</f>
        <v>0</v>
      </c>
      <c r="X18" s="37">
        <f t="shared" ref="X18:X19" si="5">Q18+V18+W18-I18</f>
        <v>2.1072059999999979</v>
      </c>
      <c r="Y18" s="38">
        <f>'System Profile Inputs'!$E$6*(S18+W18)-U18</f>
        <v>26.690725988627285</v>
      </c>
      <c r="Z18" s="38">
        <f>'System Profile Inputs'!$E$6*S18-T18</f>
        <v>24.583519988627287</v>
      </c>
      <c r="AA18" s="38">
        <f>T18*'System Profile Inputs'!$B$11+W18*'System Profile Inputs'!$B$11-U18</f>
        <v>-0.20485872000000072</v>
      </c>
    </row>
    <row r="19" spans="1:27">
      <c r="B19" s="1">
        <v>15</v>
      </c>
      <c r="C19" s="21">
        <v>1.1000000000000001</v>
      </c>
      <c r="D19" s="109">
        <v>7.92</v>
      </c>
      <c r="E19" s="4">
        <v>600</v>
      </c>
      <c r="F19" s="4">
        <v>20</v>
      </c>
      <c r="G19" s="4" t="s">
        <v>4</v>
      </c>
      <c r="H19" s="21" t="s">
        <v>330</v>
      </c>
      <c r="I19" s="17">
        <f>C19*'System Profile Inputs'!$B$5</f>
        <v>26.400000000000002</v>
      </c>
      <c r="J19" s="199">
        <f>I19*'System Profile Inputs'!$B$9/'System Profile Inputs'!$B$10/'System Profile Inputs'!$B$11</f>
        <v>39.000000000000007</v>
      </c>
      <c r="K19" s="199"/>
      <c r="L19" s="199"/>
      <c r="M19" s="18">
        <f>J19/'System Profile Inputs'!$B$13*1000</f>
        <v>812.50000000000011</v>
      </c>
      <c r="N19" s="17">
        <f>(I19*'System Profile Inputs'!$E$9/'System Profile Inputs'!$E$12+I19*'System Profile Inputs'!$B$9/'System Profile Inputs'!$B$11/'System Profile Inputs'!$E$12)*(1+'System Profile Inputs'!$E$10+'System Profile Inputs'!$E$11)*(1+'System Profile Inputs'!$E$14)</f>
        <v>32.975368421052636</v>
      </c>
      <c r="O19" s="17">
        <f>N19/'System Profile Inputs'!$E$6</f>
        <v>6.7209230547196208</v>
      </c>
      <c r="P19" s="19">
        <f>(C19/'System Profile Inputs'!$B$6/0.8+M19*'System Profile Inputs'!$B$20*'System Profile Inputs'!$B$21/'System Profile Inputs'!$B$19/1000/0.8)*(1+'System Profile Inputs'!$B$22)</f>
        <v>13.34773936170213</v>
      </c>
      <c r="Q19" s="20">
        <f>N19*'System Profile Inputs'!$E$12*(1-'System Profile Inputs'!$E$10-'System Profile Inputs'!$E$11)</f>
        <v>28.507206</v>
      </c>
      <c r="R19" s="20">
        <f>I19*'System Profile Inputs'!$E$9</f>
        <v>9.24</v>
      </c>
      <c r="S19" s="20">
        <f>M19*'System Profile Inputs'!$B$15*'System Profile Inputs'!$B$14/1000</f>
        <v>8.9375000000000018</v>
      </c>
      <c r="T19" s="20">
        <f t="shared" si="1"/>
        <v>19.267206000000002</v>
      </c>
      <c r="U19" s="20">
        <f t="shared" si="2"/>
        <v>17.160000000000004</v>
      </c>
      <c r="V19" s="20">
        <f>I19*'System Profile Inputs'!$B$18*24*20%</f>
        <v>0</v>
      </c>
      <c r="W19" s="20">
        <f>I19*'System Profile Inputs'!$B$18*24*80%</f>
        <v>0</v>
      </c>
      <c r="X19" s="37">
        <f t="shared" si="5"/>
        <v>2.1072059999999979</v>
      </c>
      <c r="Y19" s="38">
        <f>'System Profile Inputs'!$E$6*(S19+W19)-U19</f>
        <v>26.690725988627285</v>
      </c>
      <c r="Z19" s="38">
        <f>'System Profile Inputs'!$E$6*S19-T19</f>
        <v>24.583519988627287</v>
      </c>
      <c r="AA19" s="38">
        <f>T19*'System Profile Inputs'!$B$11+W19*'System Profile Inputs'!$B$11-U19</f>
        <v>-0.20485872000000072</v>
      </c>
    </row>
    <row r="20" spans="1:27">
      <c r="B20" s="1">
        <v>16</v>
      </c>
      <c r="C20" s="21">
        <v>1.1000000000000001</v>
      </c>
      <c r="D20" s="109">
        <v>7.92</v>
      </c>
      <c r="E20" s="4">
        <v>600</v>
      </c>
      <c r="F20" s="4">
        <v>20</v>
      </c>
      <c r="G20" s="4" t="s">
        <v>2</v>
      </c>
      <c r="H20" s="21">
        <v>1.1000000000000001</v>
      </c>
      <c r="I20" s="17">
        <f>C20*'System Profile Inputs'!$B$5/'System Profile Inputs'!$B$6</f>
        <v>28.085106382978726</v>
      </c>
      <c r="J20" s="199">
        <f>I20*'System Profile Inputs'!$B$9/'System Profile Inputs'!$B$10/'System Profile Inputs'!$B$11/'System Profile Inputs'!$E$13</f>
        <v>45.097132284921372</v>
      </c>
      <c r="K20" s="199"/>
      <c r="L20" s="199"/>
      <c r="M20" s="18">
        <f>J20/'System Profile Inputs'!$B$13*1000</f>
        <v>939.52358926919521</v>
      </c>
      <c r="N20" s="17">
        <f>(I20*'System Profile Inputs'!$E$9/'System Profile Inputs'!$E$12/'System Profile Inputs'!$E$13+I20*'System Profile Inputs'!$B$9/'System Profile Inputs'!$B$11/'System Profile Inputs'!$E$12/'System Profile Inputs'!$E$13)*(1+'System Profile Inputs'!$E$10+'System Profile Inputs'!$E$11)*(1+'System Profile Inputs'!$E$14)</f>
        <v>38.130629534057164</v>
      </c>
      <c r="O20" s="17">
        <f>N20/'System Profile Inputs'!$E$6</f>
        <v>7.771650155781245</v>
      </c>
      <c r="P20" s="19">
        <f>(C20/'System Profile Inputs'!$B$6/0.8+M20*'System Profile Inputs'!$B$20*'System Profile Inputs'!$B$21/'System Profile Inputs'!$B$19/1000/0.8)*(1+'System Profile Inputs'!$B$22)</f>
        <v>15.205797183458975</v>
      </c>
      <c r="Q20" s="20">
        <f>N20*'System Profile Inputs'!$E$12*(1-'System Profile Inputs'!$E$10-'System Profile Inputs'!$E$11)</f>
        <v>32.963929232192413</v>
      </c>
      <c r="R20" s="20">
        <f>I20/'System Profile Inputs'!$E$13*'System Profile Inputs'!$E$9</f>
        <v>10.684551341350602</v>
      </c>
      <c r="S20" s="20">
        <f>M20*'System Profile Inputs'!$B$15*'System Profile Inputs'!$B$14/1000</f>
        <v>10.334759481961148</v>
      </c>
      <c r="T20" s="20">
        <f t="shared" si="1"/>
        <v>22.279377890841811</v>
      </c>
      <c r="U20" s="20">
        <f t="shared" si="2"/>
        <v>17.400555041628124</v>
      </c>
      <c r="V20" s="20">
        <f>I20*'System Profile Inputs'!$B$18*24*20%</f>
        <v>0</v>
      </c>
      <c r="W20" s="20">
        <f>I20*'System Profile Inputs'!$B$18*24*80%</f>
        <v>0</v>
      </c>
      <c r="X20" s="37">
        <f t="shared" ref="X20:X22" si="6">Q20+V20+W20-I20</f>
        <v>4.8788228492136874</v>
      </c>
      <c r="Y20" s="38">
        <f>'System Profile Inputs'!$E$6*(S20+W20)-U20</f>
        <v>33.305649848088905</v>
      </c>
      <c r="Z20" s="38">
        <f>'System Profile Inputs'!$E$6*S20-T20</f>
        <v>28.426826998875217</v>
      </c>
      <c r="AA20" s="38">
        <f>T20*'System Profile Inputs'!$B$11+W20*'System Profile Inputs'!$B$11-U20</f>
        <v>2.2052975023126713</v>
      </c>
    </row>
    <row r="21" spans="1:27">
      <c r="B21" s="1">
        <v>17</v>
      </c>
      <c r="C21" s="100">
        <f>1.23*0.9</f>
        <v>1.107</v>
      </c>
      <c r="D21" s="110">
        <v>10.88</v>
      </c>
      <c r="E21" s="5">
        <v>600</v>
      </c>
      <c r="F21" s="5">
        <v>20</v>
      </c>
      <c r="G21" s="5" t="s">
        <v>4</v>
      </c>
      <c r="H21" s="100">
        <v>1.107</v>
      </c>
      <c r="I21" s="17">
        <f>C21*'System Profile Inputs'!$B$5/'System Profile Inputs'!$B$6</f>
        <v>28.263829787234041</v>
      </c>
      <c r="J21" s="199">
        <f>I21*'System Profile Inputs'!$B$9/'System Profile Inputs'!$B$10/'System Profile Inputs'!$B$11/'System Profile Inputs'!$E$13</f>
        <v>45.384114035825412</v>
      </c>
      <c r="K21" s="199"/>
      <c r="L21" s="199"/>
      <c r="M21" s="18">
        <f>J21/'System Profile Inputs'!$B$13*1000</f>
        <v>945.50237574636276</v>
      </c>
      <c r="N21" s="17">
        <f>(I21*'System Profile Inputs'!$E$9/'System Profile Inputs'!$E$12/'System Profile Inputs'!$E$13+I21*'System Profile Inputs'!$B$9/'System Profile Inputs'!$B$11/'System Profile Inputs'!$E$12/'System Profile Inputs'!$E$13)*(1+'System Profile Inputs'!$E$10+'System Profile Inputs'!$E$11)*(1+'System Profile Inputs'!$E$14)</f>
        <v>38.373278994728437</v>
      </c>
      <c r="O21" s="17">
        <f>N21/'System Profile Inputs'!$E$6</f>
        <v>7.8211061113180351</v>
      </c>
      <c r="P21" s="19">
        <f>(C21/'System Profile Inputs'!$B$6/0.8+M21*'System Profile Inputs'!$B$20*'System Profile Inputs'!$B$21/'System Profile Inputs'!$B$19/1000/0.8)*(1+'System Profile Inputs'!$B$22)</f>
        <v>15.302561347353711</v>
      </c>
      <c r="Q21" s="20">
        <f>N21*'System Profile Inputs'!$E$12*(1-'System Profile Inputs'!$E$10-'System Profile Inputs'!$E$11)</f>
        <v>33.173699690942726</v>
      </c>
      <c r="R21" s="20">
        <f>I21/'System Profile Inputs'!$E$13*'System Profile Inputs'!$E$9</f>
        <v>10.752543940795558</v>
      </c>
      <c r="S21" s="20">
        <f>M21*'System Profile Inputs'!$B$15*'System Profile Inputs'!$B$14/1000</f>
        <v>10.400526133209992</v>
      </c>
      <c r="T21" s="20">
        <f t="shared" si="1"/>
        <v>22.421155750147168</v>
      </c>
      <c r="U21" s="20">
        <f t="shared" si="2"/>
        <v>17.511285846438483</v>
      </c>
      <c r="V21" s="20">
        <f>I21*'System Profile Inputs'!$B$18*24*20%</f>
        <v>0</v>
      </c>
      <c r="W21" s="20">
        <f>I21*'System Profile Inputs'!$B$18*24*80%</f>
        <v>0</v>
      </c>
      <c r="X21" s="37">
        <f t="shared" si="6"/>
        <v>4.9098699037086853</v>
      </c>
      <c r="Y21" s="38">
        <f>'System Profile Inputs'!$E$6*(S21+W21)-U21</f>
        <v>33.517594892576746</v>
      </c>
      <c r="Z21" s="38">
        <f>'System Profile Inputs'!$E$6*S21-T21</f>
        <v>28.60772498886806</v>
      </c>
      <c r="AA21" s="38">
        <f>T21*'System Profile Inputs'!$B$11+W21*'System Profile Inputs'!$B$11-U21</f>
        <v>2.2193312136910244</v>
      </c>
    </row>
    <row r="22" spans="1:27">
      <c r="A22" t="s">
        <v>94</v>
      </c>
      <c r="B22" s="1">
        <v>18</v>
      </c>
      <c r="C22" s="21">
        <v>1.1100000000000001</v>
      </c>
      <c r="D22" s="109">
        <v>7.92</v>
      </c>
      <c r="E22" s="4">
        <v>600</v>
      </c>
      <c r="F22" s="4">
        <v>20</v>
      </c>
      <c r="G22" s="4" t="s">
        <v>4</v>
      </c>
      <c r="H22" s="21" t="s">
        <v>331</v>
      </c>
      <c r="I22" s="17">
        <f>C22*'System Profile Inputs'!$B$5</f>
        <v>26.64</v>
      </c>
      <c r="J22" s="199">
        <f>I22*'System Profile Inputs'!$B$9/'System Profile Inputs'!$B$10/'System Profile Inputs'!$B$11</f>
        <v>39.354545454545459</v>
      </c>
      <c r="K22" s="199"/>
      <c r="L22" s="199"/>
      <c r="M22" s="18">
        <f>J22/'System Profile Inputs'!$B$13*1000</f>
        <v>819.88636363636374</v>
      </c>
      <c r="N22" s="17">
        <f>(I22*'System Profile Inputs'!$E$9/'System Profile Inputs'!$E$12+I22*'System Profile Inputs'!$B$9/'System Profile Inputs'!$B$11/'System Profile Inputs'!$E$12)*(1+'System Profile Inputs'!$E$10+'System Profile Inputs'!$E$11)*(1+'System Profile Inputs'!$E$14)</f>
        <v>33.275144497607663</v>
      </c>
      <c r="O22" s="17">
        <f>N22/'System Profile Inputs'!$E$6</f>
        <v>6.7820223552170722</v>
      </c>
      <c r="P22" s="19">
        <f>(C22/'System Profile Inputs'!$B$6/0.8+M22*'System Profile Inputs'!$B$20*'System Profile Inputs'!$B$21/'System Profile Inputs'!$B$19/1000/0.8)*(1+'System Profile Inputs'!$B$22)</f>
        <v>13.469082446808514</v>
      </c>
      <c r="Q22" s="20">
        <f>N22*'System Profile Inputs'!$E$12*(1-'System Profile Inputs'!$E$10-'System Profile Inputs'!$E$11)</f>
        <v>28.766362418181821</v>
      </c>
      <c r="R22" s="20">
        <f>I22*'System Profile Inputs'!$E$9</f>
        <v>9.3239999999999998</v>
      </c>
      <c r="S22" s="20">
        <f>M22*'System Profile Inputs'!$B$15*'System Profile Inputs'!$B$14/1000</f>
        <v>9.0187500000000025</v>
      </c>
      <c r="T22" s="20">
        <f t="shared" si="1"/>
        <v>19.442362418181823</v>
      </c>
      <c r="U22" s="20">
        <f t="shared" si="2"/>
        <v>17.316000000000003</v>
      </c>
      <c r="V22" s="20">
        <f>I22*'System Profile Inputs'!$B$18*24*20%</f>
        <v>0</v>
      </c>
      <c r="W22" s="20">
        <f>I22*'System Profile Inputs'!$B$18*24*80%</f>
        <v>0</v>
      </c>
      <c r="X22" s="37">
        <f t="shared" si="6"/>
        <v>2.1263624181818201</v>
      </c>
      <c r="Y22" s="38">
        <f>'System Profile Inputs'!$E$6*(S22+W22)-U22</f>
        <v>26.933368952160265</v>
      </c>
      <c r="Z22" s="38">
        <f>'System Profile Inputs'!$E$6*S22-T22</f>
        <v>24.807006533978445</v>
      </c>
      <c r="AA22" s="38">
        <f>T22*'System Profile Inputs'!$B$11+W22*'System Profile Inputs'!$B$11-U22</f>
        <v>-0.20672107199999701</v>
      </c>
    </row>
    <row r="23" spans="1:27">
      <c r="B23" s="1">
        <v>19</v>
      </c>
      <c r="C23" s="100">
        <f>1.25*0.9</f>
        <v>1.125</v>
      </c>
      <c r="D23" s="110">
        <v>10.88</v>
      </c>
      <c r="E23" s="5">
        <v>600</v>
      </c>
      <c r="F23" s="5">
        <v>20</v>
      </c>
      <c r="G23" s="5" t="s">
        <v>4</v>
      </c>
      <c r="H23" s="100">
        <v>1.125</v>
      </c>
      <c r="I23" s="17">
        <f>C23*'System Profile Inputs'!$B$5/'System Profile Inputs'!$B$6</f>
        <v>28.723404255319149</v>
      </c>
      <c r="J23" s="199">
        <f>I23*'System Profile Inputs'!$B$9/'System Profile Inputs'!$B$10/'System Profile Inputs'!$B$11/'System Profile Inputs'!$E$13</f>
        <v>46.12206710957868</v>
      </c>
      <c r="K23" s="199"/>
      <c r="L23" s="199"/>
      <c r="M23" s="18">
        <f>J23/'System Profile Inputs'!$B$13*1000</f>
        <v>960.8763981162225</v>
      </c>
      <c r="N23" s="17">
        <f>(I23*'System Profile Inputs'!$E$9/'System Profile Inputs'!$E$12/'System Profile Inputs'!$E$13+I23*'System Profile Inputs'!$B$9/'System Profile Inputs'!$B$11/'System Profile Inputs'!$E$12/'System Profile Inputs'!$E$13)*(1+'System Profile Inputs'!$E$10+'System Profile Inputs'!$E$11)*(1+'System Profile Inputs'!$E$14)</f>
        <v>38.997234750740283</v>
      </c>
      <c r="O23" s="17">
        <f>N23/'System Profile Inputs'!$E$6</f>
        <v>7.9482785684126371</v>
      </c>
      <c r="P23" s="19">
        <f>(C23/'System Profile Inputs'!$B$6/0.8+M23*'System Profile Inputs'!$B$20*'System Profile Inputs'!$B$21/'System Profile Inputs'!$B$19/1000/0.8)*(1+'System Profile Inputs'!$B$22)</f>
        <v>15.551383483083043</v>
      </c>
      <c r="Q23" s="20">
        <f>N23*'System Profile Inputs'!$E$12*(1-'System Profile Inputs'!$E$10-'System Profile Inputs'!$E$11)</f>
        <v>33.713109442014975</v>
      </c>
      <c r="R23" s="20">
        <f>I23/'System Profile Inputs'!$E$13*'System Profile Inputs'!$E$9</f>
        <v>10.927382053654023</v>
      </c>
      <c r="S23" s="20">
        <f>M23*'System Profile Inputs'!$B$15*'System Profile Inputs'!$B$14/1000</f>
        <v>10.569640379278448</v>
      </c>
      <c r="T23" s="20">
        <f t="shared" si="1"/>
        <v>22.785727388360954</v>
      </c>
      <c r="U23" s="20">
        <f t="shared" si="2"/>
        <v>17.796022201665124</v>
      </c>
      <c r="V23" s="20">
        <f>I23*'System Profile Inputs'!$B$18*24*20%</f>
        <v>0</v>
      </c>
      <c r="W23" s="20">
        <f>I23*'System Profile Inputs'!$B$18*24*80%</f>
        <v>0</v>
      </c>
      <c r="X23" s="37">
        <f t="shared" ref="X23:X24" si="7">Q23+V23+W23-I23</f>
        <v>4.9897051866958257</v>
      </c>
      <c r="Y23" s="38">
        <f>'System Profile Inputs'!$E$6*(S23+W23)-U23</f>
        <v>34.06259643554548</v>
      </c>
      <c r="Z23" s="38">
        <f>'System Profile Inputs'!$E$6*S23-T23</f>
        <v>29.07289124884965</v>
      </c>
      <c r="AA23" s="38">
        <f>T23*'System Profile Inputs'!$B$11+W23*'System Profile Inputs'!$B$11-U23</f>
        <v>2.2554179000925139</v>
      </c>
    </row>
    <row r="24" spans="1:27">
      <c r="B24" s="1">
        <v>20</v>
      </c>
      <c r="C24" s="100">
        <f>1.28*0.9</f>
        <v>1.1520000000000001</v>
      </c>
      <c r="D24" s="110">
        <v>10.88</v>
      </c>
      <c r="E24" s="5">
        <v>600</v>
      </c>
      <c r="F24" s="5">
        <v>20</v>
      </c>
      <c r="G24" s="5" t="s">
        <v>4</v>
      </c>
      <c r="H24" s="100" t="s">
        <v>332</v>
      </c>
      <c r="I24" s="17">
        <f>C24*'System Profile Inputs'!$B$5</f>
        <v>27.648000000000003</v>
      </c>
      <c r="J24" s="199">
        <f>I24*'System Profile Inputs'!$B$9/'System Profile Inputs'!$B$10/'System Profile Inputs'!$B$11</f>
        <v>40.843636363636371</v>
      </c>
      <c r="K24" s="199"/>
      <c r="L24" s="199"/>
      <c r="M24" s="18">
        <f>J24/'System Profile Inputs'!$B$13*1000</f>
        <v>850.90909090909111</v>
      </c>
      <c r="N24" s="17">
        <f>(I24*'System Profile Inputs'!$E$9/'System Profile Inputs'!$E$12+I24*'System Profile Inputs'!$B$9/'System Profile Inputs'!$B$11/'System Profile Inputs'!$E$12)*(1+'System Profile Inputs'!$E$10+'System Profile Inputs'!$E$11)*(1+'System Profile Inputs'!$E$14)</f>
        <v>34.534204019138762</v>
      </c>
      <c r="O24" s="17">
        <f>N24/'System Profile Inputs'!$E$6</f>
        <v>7.0386394173063671</v>
      </c>
      <c r="P24" s="19">
        <f>(C24/'System Profile Inputs'!$B$6/0.8+M24*'System Profile Inputs'!$B$20*'System Profile Inputs'!$B$21/'System Profile Inputs'!$B$19/1000/0.8)*(1+'System Profile Inputs'!$B$22)</f>
        <v>13.978723404255321</v>
      </c>
      <c r="Q24" s="20">
        <f>N24*'System Profile Inputs'!$E$12*(1-'System Profile Inputs'!$E$10-'System Profile Inputs'!$E$11)</f>
        <v>29.854819374545457</v>
      </c>
      <c r="R24" s="20">
        <f>I24*'System Profile Inputs'!$E$9</f>
        <v>9.6768000000000001</v>
      </c>
      <c r="S24" s="20">
        <f>M24*'System Profile Inputs'!$B$15*'System Profile Inputs'!$B$14/1000</f>
        <v>9.360000000000003</v>
      </c>
      <c r="T24" s="20">
        <f t="shared" si="1"/>
        <v>20.178019374545457</v>
      </c>
      <c r="U24" s="20">
        <f t="shared" si="2"/>
        <v>17.971200000000003</v>
      </c>
      <c r="V24" s="20">
        <f>I24*'System Profile Inputs'!$B$18*24*20%</f>
        <v>0</v>
      </c>
      <c r="W24" s="20">
        <f>I24*'System Profile Inputs'!$B$18*24*80%</f>
        <v>0</v>
      </c>
      <c r="X24" s="37">
        <f t="shared" si="7"/>
        <v>2.2068193745454536</v>
      </c>
      <c r="Y24" s="38">
        <f>'System Profile Inputs'!$E$6*(S24+W24)-U24</f>
        <v>27.952469398998765</v>
      </c>
      <c r="Z24" s="38">
        <f>'System Profile Inputs'!$E$6*S24-T24</f>
        <v>25.745650024453312</v>
      </c>
      <c r="AA24" s="38">
        <f>T24*'System Profile Inputs'!$B$11+W24*'System Profile Inputs'!$B$11-U24</f>
        <v>-0.21454295040000204</v>
      </c>
    </row>
    <row r="25" spans="1:27">
      <c r="B25" s="1">
        <v>21</v>
      </c>
      <c r="C25" s="100">
        <f>1.29*0.9</f>
        <v>1.161</v>
      </c>
      <c r="D25" s="110">
        <v>10.88</v>
      </c>
      <c r="E25" s="5">
        <v>600</v>
      </c>
      <c r="F25" s="5">
        <v>20</v>
      </c>
      <c r="G25" s="5" t="s">
        <v>4</v>
      </c>
      <c r="H25" s="100">
        <v>1.161</v>
      </c>
      <c r="I25" s="17">
        <f>C25*'System Profile Inputs'!$B$5/'System Profile Inputs'!$B$6</f>
        <v>29.642553191489363</v>
      </c>
      <c r="J25" s="199">
        <f>I25*'System Profile Inputs'!$B$9/'System Profile Inputs'!$B$10/'System Profile Inputs'!$B$11/'System Profile Inputs'!$E$13</f>
        <v>47.597973257085194</v>
      </c>
      <c r="K25" s="199"/>
      <c r="L25" s="199"/>
      <c r="M25" s="18">
        <f>J25/'System Profile Inputs'!$B$13*1000</f>
        <v>991.62444285594154</v>
      </c>
      <c r="N25" s="17">
        <f>(I25*'System Profile Inputs'!$E$9/'System Profile Inputs'!$E$12/'System Profile Inputs'!$E$13+I25*'System Profile Inputs'!$B$9/'System Profile Inputs'!$B$11/'System Profile Inputs'!$E$12/'System Profile Inputs'!$E$13)*(1+'System Profile Inputs'!$E$10+'System Profile Inputs'!$E$11)*(1+'System Profile Inputs'!$E$14)</f>
        <v>40.245146262763974</v>
      </c>
      <c r="O25" s="17">
        <f>N25/'System Profile Inputs'!$E$6</f>
        <v>8.202623482601842</v>
      </c>
      <c r="P25" s="19">
        <f>(C25/'System Profile Inputs'!$B$6/0.8+M25*'System Profile Inputs'!$B$20*'System Profile Inputs'!$B$21/'System Profile Inputs'!$B$19/1000/0.8)*(1+'System Profile Inputs'!$B$22)</f>
        <v>16.049027754541701</v>
      </c>
      <c r="Q25" s="20">
        <f>N25*'System Profile Inputs'!$E$12*(1-'System Profile Inputs'!$E$10-'System Profile Inputs'!$E$11)</f>
        <v>34.791928944159451</v>
      </c>
      <c r="R25" s="20">
        <f>I25/'System Profile Inputs'!$E$13*'System Profile Inputs'!$E$9</f>
        <v>11.277058279370952</v>
      </c>
      <c r="S25" s="20">
        <f>M25*'System Profile Inputs'!$B$15*'System Profile Inputs'!$B$14/1000</f>
        <v>10.907868871415358</v>
      </c>
      <c r="T25" s="20">
        <f t="shared" si="1"/>
        <v>23.5148706647885</v>
      </c>
      <c r="U25" s="20">
        <f t="shared" si="2"/>
        <v>18.365494912118411</v>
      </c>
      <c r="V25" s="20">
        <f>I25*'System Profile Inputs'!$B$18*24*20%</f>
        <v>0</v>
      </c>
      <c r="W25" s="20">
        <f>I25*'System Profile Inputs'!$B$18*24*80%</f>
        <v>0</v>
      </c>
      <c r="X25" s="37">
        <f t="shared" ref="X25:X27" si="8">Q25+V25+W25-I25</f>
        <v>5.149375752670089</v>
      </c>
      <c r="Y25" s="38">
        <f>'System Profile Inputs'!$E$6*(S25+W25)-U25</f>
        <v>35.152599521482927</v>
      </c>
      <c r="Z25" s="38">
        <f>'System Profile Inputs'!$E$6*S25-T25</f>
        <v>30.003223768812841</v>
      </c>
      <c r="AA25" s="38">
        <f>T25*'System Profile Inputs'!$B$11+W25*'System Profile Inputs'!$B$11-U25</f>
        <v>2.327591272895468</v>
      </c>
    </row>
    <row r="26" spans="1:27">
      <c r="B26" s="1">
        <v>22</v>
      </c>
      <c r="C26" s="100">
        <f>1.32*0.9</f>
        <v>1.1880000000000002</v>
      </c>
      <c r="D26" s="110">
        <v>10.88</v>
      </c>
      <c r="E26" s="5">
        <v>600</v>
      </c>
      <c r="F26" s="5">
        <v>20</v>
      </c>
      <c r="G26" s="5" t="s">
        <v>4</v>
      </c>
      <c r="H26" s="100" t="s">
        <v>333</v>
      </c>
      <c r="I26" s="17">
        <f>C26*'System Profile Inputs'!$B$5</f>
        <v>28.512000000000004</v>
      </c>
      <c r="J26" s="199">
        <f>I26*'System Profile Inputs'!$B$9/'System Profile Inputs'!$B$10/'System Profile Inputs'!$B$11</f>
        <v>42.120000000000005</v>
      </c>
      <c r="K26" s="199"/>
      <c r="L26" s="199"/>
      <c r="M26" s="18">
        <f>J26/'System Profile Inputs'!$B$13*1000</f>
        <v>877.50000000000011</v>
      </c>
      <c r="N26" s="17">
        <f>(I26*'System Profile Inputs'!$E$9/'System Profile Inputs'!$E$12+I26*'System Profile Inputs'!$B$9/'System Profile Inputs'!$B$11/'System Profile Inputs'!$E$12)*(1+'System Profile Inputs'!$E$10+'System Profile Inputs'!$E$11)*(1+'System Profile Inputs'!$E$14)</f>
        <v>35.613397894736849</v>
      </c>
      <c r="O26" s="17">
        <f>N26/'System Profile Inputs'!$E$6</f>
        <v>7.2585968990971912</v>
      </c>
      <c r="P26" s="19">
        <f>(C26/'System Profile Inputs'!$B$6/0.8+M26*'System Profile Inputs'!$B$20*'System Profile Inputs'!$B$21/'System Profile Inputs'!$B$19/1000/0.8)*(1+'System Profile Inputs'!$B$22)</f>
        <v>14.4155585106383</v>
      </c>
      <c r="Q26" s="20">
        <f>N26*'System Profile Inputs'!$E$12*(1-'System Profile Inputs'!$E$10-'System Profile Inputs'!$E$11)</f>
        <v>30.787782480000001</v>
      </c>
      <c r="R26" s="20">
        <f>I26*'System Profile Inputs'!$E$9</f>
        <v>9.9792000000000005</v>
      </c>
      <c r="S26" s="20">
        <f>M26*'System Profile Inputs'!$B$15*'System Profile Inputs'!$B$14/1000</f>
        <v>9.6525000000000016</v>
      </c>
      <c r="T26" s="20">
        <f t="shared" si="1"/>
        <v>20.808582479999998</v>
      </c>
      <c r="U26" s="20">
        <f t="shared" si="2"/>
        <v>18.532800000000002</v>
      </c>
      <c r="V26" s="20">
        <f>I26*'System Profile Inputs'!$B$18*24*20%</f>
        <v>0</v>
      </c>
      <c r="W26" s="20">
        <f>I26*'System Profile Inputs'!$B$18*24*80%</f>
        <v>0</v>
      </c>
      <c r="X26" s="37">
        <f t="shared" si="8"/>
        <v>2.2757824799999966</v>
      </c>
      <c r="Y26" s="38">
        <f>'System Profile Inputs'!$E$6*(S26+W26)-U26</f>
        <v>28.825984067717471</v>
      </c>
      <c r="Z26" s="38">
        <f>'System Profile Inputs'!$E$6*S26-T26</f>
        <v>26.550201587717474</v>
      </c>
      <c r="AA26" s="38">
        <f>T26*'System Profile Inputs'!$B$11+W26*'System Profile Inputs'!$B$11-U26</f>
        <v>-0.22124741760000433</v>
      </c>
    </row>
    <row r="27" spans="1:27">
      <c r="B27" s="1">
        <v>23</v>
      </c>
      <c r="C27" s="100">
        <f>1.32*0.9</f>
        <v>1.1880000000000002</v>
      </c>
      <c r="D27" s="110">
        <v>10.88</v>
      </c>
      <c r="E27" s="5">
        <v>600</v>
      </c>
      <c r="F27" s="5">
        <v>20</v>
      </c>
      <c r="G27" s="5" t="s">
        <v>4</v>
      </c>
      <c r="H27" s="100" t="s">
        <v>333</v>
      </c>
      <c r="I27" s="17">
        <f>C27*'System Profile Inputs'!$B$5</f>
        <v>28.512000000000004</v>
      </c>
      <c r="J27" s="199">
        <f>I27*'System Profile Inputs'!$B$9/'System Profile Inputs'!$B$10/'System Profile Inputs'!$B$11</f>
        <v>42.120000000000005</v>
      </c>
      <c r="K27" s="199"/>
      <c r="L27" s="199"/>
      <c r="M27" s="18">
        <f>J27/'System Profile Inputs'!$B$13*1000</f>
        <v>877.50000000000011</v>
      </c>
      <c r="N27" s="17">
        <f>(I27*'System Profile Inputs'!$E$9/'System Profile Inputs'!$E$12+I27*'System Profile Inputs'!$B$9/'System Profile Inputs'!$B$11/'System Profile Inputs'!$E$12)*(1+'System Profile Inputs'!$E$10+'System Profile Inputs'!$E$11)*(1+'System Profile Inputs'!$E$14)</f>
        <v>35.613397894736849</v>
      </c>
      <c r="O27" s="17">
        <f>N27/'System Profile Inputs'!$E$6</f>
        <v>7.2585968990971912</v>
      </c>
      <c r="P27" s="19">
        <f>(C27/'System Profile Inputs'!$B$6/0.8+M27*'System Profile Inputs'!$B$20*'System Profile Inputs'!$B$21/'System Profile Inputs'!$B$19/1000/0.8)*(1+'System Profile Inputs'!$B$22)</f>
        <v>14.4155585106383</v>
      </c>
      <c r="Q27" s="20">
        <f>N27*'System Profile Inputs'!$E$12*(1-'System Profile Inputs'!$E$10-'System Profile Inputs'!$E$11)</f>
        <v>30.787782480000001</v>
      </c>
      <c r="R27" s="20">
        <f>I27*'System Profile Inputs'!$E$9</f>
        <v>9.9792000000000005</v>
      </c>
      <c r="S27" s="20">
        <f>M27*'System Profile Inputs'!$B$15*'System Profile Inputs'!$B$14/1000</f>
        <v>9.6525000000000016</v>
      </c>
      <c r="T27" s="20">
        <f t="shared" si="1"/>
        <v>20.808582479999998</v>
      </c>
      <c r="U27" s="20">
        <f t="shared" si="2"/>
        <v>18.532800000000002</v>
      </c>
      <c r="V27" s="20">
        <f>I27*'System Profile Inputs'!$B$18*24*20%</f>
        <v>0</v>
      </c>
      <c r="W27" s="20">
        <f>I27*'System Profile Inputs'!$B$18*24*80%</f>
        <v>0</v>
      </c>
      <c r="X27" s="37">
        <f t="shared" si="8"/>
        <v>2.2757824799999966</v>
      </c>
      <c r="Y27" s="38">
        <f>'System Profile Inputs'!$E$6*(S27+W27)-U27</f>
        <v>28.825984067717471</v>
      </c>
      <c r="Z27" s="38">
        <f>'System Profile Inputs'!$E$6*S27-T27</f>
        <v>26.550201587717474</v>
      </c>
      <c r="AA27" s="38">
        <f>T27*'System Profile Inputs'!$B$11+W27*'System Profile Inputs'!$B$11-U27</f>
        <v>-0.22124741760000433</v>
      </c>
    </row>
    <row r="28" spans="1:27">
      <c r="B28" s="1">
        <v>24</v>
      </c>
      <c r="C28" s="100">
        <f>1.33*0.9</f>
        <v>1.1970000000000001</v>
      </c>
      <c r="D28" s="110">
        <v>10.88</v>
      </c>
      <c r="E28" s="5">
        <v>600</v>
      </c>
      <c r="F28" s="5">
        <v>20</v>
      </c>
      <c r="G28" s="5" t="s">
        <v>4</v>
      </c>
      <c r="H28" s="100">
        <v>1.1970000000000001</v>
      </c>
      <c r="I28" s="17">
        <f>C28*'System Profile Inputs'!$B$5/'System Profile Inputs'!$B$6</f>
        <v>30.561702127659579</v>
      </c>
      <c r="J28" s="199">
        <f>I28*'System Profile Inputs'!$B$9/'System Profile Inputs'!$B$10/'System Profile Inputs'!$B$11/'System Profile Inputs'!$E$13</f>
        <v>49.073879404591707</v>
      </c>
      <c r="K28" s="199"/>
      <c r="L28" s="199"/>
      <c r="M28" s="18">
        <f>J28/'System Profile Inputs'!$B$13*1000</f>
        <v>1022.3724875956606</v>
      </c>
      <c r="N28" s="17">
        <f>(I28*'System Profile Inputs'!$E$9/'System Profile Inputs'!$E$12/'System Profile Inputs'!$E$13+I28*'System Profile Inputs'!$B$9/'System Profile Inputs'!$B$11/'System Profile Inputs'!$E$12/'System Profile Inputs'!$E$13)*(1+'System Profile Inputs'!$E$10+'System Profile Inputs'!$E$11)*(1+'System Profile Inputs'!$E$14)</f>
        <v>41.493057774787665</v>
      </c>
      <c r="O28" s="17">
        <f>N28/'System Profile Inputs'!$E$6</f>
        <v>8.4569683967910461</v>
      </c>
      <c r="P28" s="19">
        <f>(C28/'System Profile Inputs'!$B$6/0.8+M28*'System Profile Inputs'!$B$20*'System Profile Inputs'!$B$21/'System Profile Inputs'!$B$19/1000/0.8)*(1+'System Profile Inputs'!$B$22)</f>
        <v>16.546672026000355</v>
      </c>
      <c r="Q28" s="20">
        <f>N28*'System Profile Inputs'!$E$12*(1-'System Profile Inputs'!$E$10-'System Profile Inputs'!$E$11)</f>
        <v>35.870748446303928</v>
      </c>
      <c r="R28" s="20">
        <f>I28/'System Profile Inputs'!$E$13*'System Profile Inputs'!$E$9</f>
        <v>11.626734505087883</v>
      </c>
      <c r="S28" s="20">
        <f>M28*'System Profile Inputs'!$B$15*'System Profile Inputs'!$B$14/1000</f>
        <v>11.246097363552266</v>
      </c>
      <c r="T28" s="20">
        <f t="shared" si="1"/>
        <v>24.244013941216046</v>
      </c>
      <c r="U28" s="20">
        <f t="shared" si="2"/>
        <v>18.934967622571698</v>
      </c>
      <c r="V28" s="20">
        <f>I28*'System Profile Inputs'!$B$18*24*20%</f>
        <v>0</v>
      </c>
      <c r="W28" s="20">
        <f>I28*'System Profile Inputs'!$B$18*24*80%</f>
        <v>0</v>
      </c>
      <c r="X28" s="37">
        <f t="shared" ref="X28:X29" si="9">Q28+V28+W28-I28</f>
        <v>5.3090463186443486</v>
      </c>
      <c r="Y28" s="38">
        <f>'System Profile Inputs'!$E$6*(S28+W28)-U28</f>
        <v>36.242602607420373</v>
      </c>
      <c r="Z28" s="38">
        <f>'System Profile Inputs'!$E$6*S28-T28</f>
        <v>30.933556288776025</v>
      </c>
      <c r="AA28" s="38">
        <f>T28*'System Profile Inputs'!$B$11+W28*'System Profile Inputs'!$B$11-U28</f>
        <v>2.3997646456984221</v>
      </c>
    </row>
    <row r="29" spans="1:27">
      <c r="B29" s="1">
        <v>25</v>
      </c>
      <c r="C29" s="21">
        <v>1.2</v>
      </c>
      <c r="D29" s="109">
        <v>7.92</v>
      </c>
      <c r="E29" s="4">
        <v>600</v>
      </c>
      <c r="F29" s="4">
        <v>20</v>
      </c>
      <c r="G29" s="4" t="s">
        <v>4</v>
      </c>
      <c r="H29" s="21" t="s">
        <v>334</v>
      </c>
      <c r="I29" s="17">
        <f>C29*'System Profile Inputs'!$B$5</f>
        <v>28.799999999999997</v>
      </c>
      <c r="J29" s="199">
        <f>I29*'System Profile Inputs'!$B$9/'System Profile Inputs'!$B$10/'System Profile Inputs'!$B$11</f>
        <v>42.54545454545454</v>
      </c>
      <c r="K29" s="199"/>
      <c r="L29" s="199"/>
      <c r="M29" s="18">
        <f>J29/'System Profile Inputs'!$B$13*1000</f>
        <v>886.36363636363626</v>
      </c>
      <c r="N29" s="17">
        <f>(I29*'System Profile Inputs'!$E$9/'System Profile Inputs'!$E$12+I29*'System Profile Inputs'!$B$9/'System Profile Inputs'!$B$11/'System Profile Inputs'!$E$12)*(1+'System Profile Inputs'!$E$10+'System Profile Inputs'!$E$11)*(1+'System Profile Inputs'!$E$14)</f>
        <v>35.973129186602868</v>
      </c>
      <c r="O29" s="17">
        <f>N29/'System Profile Inputs'!$E$6</f>
        <v>7.3319160596941302</v>
      </c>
      <c r="P29" s="19">
        <f>(C29/'System Profile Inputs'!$B$6/0.8+M29*'System Profile Inputs'!$B$20*'System Profile Inputs'!$B$21/'System Profile Inputs'!$B$19/1000/0.8)*(1+'System Profile Inputs'!$B$22)</f>
        <v>14.561170212765955</v>
      </c>
      <c r="Q29" s="20">
        <f>N29*'System Profile Inputs'!$E$12*(1-'System Profile Inputs'!$E$10-'System Profile Inputs'!$E$11)</f>
        <v>31.098770181818175</v>
      </c>
      <c r="R29" s="20">
        <f>I29*'System Profile Inputs'!$E$9</f>
        <v>10.079999999999998</v>
      </c>
      <c r="S29" s="20">
        <f>M29*'System Profile Inputs'!$B$15*'System Profile Inputs'!$B$14/1000</f>
        <v>9.7499999999999982</v>
      </c>
      <c r="T29" s="20">
        <f t="shared" si="1"/>
        <v>21.018770181818176</v>
      </c>
      <c r="U29" s="20">
        <f t="shared" si="2"/>
        <v>18.72</v>
      </c>
      <c r="V29" s="20">
        <f>I29*'System Profile Inputs'!$B$18*24*20%</f>
        <v>0</v>
      </c>
      <c r="W29" s="20">
        <f>I29*'System Profile Inputs'!$B$18*24*80%</f>
        <v>0</v>
      </c>
      <c r="X29" s="37">
        <f t="shared" si="9"/>
        <v>2.2987701818181776</v>
      </c>
      <c r="Y29" s="38">
        <f>'System Profile Inputs'!$E$6*(S29+W29)-U29</f>
        <v>29.117155623957025</v>
      </c>
      <c r="Z29" s="38">
        <f>'System Profile Inputs'!$E$6*S29-T29</f>
        <v>26.818385442138847</v>
      </c>
      <c r="AA29" s="38">
        <f>T29*'System Profile Inputs'!$B$11+W29*'System Profile Inputs'!$B$11-U29</f>
        <v>-0.22348224000000272</v>
      </c>
    </row>
    <row r="30" spans="1:27">
      <c r="B30" s="1">
        <v>26</v>
      </c>
      <c r="C30" s="21">
        <v>1.2</v>
      </c>
      <c r="D30" s="109">
        <v>7.92</v>
      </c>
      <c r="E30" s="4">
        <v>600</v>
      </c>
      <c r="F30" s="4">
        <v>20</v>
      </c>
      <c r="G30" s="4" t="s">
        <v>4</v>
      </c>
      <c r="H30" s="21">
        <v>1.2</v>
      </c>
      <c r="I30" s="17">
        <f>C30*'System Profile Inputs'!$B$5/'System Profile Inputs'!$B$6</f>
        <v>30.638297872340424</v>
      </c>
      <c r="J30" s="199">
        <f>I30*'System Profile Inputs'!$B$9/'System Profile Inputs'!$B$10/'System Profile Inputs'!$B$11/'System Profile Inputs'!$E$13</f>
        <v>49.196871583550575</v>
      </c>
      <c r="K30" s="199"/>
      <c r="L30" s="199"/>
      <c r="M30" s="18">
        <f>J30/'System Profile Inputs'!$B$13*1000</f>
        <v>1024.9348246573036</v>
      </c>
      <c r="N30" s="17">
        <f>(I30*'System Profile Inputs'!$E$9/'System Profile Inputs'!$E$12/'System Profile Inputs'!$E$13+I30*'System Profile Inputs'!$B$9/'System Profile Inputs'!$B$11/'System Profile Inputs'!$E$12/'System Profile Inputs'!$E$13)*(1+'System Profile Inputs'!$E$10+'System Profile Inputs'!$E$11)*(1+'System Profile Inputs'!$E$14)</f>
        <v>41.59705040078962</v>
      </c>
      <c r="O30" s="17">
        <f>N30/'System Profile Inputs'!$E$6</f>
        <v>8.4781638063068101</v>
      </c>
      <c r="P30" s="19">
        <f>(C30/'System Profile Inputs'!$B$6/0.8+M30*'System Profile Inputs'!$B$20*'System Profile Inputs'!$B$21/'System Profile Inputs'!$B$19/1000/0.8)*(1+'System Profile Inputs'!$B$22)</f>
        <v>16.58814238195524</v>
      </c>
      <c r="Q30" s="20">
        <f>N30*'System Profile Inputs'!$E$12*(1-'System Profile Inputs'!$E$10-'System Profile Inputs'!$E$11)</f>
        <v>35.960650071482625</v>
      </c>
      <c r="R30" s="20">
        <f>I30/'System Profile Inputs'!$E$13*'System Profile Inputs'!$E$9</f>
        <v>11.655874190564289</v>
      </c>
      <c r="S30" s="20">
        <f>M30*'System Profile Inputs'!$B$15*'System Profile Inputs'!$B$14/1000</f>
        <v>11.274283071230339</v>
      </c>
      <c r="T30" s="20">
        <f t="shared" si="1"/>
        <v>24.304775880918335</v>
      </c>
      <c r="U30" s="20">
        <f t="shared" si="2"/>
        <v>18.982423681776133</v>
      </c>
      <c r="V30" s="20">
        <f>I30*'System Profile Inputs'!$B$18*24*20%</f>
        <v>0</v>
      </c>
      <c r="W30" s="20">
        <f>I30*'System Profile Inputs'!$B$18*24*80%</f>
        <v>0</v>
      </c>
      <c r="X30" s="37">
        <f t="shared" ref="X30:X31" si="10">Q30+V30+W30-I30</f>
        <v>5.3223521991422018</v>
      </c>
      <c r="Y30" s="38">
        <f>'System Profile Inputs'!$E$6*(S30+W30)-U30</f>
        <v>36.333436197915148</v>
      </c>
      <c r="Z30" s="38">
        <f>'System Profile Inputs'!$E$6*S30-T30</f>
        <v>31.011083998772946</v>
      </c>
      <c r="AA30" s="38">
        <f>T30*'System Profile Inputs'!$B$11+W30*'System Profile Inputs'!$B$11-U30</f>
        <v>2.4057790934320025</v>
      </c>
    </row>
    <row r="31" spans="1:27">
      <c r="A31" t="s">
        <v>95</v>
      </c>
      <c r="B31" s="1">
        <v>27</v>
      </c>
      <c r="C31" s="112">
        <f>1.35*0.9</f>
        <v>1.2150000000000001</v>
      </c>
      <c r="D31" s="110">
        <v>10.88</v>
      </c>
      <c r="E31" s="5">
        <v>1000</v>
      </c>
      <c r="F31" s="5">
        <v>20</v>
      </c>
      <c r="G31" s="5" t="s">
        <v>4</v>
      </c>
      <c r="H31" s="112" t="s">
        <v>335</v>
      </c>
      <c r="I31" s="17">
        <f>C31*'System Profile Inputs'!$B$5</f>
        <v>29.160000000000004</v>
      </c>
      <c r="J31" s="199">
        <f>I31*'System Profile Inputs'!$B$9/'System Profile Inputs'!$B$10/'System Profile Inputs'!$B$11</f>
        <v>43.077272727272735</v>
      </c>
      <c r="K31" s="199"/>
      <c r="L31" s="199"/>
      <c r="M31" s="18">
        <f>J31/'System Profile Inputs'!$B$13*1000</f>
        <v>897.44318181818198</v>
      </c>
      <c r="N31" s="17">
        <f>(I31*'System Profile Inputs'!$E$9/'System Profile Inputs'!$E$12+I31*'System Profile Inputs'!$B$9/'System Profile Inputs'!$B$11/'System Profile Inputs'!$E$12)*(1+'System Profile Inputs'!$E$10+'System Profile Inputs'!$E$11)*(1+'System Profile Inputs'!$E$14)</f>
        <v>36.422793301435419</v>
      </c>
      <c r="O31" s="17">
        <f>N31/'System Profile Inputs'!$E$6</f>
        <v>7.4235650104403099</v>
      </c>
      <c r="P31" s="19">
        <f>(C31/'System Profile Inputs'!$B$6/0.8+M31*'System Profile Inputs'!$B$20*'System Profile Inputs'!$B$21/'System Profile Inputs'!$B$19/1000/0.8)*(1+'System Profile Inputs'!$B$22)</f>
        <v>14.743184840425533</v>
      </c>
      <c r="Q31" s="20">
        <f>N31*'System Profile Inputs'!$E$12*(1-'System Profile Inputs'!$E$10-'System Profile Inputs'!$E$11)</f>
        <v>31.487504809090911</v>
      </c>
      <c r="R31" s="20">
        <f>I31*'System Profile Inputs'!$E$9</f>
        <v>10.206000000000001</v>
      </c>
      <c r="S31" s="20">
        <f>M31*'System Profile Inputs'!$B$15*'System Profile Inputs'!$B$14/1000</f>
        <v>9.8718750000000011</v>
      </c>
      <c r="T31" s="20">
        <f t="shared" si="1"/>
        <v>21.281504809090912</v>
      </c>
      <c r="U31" s="20">
        <f t="shared" si="2"/>
        <v>18.954000000000001</v>
      </c>
      <c r="V31" s="20">
        <f>I31*'System Profile Inputs'!$B$18*24*20%</f>
        <v>0</v>
      </c>
      <c r="W31" s="20">
        <f>I31*'System Profile Inputs'!$B$18*24*80%</f>
        <v>0</v>
      </c>
      <c r="X31" s="37">
        <f t="shared" si="10"/>
        <v>2.3275048090909074</v>
      </c>
      <c r="Y31" s="38">
        <f>'System Profile Inputs'!$E$6*(S31+W31)-U31</f>
        <v>29.481120069256505</v>
      </c>
      <c r="Z31" s="38">
        <f>'System Profile Inputs'!$E$6*S31-T31</f>
        <v>27.153615260165594</v>
      </c>
      <c r="AA31" s="38">
        <f>T31*'System Profile Inputs'!$B$11+W31*'System Profile Inputs'!$B$11-U31</f>
        <v>-0.22627576799999716</v>
      </c>
    </row>
    <row r="32" spans="1:27">
      <c r="B32" s="1">
        <v>28</v>
      </c>
      <c r="C32" s="112">
        <f>1.36*0.9</f>
        <v>1.2240000000000002</v>
      </c>
      <c r="D32" s="110">
        <v>10.88</v>
      </c>
      <c r="E32" s="5">
        <v>1000</v>
      </c>
      <c r="F32" s="5">
        <v>20</v>
      </c>
      <c r="G32" s="5" t="s">
        <v>4</v>
      </c>
      <c r="H32" s="112">
        <v>1.2240000000000002</v>
      </c>
      <c r="I32" s="17">
        <f>C32*'System Profile Inputs'!$B$5/'System Profile Inputs'!$B$6</f>
        <v>31.251063829787242</v>
      </c>
      <c r="J32" s="199">
        <f>I32*'System Profile Inputs'!$B$9/'System Profile Inputs'!$B$10/'System Profile Inputs'!$B$11/'System Profile Inputs'!$E$13</f>
        <v>50.180809015221605</v>
      </c>
      <c r="K32" s="199"/>
      <c r="L32" s="199"/>
      <c r="M32" s="18">
        <f>J32/'System Profile Inputs'!$B$13*1000</f>
        <v>1045.4335211504501</v>
      </c>
      <c r="N32" s="17">
        <f>(I32*'System Profile Inputs'!$E$9/'System Profile Inputs'!$E$12/'System Profile Inputs'!$E$13+I32*'System Profile Inputs'!$B$9/'System Profile Inputs'!$B$11/'System Profile Inputs'!$E$12/'System Profile Inputs'!$E$13)*(1+'System Profile Inputs'!$E$10+'System Profile Inputs'!$E$11)*(1+'System Profile Inputs'!$E$14)</f>
        <v>42.428991408805437</v>
      </c>
      <c r="O32" s="17">
        <f>N32/'System Profile Inputs'!$E$6</f>
        <v>8.6477270824329509</v>
      </c>
      <c r="P32" s="19">
        <f>(C32/'System Profile Inputs'!$B$6/0.8+M32*'System Profile Inputs'!$B$20*'System Profile Inputs'!$B$21/'System Profile Inputs'!$B$19/1000/0.8)*(1+'System Profile Inputs'!$B$22)</f>
        <v>16.919905229594352</v>
      </c>
      <c r="Q32" s="20">
        <f>N32*'System Profile Inputs'!$E$12*(1-'System Profile Inputs'!$E$10-'System Profile Inputs'!$E$11)</f>
        <v>36.679863072912291</v>
      </c>
      <c r="R32" s="20">
        <f>I32/'System Profile Inputs'!$E$13*'System Profile Inputs'!$E$9</f>
        <v>11.88899167437558</v>
      </c>
      <c r="S32" s="20">
        <f>M32*'System Profile Inputs'!$B$15*'System Profile Inputs'!$B$14/1000</f>
        <v>11.499768732654953</v>
      </c>
      <c r="T32" s="20">
        <f t="shared" si="1"/>
        <v>24.790871398536709</v>
      </c>
      <c r="U32" s="20">
        <f t="shared" si="2"/>
        <v>19.36207215541166</v>
      </c>
      <c r="V32" s="20">
        <f>I32*'System Profile Inputs'!$B$18*24*20%</f>
        <v>0</v>
      </c>
      <c r="W32" s="20">
        <f>I32*'System Profile Inputs'!$B$18*24*80%</f>
        <v>0</v>
      </c>
      <c r="X32" s="37">
        <f t="shared" ref="X32:X33" si="11">Q32+V32+W32-I32</f>
        <v>5.4287992431250487</v>
      </c>
      <c r="Y32" s="38">
        <f>'System Profile Inputs'!$E$6*(S32+W32)-U32</f>
        <v>37.060104921873481</v>
      </c>
      <c r="Z32" s="38">
        <f>'System Profile Inputs'!$E$6*S32-T32</f>
        <v>31.631305678748433</v>
      </c>
      <c r="AA32" s="38">
        <f>T32*'System Profile Inputs'!$B$11+W32*'System Profile Inputs'!$B$11-U32</f>
        <v>2.4538946753006421</v>
      </c>
    </row>
    <row r="33" spans="2:27">
      <c r="B33" s="1">
        <v>29</v>
      </c>
      <c r="C33" s="100">
        <f>1.37*0.9</f>
        <v>1.2330000000000001</v>
      </c>
      <c r="D33" s="110">
        <v>10.88</v>
      </c>
      <c r="E33" s="5">
        <v>1000</v>
      </c>
      <c r="F33" s="5">
        <v>20</v>
      </c>
      <c r="G33" s="5" t="s">
        <v>4</v>
      </c>
      <c r="H33" s="100" t="s">
        <v>336</v>
      </c>
      <c r="I33" s="17">
        <f>C33*'System Profile Inputs'!$B$5</f>
        <v>29.592000000000002</v>
      </c>
      <c r="J33" s="199">
        <f>I33*'System Profile Inputs'!$B$9/'System Profile Inputs'!$B$10/'System Profile Inputs'!$B$11</f>
        <v>43.715454545454556</v>
      </c>
      <c r="K33" s="199"/>
      <c r="L33" s="199"/>
      <c r="M33" s="18">
        <f>J33/'System Profile Inputs'!$B$13*1000</f>
        <v>910.7386363636366</v>
      </c>
      <c r="N33" s="17">
        <f>(I33*'System Profile Inputs'!$E$9/'System Profile Inputs'!$E$12+I33*'System Profile Inputs'!$B$9/'System Profile Inputs'!$B$11/'System Profile Inputs'!$E$12)*(1+'System Profile Inputs'!$E$10+'System Profile Inputs'!$E$11)*(1+'System Profile Inputs'!$E$14)</f>
        <v>36.962390239234459</v>
      </c>
      <c r="O33" s="17">
        <f>N33/'System Profile Inputs'!$E$6</f>
        <v>7.5335437513357215</v>
      </c>
      <c r="P33" s="19">
        <f>(C33/'System Profile Inputs'!$B$6/0.8+M33*'System Profile Inputs'!$B$20*'System Profile Inputs'!$B$21/'System Profile Inputs'!$B$19/1000/0.8)*(1+'System Profile Inputs'!$B$22)</f>
        <v>14.961602393617026</v>
      </c>
      <c r="Q33" s="20">
        <f>N33*'System Profile Inputs'!$E$12*(1-'System Profile Inputs'!$E$10-'System Profile Inputs'!$E$11)</f>
        <v>31.953986361818185</v>
      </c>
      <c r="R33" s="20">
        <f>I33*'System Profile Inputs'!$E$9</f>
        <v>10.357200000000001</v>
      </c>
      <c r="S33" s="20">
        <f>M33*'System Profile Inputs'!$B$15*'System Profile Inputs'!$B$14/1000</f>
        <v>10.018125000000003</v>
      </c>
      <c r="T33" s="20">
        <f t="shared" si="1"/>
        <v>21.596786361818182</v>
      </c>
      <c r="U33" s="20">
        <f t="shared" si="2"/>
        <v>19.2348</v>
      </c>
      <c r="V33" s="20">
        <f>I33*'System Profile Inputs'!$B$18*24*20%</f>
        <v>0</v>
      </c>
      <c r="W33" s="20">
        <f>I33*'System Profile Inputs'!$B$18*24*80%</f>
        <v>0</v>
      </c>
      <c r="X33" s="37">
        <f t="shared" si="11"/>
        <v>2.3619863618181824</v>
      </c>
      <c r="Y33" s="38">
        <f>'System Profile Inputs'!$E$6*(S33+W33)-U33</f>
        <v>29.917877403615869</v>
      </c>
      <c r="Z33" s="38">
        <f>'System Profile Inputs'!$E$6*S33-T33</f>
        <v>27.555891041797686</v>
      </c>
      <c r="AA33" s="38">
        <f>T33*'System Profile Inputs'!$B$11+W33*'System Profile Inputs'!$B$11-U33</f>
        <v>-0.2296280015999983</v>
      </c>
    </row>
    <row r="34" spans="2:27">
      <c r="B34" s="1">
        <v>30</v>
      </c>
      <c r="C34" s="100">
        <f>1.41*0.9</f>
        <v>1.2689999999999999</v>
      </c>
      <c r="D34" s="110">
        <v>10.88</v>
      </c>
      <c r="E34" s="5">
        <v>600</v>
      </c>
      <c r="F34" s="5">
        <v>20</v>
      </c>
      <c r="G34" s="5" t="s">
        <v>4</v>
      </c>
      <c r="H34" s="100">
        <v>1.2689999999999999</v>
      </c>
      <c r="I34" s="17">
        <f>C34*'System Profile Inputs'!$B$5/'System Profile Inputs'!$B$6</f>
        <v>32.4</v>
      </c>
      <c r="J34" s="199">
        <f>I34*'System Profile Inputs'!$B$9/'System Profile Inputs'!$B$10/'System Profile Inputs'!$B$11/'System Profile Inputs'!$E$13</f>
        <v>52.025691699604735</v>
      </c>
      <c r="K34" s="199"/>
      <c r="L34" s="199"/>
      <c r="M34" s="18">
        <f>J34/'System Profile Inputs'!$B$13*1000</f>
        <v>1083.8685770750988</v>
      </c>
      <c r="N34" s="17">
        <f>(I34*'System Profile Inputs'!$E$9/'System Profile Inputs'!$E$12/'System Profile Inputs'!$E$13+I34*'System Profile Inputs'!$B$9/'System Profile Inputs'!$B$11/'System Profile Inputs'!$E$12/'System Profile Inputs'!$E$13)*(1+'System Profile Inputs'!$E$10+'System Profile Inputs'!$E$11)*(1+'System Profile Inputs'!$E$14)</f>
        <v>43.988880798835027</v>
      </c>
      <c r="O34" s="17">
        <f>N34/'System Profile Inputs'!$E$6</f>
        <v>8.9656582251694523</v>
      </c>
      <c r="P34" s="19">
        <f>(C34/'System Profile Inputs'!$B$6/0.8+M34*'System Profile Inputs'!$B$20*'System Profile Inputs'!$B$21/'System Profile Inputs'!$B$19/1000/0.8)*(1+'System Profile Inputs'!$B$22)</f>
        <v>17.54196056891767</v>
      </c>
      <c r="Q34" s="20">
        <f>N34*'System Profile Inputs'!$E$12*(1-'System Profile Inputs'!$E$10-'System Profile Inputs'!$E$11)</f>
        <v>38.028387450592874</v>
      </c>
      <c r="R34" s="20">
        <f>I34/'System Profile Inputs'!$E$13*'System Profile Inputs'!$E$9</f>
        <v>12.326086956521737</v>
      </c>
      <c r="S34" s="20">
        <f>M34*'System Profile Inputs'!$B$15*'System Profile Inputs'!$B$14/1000</f>
        <v>11.922554347826086</v>
      </c>
      <c r="T34" s="20">
        <f t="shared" si="1"/>
        <v>25.702300494071139</v>
      </c>
      <c r="U34" s="20">
        <f t="shared" si="2"/>
        <v>20.073913043478264</v>
      </c>
      <c r="V34" s="20">
        <f>I34*'System Profile Inputs'!$B$18*24*20%</f>
        <v>0</v>
      </c>
      <c r="W34" s="20">
        <f>I34*'System Profile Inputs'!$B$18*24*80%</f>
        <v>0</v>
      </c>
      <c r="X34" s="37">
        <f t="shared" ref="X34:X50" si="12">Q34+V34+W34-I34</f>
        <v>5.628387450592875</v>
      </c>
      <c r="Y34" s="38">
        <f>'System Profile Inputs'!$E$6*(S34+W34)-U34</f>
        <v>38.422608779295281</v>
      </c>
      <c r="Z34" s="38">
        <f>'System Profile Inputs'!$E$6*S34-T34</f>
        <v>32.794221328702406</v>
      </c>
      <c r="AA34" s="38">
        <f>T34*'System Profile Inputs'!$B$11+W34*'System Profile Inputs'!$B$11-U34</f>
        <v>2.5441113913043374</v>
      </c>
    </row>
    <row r="35" spans="2:27">
      <c r="B35" s="1">
        <v>31</v>
      </c>
      <c r="C35" s="100">
        <f>1.42*0.9</f>
        <v>1.278</v>
      </c>
      <c r="D35" s="110">
        <v>10.88</v>
      </c>
      <c r="E35" s="5">
        <v>600</v>
      </c>
      <c r="F35" s="5">
        <v>20</v>
      </c>
      <c r="G35" s="5" t="s">
        <v>4</v>
      </c>
      <c r="H35" s="100">
        <v>1.278</v>
      </c>
      <c r="I35" s="17">
        <f>C35*'System Profile Inputs'!$B$5/'System Profile Inputs'!$B$6</f>
        <v>32.629787234042553</v>
      </c>
      <c r="J35" s="199">
        <f>I35*'System Profile Inputs'!$B$9/'System Profile Inputs'!$B$10/'System Profile Inputs'!$B$11/'System Profile Inputs'!$E$13</f>
        <v>52.394668236481365</v>
      </c>
      <c r="K35" s="199"/>
      <c r="L35" s="199"/>
      <c r="M35" s="18">
        <f>J35/'System Profile Inputs'!$B$13*1000</f>
        <v>1091.5555882600286</v>
      </c>
      <c r="N35" s="17">
        <f>(I35*'System Profile Inputs'!$E$9/'System Profile Inputs'!$E$12/'System Profile Inputs'!$E$13+I35*'System Profile Inputs'!$B$9/'System Profile Inputs'!$B$11/'System Profile Inputs'!$E$12/'System Profile Inputs'!$E$13)*(1+'System Profile Inputs'!$E$10+'System Profile Inputs'!$E$11)*(1+'System Profile Inputs'!$E$14)</f>
        <v>44.30085867684096</v>
      </c>
      <c r="O35" s="17">
        <f>N35/'System Profile Inputs'!$E$6</f>
        <v>9.0292444537167551</v>
      </c>
      <c r="P35" s="19">
        <f>(C35/'System Profile Inputs'!$B$6/0.8+M35*'System Profile Inputs'!$B$20*'System Profile Inputs'!$B$21/'System Profile Inputs'!$B$19/1000/0.8)*(1+'System Profile Inputs'!$B$22)</f>
        <v>17.666371636782333</v>
      </c>
      <c r="Q35" s="20">
        <f>N35*'System Profile Inputs'!$E$12*(1-'System Profile Inputs'!$E$10-'System Profile Inputs'!$E$11)</f>
        <v>38.298092326129009</v>
      </c>
      <c r="R35" s="20">
        <f>I35/'System Profile Inputs'!$E$13*'System Profile Inputs'!$E$9</f>
        <v>12.413506012950968</v>
      </c>
      <c r="S35" s="20">
        <f>M35*'System Profile Inputs'!$B$15*'System Profile Inputs'!$B$14/1000</f>
        <v>12.007111470860314</v>
      </c>
      <c r="T35" s="20">
        <f t="shared" si="1"/>
        <v>25.88458631317804</v>
      </c>
      <c r="U35" s="20">
        <f t="shared" si="2"/>
        <v>20.216281221091585</v>
      </c>
      <c r="V35" s="20">
        <f>I35*'System Profile Inputs'!$B$18*24*20%</f>
        <v>0</v>
      </c>
      <c r="W35" s="20">
        <f>I35*'System Profile Inputs'!$B$18*24*80%</f>
        <v>0</v>
      </c>
      <c r="X35" s="37">
        <f t="shared" si="12"/>
        <v>5.6683050920864559</v>
      </c>
      <c r="Y35" s="38">
        <f>'System Profile Inputs'!$E$6*(S35+W35)-U35</f>
        <v>38.695109550779648</v>
      </c>
      <c r="Z35" s="38">
        <f>'System Profile Inputs'!$E$6*S35-T35</f>
        <v>33.026804458693192</v>
      </c>
      <c r="AA35" s="38">
        <f>T35*'System Profile Inputs'!$B$11+W35*'System Profile Inputs'!$B$11-U35</f>
        <v>2.5621547345050928</v>
      </c>
    </row>
    <row r="36" spans="2:27">
      <c r="B36" s="1">
        <v>32</v>
      </c>
      <c r="C36" s="21">
        <v>1.3</v>
      </c>
      <c r="D36" s="109">
        <v>7.92</v>
      </c>
      <c r="E36" s="4">
        <v>1000</v>
      </c>
      <c r="F36" s="4">
        <v>20</v>
      </c>
      <c r="G36" s="4" t="s">
        <v>4</v>
      </c>
      <c r="H36" s="21">
        <v>1.3</v>
      </c>
      <c r="I36" s="17">
        <f>C36*'System Profile Inputs'!$B$5/'System Profile Inputs'!$B$6</f>
        <v>33.191489361702132</v>
      </c>
      <c r="J36" s="199">
        <f>I36*'System Profile Inputs'!$B$9/'System Profile Inputs'!$B$10/'System Profile Inputs'!$B$11/'System Profile Inputs'!$E$13</f>
        <v>53.296610882179806</v>
      </c>
      <c r="K36" s="199"/>
      <c r="L36" s="199"/>
      <c r="M36" s="18">
        <f>J36/'System Profile Inputs'!$B$13*1000</f>
        <v>1110.3460600454127</v>
      </c>
      <c r="N36" s="17">
        <f>(I36*'System Profile Inputs'!$E$9/'System Profile Inputs'!$E$12/'System Profile Inputs'!$E$13+I36*'System Profile Inputs'!$B$9/'System Profile Inputs'!$B$11/'System Profile Inputs'!$E$12/'System Profile Inputs'!$E$13)*(1+'System Profile Inputs'!$E$10+'System Profile Inputs'!$E$11)*(1+'System Profile Inputs'!$E$14)</f>
        <v>45.063471267522104</v>
      </c>
      <c r="O36" s="17">
        <f>N36/'System Profile Inputs'!$E$6</f>
        <v>9.1846774568323806</v>
      </c>
      <c r="P36" s="19">
        <f>(C36/'System Profile Inputs'!$B$6/0.8+M36*'System Profile Inputs'!$B$20*'System Profile Inputs'!$B$21/'System Profile Inputs'!$B$19/1000/0.8)*(1+'System Profile Inputs'!$B$22)</f>
        <v>17.970487580451518</v>
      </c>
      <c r="Q36" s="20">
        <f>N36*'System Profile Inputs'!$E$12*(1-'System Profile Inputs'!$E$10-'System Profile Inputs'!$E$11)</f>
        <v>38.957370910772852</v>
      </c>
      <c r="R36" s="20">
        <f>I36/'System Profile Inputs'!$E$13*'System Profile Inputs'!$E$9</f>
        <v>12.627197039777984</v>
      </c>
      <c r="S36" s="20">
        <f>M36*'System Profile Inputs'!$B$15*'System Profile Inputs'!$B$14/1000</f>
        <v>12.213806660499539</v>
      </c>
      <c r="T36" s="20">
        <f t="shared" si="1"/>
        <v>26.330173870994869</v>
      </c>
      <c r="U36" s="20">
        <f t="shared" si="2"/>
        <v>20.56429232192415</v>
      </c>
      <c r="V36" s="20">
        <f>I36*'System Profile Inputs'!$B$18*24*20%</f>
        <v>0</v>
      </c>
      <c r="W36" s="20">
        <f>I36*'System Profile Inputs'!$B$18*24*80%</f>
        <v>0</v>
      </c>
      <c r="X36" s="37">
        <f t="shared" si="12"/>
        <v>5.7658815490707198</v>
      </c>
      <c r="Y36" s="38">
        <f>'System Profile Inputs'!$E$6*(S36+W36)-U36</f>
        <v>39.361222547741434</v>
      </c>
      <c r="Z36" s="38">
        <f>'System Profile Inputs'!$E$6*S36-T36</f>
        <v>33.595340998670714</v>
      </c>
      <c r="AA36" s="38">
        <f>T36*'System Profile Inputs'!$B$11+W36*'System Profile Inputs'!$B$11-U36</f>
        <v>2.6062606845513372</v>
      </c>
    </row>
    <row r="37" spans="2:27">
      <c r="B37" s="1">
        <v>33</v>
      </c>
      <c r="C37" s="21">
        <v>1.3</v>
      </c>
      <c r="D37" s="109">
        <v>7.92</v>
      </c>
      <c r="E37" s="4">
        <v>1000</v>
      </c>
      <c r="F37" s="4">
        <v>20</v>
      </c>
      <c r="G37" s="4" t="s">
        <v>4</v>
      </c>
      <c r="H37" s="21">
        <v>1.3</v>
      </c>
      <c r="I37" s="17">
        <f>C37*'System Profile Inputs'!$B$5/'System Profile Inputs'!$B$6</f>
        <v>33.191489361702132</v>
      </c>
      <c r="J37" s="199">
        <f>I37*'System Profile Inputs'!$B$9/'System Profile Inputs'!$B$10/'System Profile Inputs'!$B$11/'System Profile Inputs'!$E$13</f>
        <v>53.296610882179806</v>
      </c>
      <c r="K37" s="199"/>
      <c r="L37" s="199"/>
      <c r="M37" s="18">
        <f>J37/'System Profile Inputs'!$B$13*1000</f>
        <v>1110.3460600454127</v>
      </c>
      <c r="N37" s="17">
        <f>(I37*'System Profile Inputs'!$E$9/'System Profile Inputs'!$E$12/'System Profile Inputs'!$E$13+I37*'System Profile Inputs'!$B$9/'System Profile Inputs'!$B$11/'System Profile Inputs'!$E$12/'System Profile Inputs'!$E$13)*(1+'System Profile Inputs'!$E$10+'System Profile Inputs'!$E$11)*(1+'System Profile Inputs'!$E$14)</f>
        <v>45.063471267522104</v>
      </c>
      <c r="O37" s="17">
        <f>N37/'System Profile Inputs'!$E$6</f>
        <v>9.1846774568323806</v>
      </c>
      <c r="P37" s="19">
        <f>(C37/'System Profile Inputs'!$B$6/0.8+M37*'System Profile Inputs'!$B$20*'System Profile Inputs'!$B$21/'System Profile Inputs'!$B$19/1000/0.8)*(1+'System Profile Inputs'!$B$22)</f>
        <v>17.970487580451518</v>
      </c>
      <c r="Q37" s="20">
        <f>N37*'System Profile Inputs'!$E$12*(1-'System Profile Inputs'!$E$10-'System Profile Inputs'!$E$11)</f>
        <v>38.957370910772852</v>
      </c>
      <c r="R37" s="20">
        <f>I37/'System Profile Inputs'!$E$13*'System Profile Inputs'!$E$9</f>
        <v>12.627197039777984</v>
      </c>
      <c r="S37" s="20">
        <f>M37*'System Profile Inputs'!$B$15*'System Profile Inputs'!$B$14/1000</f>
        <v>12.213806660499539</v>
      </c>
      <c r="T37" s="20">
        <f t="shared" si="1"/>
        <v>26.330173870994869</v>
      </c>
      <c r="U37" s="20">
        <f t="shared" si="2"/>
        <v>20.56429232192415</v>
      </c>
      <c r="V37" s="20">
        <f>I37*'System Profile Inputs'!$B$18*24*20%</f>
        <v>0</v>
      </c>
      <c r="W37" s="20">
        <f>I37*'System Profile Inputs'!$B$18*24*80%</f>
        <v>0</v>
      </c>
      <c r="X37" s="37">
        <f t="shared" si="12"/>
        <v>5.7658815490707198</v>
      </c>
      <c r="Y37" s="38">
        <f>'System Profile Inputs'!$E$6*(S37+W37)-U37</f>
        <v>39.361222547741434</v>
      </c>
      <c r="Z37" s="38">
        <f>'System Profile Inputs'!$E$6*S37-T37</f>
        <v>33.595340998670714</v>
      </c>
      <c r="AA37" s="38">
        <f>T37*'System Profile Inputs'!$B$11+W37*'System Profile Inputs'!$B$11-U37</f>
        <v>2.6062606845513372</v>
      </c>
    </row>
    <row r="38" spans="2:27">
      <c r="B38" s="1">
        <v>34</v>
      </c>
      <c r="C38" s="21">
        <v>1.3</v>
      </c>
      <c r="D38" s="109">
        <v>7.92</v>
      </c>
      <c r="E38" s="4">
        <v>1000</v>
      </c>
      <c r="F38" s="4">
        <v>20</v>
      </c>
      <c r="G38" s="4" t="s">
        <v>4</v>
      </c>
      <c r="H38" s="21">
        <v>1.3</v>
      </c>
      <c r="I38" s="17">
        <f>C38*'System Profile Inputs'!$B$5/'System Profile Inputs'!$B$6</f>
        <v>33.191489361702132</v>
      </c>
      <c r="J38" s="199">
        <f>I38*'System Profile Inputs'!$B$9/'System Profile Inputs'!$B$10/'System Profile Inputs'!$B$11/'System Profile Inputs'!$E$13</f>
        <v>53.296610882179806</v>
      </c>
      <c r="K38" s="199"/>
      <c r="L38" s="199"/>
      <c r="M38" s="18">
        <f>J38/'System Profile Inputs'!$B$13*1000</f>
        <v>1110.3460600454127</v>
      </c>
      <c r="N38" s="17">
        <f>(I38*'System Profile Inputs'!$E$9/'System Profile Inputs'!$E$12/'System Profile Inputs'!$E$13+I38*'System Profile Inputs'!$B$9/'System Profile Inputs'!$B$11/'System Profile Inputs'!$E$12/'System Profile Inputs'!$E$13)*(1+'System Profile Inputs'!$E$10+'System Profile Inputs'!$E$11)*(1+'System Profile Inputs'!$E$14)</f>
        <v>45.063471267522104</v>
      </c>
      <c r="O38" s="17">
        <f>N38/'System Profile Inputs'!$E$6</f>
        <v>9.1846774568323806</v>
      </c>
      <c r="P38" s="19">
        <f>(C38/'System Profile Inputs'!$B$6/0.8+M38*'System Profile Inputs'!$B$20*'System Profile Inputs'!$B$21/'System Profile Inputs'!$B$19/1000/0.8)*(1+'System Profile Inputs'!$B$22)</f>
        <v>17.970487580451518</v>
      </c>
      <c r="Q38" s="20">
        <f>N38*'System Profile Inputs'!$E$12*(1-'System Profile Inputs'!$E$10-'System Profile Inputs'!$E$11)</f>
        <v>38.957370910772852</v>
      </c>
      <c r="R38" s="20">
        <f>I38/'System Profile Inputs'!$E$13*'System Profile Inputs'!$E$9</f>
        <v>12.627197039777984</v>
      </c>
      <c r="S38" s="20">
        <f>M38*'System Profile Inputs'!$B$15*'System Profile Inputs'!$B$14/1000</f>
        <v>12.213806660499539</v>
      </c>
      <c r="T38" s="20">
        <f t="shared" si="1"/>
        <v>26.330173870994869</v>
      </c>
      <c r="U38" s="20">
        <f t="shared" si="2"/>
        <v>20.56429232192415</v>
      </c>
      <c r="V38" s="20">
        <f>I38*'System Profile Inputs'!$B$18*24*20%</f>
        <v>0</v>
      </c>
      <c r="W38" s="20">
        <f>I38*'System Profile Inputs'!$B$18*24*80%</f>
        <v>0</v>
      </c>
      <c r="X38" s="37">
        <f t="shared" si="12"/>
        <v>5.7658815490707198</v>
      </c>
      <c r="Y38" s="38">
        <f>'System Profile Inputs'!$E$6*(S38+W38)-U38</f>
        <v>39.361222547741434</v>
      </c>
      <c r="Z38" s="38">
        <f>'System Profile Inputs'!$E$6*S38-T38</f>
        <v>33.595340998670714</v>
      </c>
      <c r="AA38" s="38">
        <f>T38*'System Profile Inputs'!$B$11+W38*'System Profile Inputs'!$B$11-U38</f>
        <v>2.6062606845513372</v>
      </c>
    </row>
    <row r="39" spans="2:27">
      <c r="B39" s="1">
        <v>35</v>
      </c>
      <c r="C39" s="21">
        <v>1.3</v>
      </c>
      <c r="D39" s="109">
        <v>7.92</v>
      </c>
      <c r="E39" s="4">
        <v>1000</v>
      </c>
      <c r="F39" s="4">
        <v>20</v>
      </c>
      <c r="G39" s="4" t="s">
        <v>4</v>
      </c>
      <c r="H39" s="21">
        <v>1.3</v>
      </c>
      <c r="I39" s="17">
        <f>C39*'System Profile Inputs'!$B$5/'System Profile Inputs'!$B$6</f>
        <v>33.191489361702132</v>
      </c>
      <c r="J39" s="199">
        <f>I39*'System Profile Inputs'!$B$9/'System Profile Inputs'!$B$10/'System Profile Inputs'!$B$11/'System Profile Inputs'!$E$13</f>
        <v>53.296610882179806</v>
      </c>
      <c r="K39" s="199"/>
      <c r="L39" s="199"/>
      <c r="M39" s="18">
        <f>J39/'System Profile Inputs'!$B$13*1000</f>
        <v>1110.3460600454127</v>
      </c>
      <c r="N39" s="17">
        <f>(I39*'System Profile Inputs'!$E$9/'System Profile Inputs'!$E$12/'System Profile Inputs'!$E$13+I39*'System Profile Inputs'!$B$9/'System Profile Inputs'!$B$11/'System Profile Inputs'!$E$12/'System Profile Inputs'!$E$13)*(1+'System Profile Inputs'!$E$10+'System Profile Inputs'!$E$11)*(1+'System Profile Inputs'!$E$14)</f>
        <v>45.063471267522104</v>
      </c>
      <c r="O39" s="17">
        <f>N39/'System Profile Inputs'!$E$6</f>
        <v>9.1846774568323806</v>
      </c>
      <c r="P39" s="19">
        <f>(C39/'System Profile Inputs'!$B$6/0.8+M39*'System Profile Inputs'!$B$20*'System Profile Inputs'!$B$21/'System Profile Inputs'!$B$19/1000/0.8)*(1+'System Profile Inputs'!$B$22)</f>
        <v>17.970487580451518</v>
      </c>
      <c r="Q39" s="20">
        <f>N39*'System Profile Inputs'!$E$12*(1-'System Profile Inputs'!$E$10-'System Profile Inputs'!$E$11)</f>
        <v>38.957370910772852</v>
      </c>
      <c r="R39" s="20">
        <f>I39/'System Profile Inputs'!$E$13*'System Profile Inputs'!$E$9</f>
        <v>12.627197039777984</v>
      </c>
      <c r="S39" s="20">
        <f>M39*'System Profile Inputs'!$B$15*'System Profile Inputs'!$B$14/1000</f>
        <v>12.213806660499539</v>
      </c>
      <c r="T39" s="20">
        <f t="shared" si="1"/>
        <v>26.330173870994869</v>
      </c>
      <c r="U39" s="20">
        <f t="shared" si="2"/>
        <v>20.56429232192415</v>
      </c>
      <c r="V39" s="20">
        <f>I39*'System Profile Inputs'!$B$18*24*20%</f>
        <v>0</v>
      </c>
      <c r="W39" s="20">
        <f>I39*'System Profile Inputs'!$B$18*24*80%</f>
        <v>0</v>
      </c>
      <c r="X39" s="37">
        <f t="shared" si="12"/>
        <v>5.7658815490707198</v>
      </c>
      <c r="Y39" s="38">
        <f>'System Profile Inputs'!$E$6*(S39+W39)-U39</f>
        <v>39.361222547741434</v>
      </c>
      <c r="Z39" s="38">
        <f>'System Profile Inputs'!$E$6*S39-T39</f>
        <v>33.595340998670714</v>
      </c>
      <c r="AA39" s="38">
        <f>T39*'System Profile Inputs'!$B$11+W39*'System Profile Inputs'!$B$11-U39</f>
        <v>2.6062606845513372</v>
      </c>
    </row>
    <row r="40" spans="2:27">
      <c r="B40" s="1">
        <v>36</v>
      </c>
      <c r="C40" s="21">
        <v>1.4</v>
      </c>
      <c r="D40" s="109">
        <v>10.56</v>
      </c>
      <c r="E40" s="4">
        <v>1000</v>
      </c>
      <c r="F40" s="4">
        <v>20</v>
      </c>
      <c r="G40" s="4" t="s">
        <v>4</v>
      </c>
      <c r="H40" s="21">
        <v>1.4</v>
      </c>
      <c r="I40" s="17">
        <f>C40*'System Profile Inputs'!$B$5/'System Profile Inputs'!$B$6</f>
        <v>35.744680851063826</v>
      </c>
      <c r="J40" s="199">
        <f>I40*'System Profile Inputs'!$B$9/'System Profile Inputs'!$B$10/'System Profile Inputs'!$B$11/'System Profile Inputs'!$E$13</f>
        <v>57.396350180809016</v>
      </c>
      <c r="K40" s="199"/>
      <c r="L40" s="199"/>
      <c r="M40" s="18">
        <f>J40/'System Profile Inputs'!$B$13*1000</f>
        <v>1195.7572954335212</v>
      </c>
      <c r="N40" s="17">
        <f>(I40*'System Profile Inputs'!$E$9/'System Profile Inputs'!$E$12/'System Profile Inputs'!$E$13+I40*'System Profile Inputs'!$B$9/'System Profile Inputs'!$B$11/'System Profile Inputs'!$E$12/'System Profile Inputs'!$E$13)*(1+'System Profile Inputs'!$E$10+'System Profile Inputs'!$E$11)*(1+'System Profile Inputs'!$E$14)</f>
        <v>48.52989213425456</v>
      </c>
      <c r="O40" s="17">
        <f>N40/'System Profile Inputs'!$E$6</f>
        <v>9.8911911073579457</v>
      </c>
      <c r="P40" s="19">
        <f>(C40/'System Profile Inputs'!$B$6/0.8+M40*'System Profile Inputs'!$B$20*'System Profile Inputs'!$B$21/'System Profile Inputs'!$B$19/1000/0.8)*(1+'System Profile Inputs'!$B$22)</f>
        <v>19.352832778947786</v>
      </c>
      <c r="Q40" s="20">
        <f>N40*'System Profile Inputs'!$E$12*(1-'System Profile Inputs'!$E$10-'System Profile Inputs'!$E$11)</f>
        <v>41.954091750063064</v>
      </c>
      <c r="R40" s="20">
        <f>I40/'System Profile Inputs'!$E$13*'System Profile Inputs'!$E$9</f>
        <v>13.598519888991671</v>
      </c>
      <c r="S40" s="20">
        <f>M40*'System Profile Inputs'!$B$15*'System Profile Inputs'!$B$14/1000</f>
        <v>13.153330249768734</v>
      </c>
      <c r="T40" s="20">
        <f t="shared" si="1"/>
        <v>28.355571861071393</v>
      </c>
      <c r="U40" s="20">
        <f t="shared" si="2"/>
        <v>22.146160962072155</v>
      </c>
      <c r="V40" s="20">
        <f>I40*'System Profile Inputs'!$B$18*24*20%</f>
        <v>0</v>
      </c>
      <c r="W40" s="20">
        <f>I40*'System Profile Inputs'!$B$18*24*80%</f>
        <v>0</v>
      </c>
      <c r="X40" s="37">
        <f t="shared" si="12"/>
        <v>6.2094108989992378</v>
      </c>
      <c r="Y40" s="38">
        <f>'System Profile Inputs'!$E$6*(S40+W40)-U40</f>
        <v>42.389008897567692</v>
      </c>
      <c r="Z40" s="38">
        <f>'System Profile Inputs'!$E$6*S40-T40</f>
        <v>36.179597998568454</v>
      </c>
      <c r="AA40" s="38">
        <f>T40*'System Profile Inputs'!$B$11+W40*'System Profile Inputs'!$B$11-U40</f>
        <v>2.8067422756706719</v>
      </c>
    </row>
    <row r="41" spans="2:27">
      <c r="B41" s="1">
        <v>37</v>
      </c>
      <c r="C41" s="100">
        <f>1.56*0.9</f>
        <v>1.4040000000000001</v>
      </c>
      <c r="D41" s="110">
        <v>13.600000000000001</v>
      </c>
      <c r="E41" s="5">
        <v>1000</v>
      </c>
      <c r="F41" s="5">
        <v>20</v>
      </c>
      <c r="G41" s="5" t="s">
        <v>4</v>
      </c>
      <c r="H41" s="100">
        <v>1.4040000000000001</v>
      </c>
      <c r="I41" s="17">
        <f>C41*'System Profile Inputs'!$B$5/'System Profile Inputs'!$B$6</f>
        <v>35.846808510638304</v>
      </c>
      <c r="J41" s="199">
        <f>I41*'System Profile Inputs'!$B$9/'System Profile Inputs'!$B$10/'System Profile Inputs'!$B$11/'System Profile Inputs'!$E$13</f>
        <v>57.560339752754196</v>
      </c>
      <c r="K41" s="199"/>
      <c r="L41" s="199"/>
      <c r="M41" s="18">
        <f>J41/'System Profile Inputs'!$B$13*1000</f>
        <v>1199.1737448490458</v>
      </c>
      <c r="N41" s="17">
        <f>(I41*'System Profile Inputs'!$E$9/'System Profile Inputs'!$E$12/'System Profile Inputs'!$E$13+I41*'System Profile Inputs'!$B$9/'System Profile Inputs'!$B$11/'System Profile Inputs'!$E$12/'System Profile Inputs'!$E$13)*(1+'System Profile Inputs'!$E$10+'System Profile Inputs'!$E$11)*(1+'System Profile Inputs'!$E$14)</f>
        <v>48.668548968923879</v>
      </c>
      <c r="O41" s="17">
        <f>N41/'System Profile Inputs'!$E$6</f>
        <v>9.9194516533789727</v>
      </c>
      <c r="P41" s="19">
        <f>(C41/'System Profile Inputs'!$B$6/0.8+M41*'System Profile Inputs'!$B$20*'System Profile Inputs'!$B$21/'System Profile Inputs'!$B$19/1000/0.8)*(1+'System Profile Inputs'!$B$22)</f>
        <v>19.40812658688764</v>
      </c>
      <c r="Q41" s="20">
        <f>N41*'System Profile Inputs'!$E$12*(1-'System Profile Inputs'!$E$10-'System Profile Inputs'!$E$11)</f>
        <v>42.073960583634687</v>
      </c>
      <c r="R41" s="20">
        <f>I41/'System Profile Inputs'!$E$13*'System Profile Inputs'!$E$9</f>
        <v>13.637372802960224</v>
      </c>
      <c r="S41" s="20">
        <f>M41*'System Profile Inputs'!$B$15*'System Profile Inputs'!$B$14/1000</f>
        <v>13.190911193339506</v>
      </c>
      <c r="T41" s="20">
        <f t="shared" si="1"/>
        <v>28.436587780674465</v>
      </c>
      <c r="U41" s="20">
        <f t="shared" si="2"/>
        <v>22.209435707678082</v>
      </c>
      <c r="V41" s="20">
        <f>I41*'System Profile Inputs'!$B$18*24*20%</f>
        <v>0</v>
      </c>
      <c r="W41" s="20">
        <f>I41*'System Profile Inputs'!$B$18*24*80%</f>
        <v>0</v>
      </c>
      <c r="X41" s="37">
        <f t="shared" si="12"/>
        <v>6.2271520729963825</v>
      </c>
      <c r="Y41" s="38">
        <f>'System Profile Inputs'!$E$6*(S41+W41)-U41</f>
        <v>42.510120351560758</v>
      </c>
      <c r="Z41" s="38">
        <f>'System Profile Inputs'!$E$6*S41-T41</f>
        <v>36.282968278564375</v>
      </c>
      <c r="AA41" s="38">
        <f>T41*'System Profile Inputs'!$B$11+W41*'System Profile Inputs'!$B$11-U41</f>
        <v>2.8147615393154481</v>
      </c>
    </row>
    <row r="42" spans="2:27">
      <c r="B42" s="1">
        <v>38</v>
      </c>
      <c r="C42" s="21">
        <v>1.45</v>
      </c>
      <c r="D42" s="109">
        <v>10.56</v>
      </c>
      <c r="E42" s="4">
        <v>1000</v>
      </c>
      <c r="F42" s="4">
        <v>20</v>
      </c>
      <c r="G42" s="4" t="s">
        <v>4</v>
      </c>
      <c r="H42" s="21">
        <v>1.45</v>
      </c>
      <c r="I42" s="17">
        <f>C42*'System Profile Inputs'!$B$5/'System Profile Inputs'!$B$6</f>
        <v>37.021276595744681</v>
      </c>
      <c r="J42" s="199">
        <f>I42*'System Profile Inputs'!$B$9/'System Profile Inputs'!$B$10/'System Profile Inputs'!$B$11/'System Profile Inputs'!$E$13</f>
        <v>59.446219830123617</v>
      </c>
      <c r="K42" s="199"/>
      <c r="L42" s="199"/>
      <c r="M42" s="18">
        <f>J42/'System Profile Inputs'!$B$13*1000</f>
        <v>1238.4629131275753</v>
      </c>
      <c r="N42" s="17">
        <f>(I42*'System Profile Inputs'!$E$9/'System Profile Inputs'!$E$12/'System Profile Inputs'!$E$13+I42*'System Profile Inputs'!$B$9/'System Profile Inputs'!$B$11/'System Profile Inputs'!$E$12/'System Profile Inputs'!$E$13)*(1+'System Profile Inputs'!$E$10+'System Profile Inputs'!$E$11)*(1+'System Profile Inputs'!$E$14)</f>
        <v>50.263102567620805</v>
      </c>
      <c r="O42" s="17">
        <f>N42/'System Profile Inputs'!$E$6</f>
        <v>10.244447932620732</v>
      </c>
      <c r="P42" s="19">
        <f>(C42/'System Profile Inputs'!$B$6/0.8+M42*'System Profile Inputs'!$B$20*'System Profile Inputs'!$B$21/'System Profile Inputs'!$B$19/1000/0.8)*(1+'System Profile Inputs'!$B$22)</f>
        <v>20.044005378195916</v>
      </c>
      <c r="Q42" s="20">
        <f>N42*'System Profile Inputs'!$E$12*(1-'System Profile Inputs'!$E$10-'System Profile Inputs'!$E$11)</f>
        <v>43.452452169708181</v>
      </c>
      <c r="R42" s="20">
        <f>I42/'System Profile Inputs'!$E$13*'System Profile Inputs'!$E$9</f>
        <v>14.084181313598519</v>
      </c>
      <c r="S42" s="20">
        <f>M42*'System Profile Inputs'!$B$15*'System Profile Inputs'!$B$14/1000</f>
        <v>13.623092044403329</v>
      </c>
      <c r="T42" s="20">
        <f t="shared" si="1"/>
        <v>29.36827085610966</v>
      </c>
      <c r="U42" s="20">
        <f t="shared" si="2"/>
        <v>22.93709528214616</v>
      </c>
      <c r="V42" s="20">
        <f>I42*'System Profile Inputs'!$B$18*24*20%</f>
        <v>0</v>
      </c>
      <c r="W42" s="20">
        <f>I42*'System Profile Inputs'!$B$18*24*80%</f>
        <v>0</v>
      </c>
      <c r="X42" s="37">
        <f t="shared" si="12"/>
        <v>6.4311755739635004</v>
      </c>
      <c r="Y42" s="38">
        <f>'System Profile Inputs'!$E$6*(S42+W42)-U42</f>
        <v>43.902902072480813</v>
      </c>
      <c r="Z42" s="38">
        <f>'System Profile Inputs'!$E$6*S42-T42</f>
        <v>37.471726498517313</v>
      </c>
      <c r="AA42" s="38">
        <f>T42*'System Profile Inputs'!$B$11+W42*'System Profile Inputs'!$B$11-U42</f>
        <v>2.9069830712303428</v>
      </c>
    </row>
    <row r="43" spans="2:27">
      <c r="B43" s="1">
        <v>39</v>
      </c>
      <c r="C43" s="21">
        <v>1.5</v>
      </c>
      <c r="D43" s="109">
        <v>10.56</v>
      </c>
      <c r="E43" s="4">
        <v>1000</v>
      </c>
      <c r="F43" s="4">
        <v>20</v>
      </c>
      <c r="G43" s="4" t="s">
        <v>4</v>
      </c>
      <c r="H43" s="21">
        <v>1.5</v>
      </c>
      <c r="I43" s="17">
        <f>C43*'System Profile Inputs'!$B$5/'System Profile Inputs'!$B$6</f>
        <v>38.297872340425535</v>
      </c>
      <c r="J43" s="199">
        <f>I43*'System Profile Inputs'!$B$9/'System Profile Inputs'!$B$10/'System Profile Inputs'!$B$11/'System Profile Inputs'!$E$13</f>
        <v>61.496089479438226</v>
      </c>
      <c r="K43" s="199"/>
      <c r="L43" s="199"/>
      <c r="M43" s="18">
        <f>J43/'System Profile Inputs'!$B$13*1000</f>
        <v>1281.1685308216297</v>
      </c>
      <c r="N43" s="17">
        <f>(I43*'System Profile Inputs'!$E$9/'System Profile Inputs'!$E$12/'System Profile Inputs'!$E$13+I43*'System Profile Inputs'!$B$9/'System Profile Inputs'!$B$11/'System Profile Inputs'!$E$12/'System Profile Inputs'!$E$13)*(1+'System Profile Inputs'!$E$10+'System Profile Inputs'!$E$11)*(1+'System Profile Inputs'!$E$14)</f>
        <v>51.996313000987044</v>
      </c>
      <c r="O43" s="17">
        <f>N43/'System Profile Inputs'!$E$6</f>
        <v>10.597704757883516</v>
      </c>
      <c r="P43" s="19">
        <f>(C43/'System Profile Inputs'!$B$6/0.8+M43*'System Profile Inputs'!$B$20*'System Profile Inputs'!$B$21/'System Profile Inputs'!$B$19/1000/0.8)*(1+'System Profile Inputs'!$B$22)</f>
        <v>20.735177977444049</v>
      </c>
      <c r="Q43" s="20">
        <f>N43*'System Profile Inputs'!$E$12*(1-'System Profile Inputs'!$E$10-'System Profile Inputs'!$E$11)</f>
        <v>44.950812589353291</v>
      </c>
      <c r="R43" s="20">
        <f>I43/'System Profile Inputs'!$E$13*'System Profile Inputs'!$E$9</f>
        <v>14.569842738205367</v>
      </c>
      <c r="S43" s="20">
        <f>M43*'System Profile Inputs'!$B$15*'System Profile Inputs'!$B$14/1000</f>
        <v>14.092853839037927</v>
      </c>
      <c r="T43" s="20">
        <f t="shared" si="1"/>
        <v>30.380969851147924</v>
      </c>
      <c r="U43" s="20">
        <f t="shared" si="2"/>
        <v>23.728029602220168</v>
      </c>
      <c r="V43" s="20">
        <f>I43*'System Profile Inputs'!$B$18*24*20%</f>
        <v>0</v>
      </c>
      <c r="W43" s="20">
        <f>I43*'System Profile Inputs'!$B$18*24*80%</f>
        <v>0</v>
      </c>
      <c r="X43" s="37">
        <f t="shared" si="12"/>
        <v>6.6529402489277558</v>
      </c>
      <c r="Y43" s="38">
        <f>'System Profile Inputs'!$E$6*(S43+W43)-U43</f>
        <v>45.416795247393956</v>
      </c>
      <c r="Z43" s="38">
        <f>'System Profile Inputs'!$E$6*S43-T43</f>
        <v>38.763854998466201</v>
      </c>
      <c r="AA43" s="38">
        <f>T43*'System Profile Inputs'!$B$11+W43*'System Profile Inputs'!$B$11-U43</f>
        <v>3.0072238667900066</v>
      </c>
    </row>
    <row r="44" spans="2:27">
      <c r="B44" s="1">
        <v>40</v>
      </c>
      <c r="C44" s="100">
        <f>1.67*0.9</f>
        <v>1.5029999999999999</v>
      </c>
      <c r="D44" s="110">
        <v>10.88</v>
      </c>
      <c r="E44" s="5">
        <v>1000</v>
      </c>
      <c r="F44" s="5">
        <v>20</v>
      </c>
      <c r="G44" s="5" t="s">
        <v>4</v>
      </c>
      <c r="H44" s="100">
        <v>1.5029999999999999</v>
      </c>
      <c r="I44" s="17">
        <f>C44*'System Profile Inputs'!$B$5/'System Profile Inputs'!$B$6</f>
        <v>38.374468085106379</v>
      </c>
      <c r="J44" s="199">
        <f>I44*'System Profile Inputs'!$B$9/'System Profile Inputs'!$B$10/'System Profile Inputs'!$B$11/'System Profile Inputs'!$E$13</f>
        <v>61.6190816583971</v>
      </c>
      <c r="K44" s="199"/>
      <c r="L44" s="199"/>
      <c r="M44" s="18">
        <f>J44/'System Profile Inputs'!$B$13*1000</f>
        <v>1283.7308678832728</v>
      </c>
      <c r="N44" s="17">
        <f>(I44*'System Profile Inputs'!$E$9/'System Profile Inputs'!$E$12/'System Profile Inputs'!$E$13+I44*'System Profile Inputs'!$B$9/'System Profile Inputs'!$B$11/'System Profile Inputs'!$E$12/'System Profile Inputs'!$E$13)*(1+'System Profile Inputs'!$E$10+'System Profile Inputs'!$E$11)*(1+'System Profile Inputs'!$E$14)</f>
        <v>52.100305626989005</v>
      </c>
      <c r="O44" s="17">
        <f>N44/'System Profile Inputs'!$E$6</f>
        <v>10.61890016739928</v>
      </c>
      <c r="P44" s="19">
        <f>(C44/'System Profile Inputs'!$B$6/0.8+M44*'System Profile Inputs'!$B$20*'System Profile Inputs'!$B$21/'System Profile Inputs'!$B$19/1000/0.8)*(1+'System Profile Inputs'!$B$22)</f>
        <v>20.776648333398938</v>
      </c>
      <c r="Q44" s="20">
        <f>N44*'System Profile Inputs'!$E$12*(1-'System Profile Inputs'!$E$10-'System Profile Inputs'!$E$11)</f>
        <v>45.040714214531988</v>
      </c>
      <c r="R44" s="20">
        <f>I44/'System Profile Inputs'!$E$13*'System Profile Inputs'!$E$9</f>
        <v>14.598982423681772</v>
      </c>
      <c r="S44" s="20">
        <f>M44*'System Profile Inputs'!$B$15*'System Profile Inputs'!$B$14/1000</f>
        <v>14.121039546716004</v>
      </c>
      <c r="T44" s="20">
        <f t="shared" si="1"/>
        <v>30.441731790850216</v>
      </c>
      <c r="U44" s="20">
        <f t="shared" si="2"/>
        <v>23.775485661424607</v>
      </c>
      <c r="V44" s="20">
        <f>I44*'System Profile Inputs'!$B$18*24*20%</f>
        <v>0</v>
      </c>
      <c r="W44" s="20">
        <f>I44*'System Profile Inputs'!$B$18*24*80%</f>
        <v>0</v>
      </c>
      <c r="X44" s="37">
        <f t="shared" si="12"/>
        <v>6.666246129425609</v>
      </c>
      <c r="Y44" s="38">
        <f>'System Profile Inputs'!$E$6*(S44+W44)-U44</f>
        <v>45.507628837888745</v>
      </c>
      <c r="Z44" s="38">
        <f>'System Profile Inputs'!$E$6*S44-T44</f>
        <v>38.841382708463144</v>
      </c>
      <c r="AA44" s="38">
        <f>T44*'System Profile Inputs'!$B$11+W44*'System Profile Inputs'!$B$11-U44</f>
        <v>3.0132383145235835</v>
      </c>
    </row>
    <row r="45" spans="2:27">
      <c r="B45" s="1">
        <v>41</v>
      </c>
      <c r="C45" s="100">
        <f>1.68*0.9</f>
        <v>1.512</v>
      </c>
      <c r="D45" s="110">
        <v>10.88</v>
      </c>
      <c r="E45" s="5">
        <v>1000</v>
      </c>
      <c r="F45" s="5">
        <v>20</v>
      </c>
      <c r="G45" s="5" t="s">
        <v>4</v>
      </c>
      <c r="H45" s="100">
        <v>1.512</v>
      </c>
      <c r="I45" s="17">
        <f>C45*'System Profile Inputs'!$B$5/'System Profile Inputs'!$B$6</f>
        <v>38.604255319148933</v>
      </c>
      <c r="J45" s="199">
        <f>I45*'System Profile Inputs'!$B$9/'System Profile Inputs'!$B$10/'System Profile Inputs'!$B$11/'System Profile Inputs'!$E$13</f>
        <v>61.98805819527373</v>
      </c>
      <c r="K45" s="199"/>
      <c r="L45" s="199"/>
      <c r="M45" s="18">
        <f>J45/'System Profile Inputs'!$B$13*1000</f>
        <v>1291.4178790682026</v>
      </c>
      <c r="N45" s="17">
        <f>(I45*'System Profile Inputs'!$E$9/'System Profile Inputs'!$E$12/'System Profile Inputs'!$E$13+I45*'System Profile Inputs'!$B$9/'System Profile Inputs'!$B$11/'System Profile Inputs'!$E$12/'System Profile Inputs'!$E$13)*(1+'System Profile Inputs'!$E$10+'System Profile Inputs'!$E$11)*(1+'System Profile Inputs'!$E$14)</f>
        <v>52.412283504994939</v>
      </c>
      <c r="O45" s="17">
        <f>N45/'System Profile Inputs'!$E$6</f>
        <v>10.682486395946585</v>
      </c>
      <c r="P45" s="19">
        <f>(C45/'System Profile Inputs'!$B$6/0.8+M45*'System Profile Inputs'!$B$20*'System Profile Inputs'!$B$21/'System Profile Inputs'!$B$19/1000/0.8)*(1+'System Profile Inputs'!$B$22)</f>
        <v>20.901059401263602</v>
      </c>
      <c r="Q45" s="20">
        <f>N45*'System Profile Inputs'!$E$12*(1-'System Profile Inputs'!$E$10-'System Profile Inputs'!$E$11)</f>
        <v>45.310419090068116</v>
      </c>
      <c r="R45" s="20">
        <f>I45/'System Profile Inputs'!$E$13*'System Profile Inputs'!$E$9</f>
        <v>14.686401480111005</v>
      </c>
      <c r="S45" s="20">
        <f>M45*'System Profile Inputs'!$B$15*'System Profile Inputs'!$B$14/1000</f>
        <v>14.20559666975023</v>
      </c>
      <c r="T45" s="20">
        <f t="shared" si="1"/>
        <v>30.624017609957111</v>
      </c>
      <c r="U45" s="20">
        <f t="shared" si="2"/>
        <v>23.917853839037928</v>
      </c>
      <c r="V45" s="20">
        <f>I45*'System Profile Inputs'!$B$18*24*20%</f>
        <v>0</v>
      </c>
      <c r="W45" s="20">
        <f>I45*'System Profile Inputs'!$B$18*24*80%</f>
        <v>0</v>
      </c>
      <c r="X45" s="37">
        <f t="shared" si="12"/>
        <v>6.7061637709191828</v>
      </c>
      <c r="Y45" s="38">
        <f>'System Profile Inputs'!$E$6*(S45+W45)-U45</f>
        <v>45.780129609373105</v>
      </c>
      <c r="Z45" s="38">
        <f>'System Profile Inputs'!$E$6*S45-T45</f>
        <v>39.07396583845393</v>
      </c>
      <c r="AA45" s="38">
        <f>T45*'System Profile Inputs'!$B$11+W45*'System Profile Inputs'!$B$11-U45</f>
        <v>3.0312816577243282</v>
      </c>
    </row>
    <row r="46" spans="2:27">
      <c r="B46" s="1">
        <v>42</v>
      </c>
      <c r="C46" s="100">
        <f>1.69*0.9</f>
        <v>1.5209999999999999</v>
      </c>
      <c r="D46" s="110">
        <v>10.88</v>
      </c>
      <c r="E46" s="5">
        <v>1000</v>
      </c>
      <c r="F46" s="5">
        <v>20</v>
      </c>
      <c r="G46" s="5" t="s">
        <v>4</v>
      </c>
      <c r="H46" s="100">
        <v>1.5209999999999999</v>
      </c>
      <c r="I46" s="17">
        <f>C46*'System Profile Inputs'!$B$5/'System Profile Inputs'!$B$6</f>
        <v>38.834042553191487</v>
      </c>
      <c r="J46" s="199">
        <f>I46*'System Profile Inputs'!$B$9/'System Profile Inputs'!$B$10/'System Profile Inputs'!$B$11/'System Profile Inputs'!$E$13</f>
        <v>62.35703473215036</v>
      </c>
      <c r="K46" s="199"/>
      <c r="L46" s="199"/>
      <c r="M46" s="18">
        <f>J46/'System Profile Inputs'!$B$13*1000</f>
        <v>1299.1048902531327</v>
      </c>
      <c r="N46" s="17">
        <f>(I46*'System Profile Inputs'!$E$9/'System Profile Inputs'!$E$12/'System Profile Inputs'!$E$13+I46*'System Profile Inputs'!$B$9/'System Profile Inputs'!$B$11/'System Profile Inputs'!$E$12/'System Profile Inputs'!$E$13)*(1+'System Profile Inputs'!$E$10+'System Profile Inputs'!$E$11)*(1+'System Profile Inputs'!$E$14)</f>
        <v>52.724261383000858</v>
      </c>
      <c r="O46" s="17">
        <f>N46/'System Profile Inputs'!$E$6</f>
        <v>10.746072624493884</v>
      </c>
      <c r="P46" s="19">
        <f>(C46/'System Profile Inputs'!$B$6/0.8+M46*'System Profile Inputs'!$B$20*'System Profile Inputs'!$B$21/'System Profile Inputs'!$B$19/1000/0.8)*(1+'System Profile Inputs'!$B$22)</f>
        <v>21.025470469128269</v>
      </c>
      <c r="Q46" s="20">
        <f>N46*'System Profile Inputs'!$E$12*(1-'System Profile Inputs'!$E$10-'System Profile Inputs'!$E$11)</f>
        <v>45.580123965604237</v>
      </c>
      <c r="R46" s="20">
        <f>I46/'System Profile Inputs'!$E$13*'System Profile Inputs'!$E$9</f>
        <v>14.773820536540237</v>
      </c>
      <c r="S46" s="20">
        <f>M46*'System Profile Inputs'!$B$15*'System Profile Inputs'!$B$14/1000</f>
        <v>14.29015379278446</v>
      </c>
      <c r="T46" s="20">
        <f t="shared" si="1"/>
        <v>30.806303429064002</v>
      </c>
      <c r="U46" s="20">
        <f t="shared" si="2"/>
        <v>24.060222016651252</v>
      </c>
      <c r="V46" s="20">
        <f>I46*'System Profile Inputs'!$B$18*24*20%</f>
        <v>0</v>
      </c>
      <c r="W46" s="20">
        <f>I46*'System Profile Inputs'!$B$18*24*80%</f>
        <v>0</v>
      </c>
      <c r="X46" s="37">
        <f t="shared" si="12"/>
        <v>6.7460814124127495</v>
      </c>
      <c r="Y46" s="38">
        <f>'System Profile Inputs'!$E$6*(S46+W46)-U46</f>
        <v>46.05263038085748</v>
      </c>
      <c r="Z46" s="38">
        <f>'System Profile Inputs'!$E$6*S46-T46</f>
        <v>39.30654896844473</v>
      </c>
      <c r="AA46" s="38">
        <f>T46*'System Profile Inputs'!$B$11+W46*'System Profile Inputs'!$B$11-U46</f>
        <v>3.0493250009250694</v>
      </c>
    </row>
    <row r="47" spans="2:27">
      <c r="B47" s="1">
        <v>43</v>
      </c>
      <c r="C47" s="100">
        <f>1.71*0.9</f>
        <v>1.5389999999999999</v>
      </c>
      <c r="D47" s="110">
        <v>10.88</v>
      </c>
      <c r="E47" s="5">
        <v>1000</v>
      </c>
      <c r="F47" s="5">
        <v>20</v>
      </c>
      <c r="G47" s="5" t="s">
        <v>4</v>
      </c>
      <c r="H47" s="100">
        <v>1.5389999999999999</v>
      </c>
      <c r="I47" s="17">
        <f>C47*'System Profile Inputs'!$B$5/'System Profile Inputs'!$B$6</f>
        <v>39.293617021276596</v>
      </c>
      <c r="J47" s="199">
        <f>I47*'System Profile Inputs'!$B$9/'System Profile Inputs'!$B$10/'System Profile Inputs'!$B$11/'System Profile Inputs'!$E$13</f>
        <v>63.094987805903628</v>
      </c>
      <c r="K47" s="199"/>
      <c r="L47" s="199"/>
      <c r="M47" s="18">
        <f>J47/'System Profile Inputs'!$B$13*1000</f>
        <v>1314.4789126229923</v>
      </c>
      <c r="N47" s="17">
        <f>(I47*'System Profile Inputs'!$E$9/'System Profile Inputs'!$E$12/'System Profile Inputs'!$E$13+I47*'System Profile Inputs'!$B$9/'System Profile Inputs'!$B$11/'System Profile Inputs'!$E$12/'System Profile Inputs'!$E$13)*(1+'System Profile Inputs'!$E$10+'System Profile Inputs'!$E$11)*(1+'System Profile Inputs'!$E$14)</f>
        <v>53.348217139012704</v>
      </c>
      <c r="O47" s="17">
        <f>N47/'System Profile Inputs'!$E$6</f>
        <v>10.873245081588488</v>
      </c>
      <c r="P47" s="19">
        <f>(C47/'System Profile Inputs'!$B$6/0.8+M47*'System Profile Inputs'!$B$20*'System Profile Inputs'!$B$21/'System Profile Inputs'!$B$19/1000/0.8)*(1+'System Profile Inputs'!$B$22)</f>
        <v>21.2742926048576</v>
      </c>
      <c r="Q47" s="20">
        <f>N47*'System Profile Inputs'!$E$12*(1-'System Profile Inputs'!$E$10-'System Profile Inputs'!$E$11)</f>
        <v>46.119533716676472</v>
      </c>
      <c r="R47" s="20">
        <f>I47/'System Profile Inputs'!$E$13*'System Profile Inputs'!$E$9</f>
        <v>14.948658649398704</v>
      </c>
      <c r="S47" s="20">
        <f>M47*'System Profile Inputs'!$B$15*'System Profile Inputs'!$B$14/1000</f>
        <v>14.459268038852915</v>
      </c>
      <c r="T47" s="20">
        <f t="shared" si="1"/>
        <v>31.17087506727777</v>
      </c>
      <c r="U47" s="20">
        <f t="shared" si="2"/>
        <v>24.344958371877894</v>
      </c>
      <c r="V47" s="20">
        <f>I47*'System Profile Inputs'!$B$18*24*20%</f>
        <v>0</v>
      </c>
      <c r="W47" s="20">
        <f>I47*'System Profile Inputs'!$B$18*24*80%</f>
        <v>0</v>
      </c>
      <c r="X47" s="37">
        <f t="shared" si="12"/>
        <v>6.8259166953998758</v>
      </c>
      <c r="Y47" s="38">
        <f>'System Profile Inputs'!$E$6*(S47+W47)-U47</f>
        <v>46.597631923826199</v>
      </c>
      <c r="Z47" s="38">
        <f>'System Profile Inputs'!$E$6*S47-T47</f>
        <v>39.771715228426324</v>
      </c>
      <c r="AA47" s="38">
        <f>T47*'System Profile Inputs'!$B$11+W47*'System Profile Inputs'!$B$11-U47</f>
        <v>3.0854116873265447</v>
      </c>
    </row>
    <row r="48" spans="2:27">
      <c r="B48" s="1">
        <v>44</v>
      </c>
      <c r="C48" s="21">
        <v>1.54</v>
      </c>
      <c r="D48" s="109">
        <v>10.56</v>
      </c>
      <c r="E48" s="4">
        <v>1000</v>
      </c>
      <c r="F48" s="4">
        <v>20</v>
      </c>
      <c r="G48" s="4" t="s">
        <v>4</v>
      </c>
      <c r="H48" s="21">
        <v>1.54</v>
      </c>
      <c r="I48" s="17">
        <f>C48*'System Profile Inputs'!$B$5/'System Profile Inputs'!$B$6</f>
        <v>39.319148936170215</v>
      </c>
      <c r="J48" s="199">
        <f>I48*'System Profile Inputs'!$B$9/'System Profile Inputs'!$B$10/'System Profile Inputs'!$B$11/'System Profile Inputs'!$E$13</f>
        <v>63.135985198889919</v>
      </c>
      <c r="K48" s="199"/>
      <c r="L48" s="199"/>
      <c r="M48" s="18">
        <f>J48/'System Profile Inputs'!$B$13*1000</f>
        <v>1315.3330249768733</v>
      </c>
      <c r="N48" s="17">
        <f>(I48*'System Profile Inputs'!$E$9/'System Profile Inputs'!$E$12/'System Profile Inputs'!$E$13+I48*'System Profile Inputs'!$B$9/'System Profile Inputs'!$B$11/'System Profile Inputs'!$E$12/'System Profile Inputs'!$E$13)*(1+'System Profile Inputs'!$E$10+'System Profile Inputs'!$E$11)*(1+'System Profile Inputs'!$E$14)</f>
        <v>53.382881347680026</v>
      </c>
      <c r="O48" s="17">
        <f>N48/'System Profile Inputs'!$E$6</f>
        <v>10.880310218093742</v>
      </c>
      <c r="P48" s="19">
        <f>(C48/'System Profile Inputs'!$B$6/0.8+M48*'System Profile Inputs'!$B$20*'System Profile Inputs'!$B$21/'System Profile Inputs'!$B$19/1000/0.8)*(1+'System Profile Inputs'!$B$22)</f>
        <v>21.288116056842561</v>
      </c>
      <c r="Q48" s="20">
        <f>N48*'System Profile Inputs'!$E$12*(1-'System Profile Inputs'!$E$10-'System Profile Inputs'!$E$11)</f>
        <v>46.149500925069376</v>
      </c>
      <c r="R48" s="20">
        <f>I48/'System Profile Inputs'!$E$13*'System Profile Inputs'!$E$9</f>
        <v>14.958371877890842</v>
      </c>
      <c r="S48" s="20">
        <f>M48*'System Profile Inputs'!$B$15*'System Profile Inputs'!$B$14/1000</f>
        <v>14.468663274745607</v>
      </c>
      <c r="T48" s="20">
        <f t="shared" si="1"/>
        <v>31.191129047178535</v>
      </c>
      <c r="U48" s="20">
        <f t="shared" si="2"/>
        <v>24.360777058279375</v>
      </c>
      <c r="V48" s="20">
        <f>I48*'System Profile Inputs'!$B$18*24*20%</f>
        <v>0</v>
      </c>
      <c r="W48" s="20">
        <f>I48*'System Profile Inputs'!$B$18*24*80%</f>
        <v>0</v>
      </c>
      <c r="X48" s="37">
        <f t="shared" si="12"/>
        <v>6.8303519888991602</v>
      </c>
      <c r="Y48" s="38">
        <f>'System Profile Inputs'!$E$6*(S48+W48)-U48</f>
        <v>46.627909787324462</v>
      </c>
      <c r="Z48" s="38">
        <f>'System Profile Inputs'!$E$6*S48-T48</f>
        <v>39.797557798425302</v>
      </c>
      <c r="AA48" s="38">
        <f>T48*'System Profile Inputs'!$B$11+W48*'System Profile Inputs'!$B$11-U48</f>
        <v>3.087416503237737</v>
      </c>
    </row>
    <row r="49" spans="2:27">
      <c r="B49" s="1">
        <v>45</v>
      </c>
      <c r="C49" s="100">
        <f>1.75*0.9</f>
        <v>1.575</v>
      </c>
      <c r="D49" s="110">
        <v>10.88</v>
      </c>
      <c r="E49" s="5">
        <v>1000</v>
      </c>
      <c r="F49" s="5">
        <v>20</v>
      </c>
      <c r="G49" s="5" t="s">
        <v>4</v>
      </c>
      <c r="H49" s="100">
        <v>1.575</v>
      </c>
      <c r="I49" s="17">
        <f>C49*'System Profile Inputs'!$B$5/'System Profile Inputs'!$B$6</f>
        <v>40.212765957446805</v>
      </c>
      <c r="J49" s="199">
        <f>I49*'System Profile Inputs'!$B$9/'System Profile Inputs'!$B$10/'System Profile Inputs'!$B$11/'System Profile Inputs'!$E$13</f>
        <v>64.570893953410135</v>
      </c>
      <c r="K49" s="199"/>
      <c r="L49" s="199"/>
      <c r="M49" s="18">
        <f>J49/'System Profile Inputs'!$B$13*1000</f>
        <v>1345.2269573627111</v>
      </c>
      <c r="N49" s="17">
        <f>(I49*'System Profile Inputs'!$E$9/'System Profile Inputs'!$E$12/'System Profile Inputs'!$E$13+I49*'System Profile Inputs'!$B$9/'System Profile Inputs'!$B$11/'System Profile Inputs'!$E$12/'System Profile Inputs'!$E$13)*(1+'System Profile Inputs'!$E$10+'System Profile Inputs'!$E$11)*(1+'System Profile Inputs'!$E$14)</f>
        <v>54.596128651036388</v>
      </c>
      <c r="O49" s="17">
        <f>N49/'System Profile Inputs'!$E$6</f>
        <v>11.12758999577769</v>
      </c>
      <c r="P49" s="19">
        <f>(C49/'System Profile Inputs'!$B$6/0.8+M49*'System Profile Inputs'!$B$20*'System Profile Inputs'!$B$21/'System Profile Inputs'!$B$19/1000/0.8)*(1+'System Profile Inputs'!$B$22)</f>
        <v>21.771936876316254</v>
      </c>
      <c r="Q49" s="20">
        <f>N49*'System Profile Inputs'!$E$12*(1-'System Profile Inputs'!$E$10-'System Profile Inputs'!$E$11)</f>
        <v>47.198353218820955</v>
      </c>
      <c r="R49" s="20">
        <f>I49/'System Profile Inputs'!$E$13*'System Profile Inputs'!$E$9</f>
        <v>15.298334875115632</v>
      </c>
      <c r="S49" s="20">
        <f>M49*'System Profile Inputs'!$B$15*'System Profile Inputs'!$B$14/1000</f>
        <v>14.797496530989823</v>
      </c>
      <c r="T49" s="20">
        <f t="shared" si="1"/>
        <v>31.900018343705323</v>
      </c>
      <c r="U49" s="20">
        <f t="shared" si="2"/>
        <v>24.914431082331173</v>
      </c>
      <c r="V49" s="20">
        <f>I49*'System Profile Inputs'!$B$18*24*20%</f>
        <v>0</v>
      </c>
      <c r="W49" s="20">
        <f>I49*'System Profile Inputs'!$B$18*24*80%</f>
        <v>0</v>
      </c>
      <c r="X49" s="37">
        <f t="shared" si="12"/>
        <v>6.9855872613741496</v>
      </c>
      <c r="Y49" s="38">
        <f>'System Profile Inputs'!$E$6*(S49+W49)-U49</f>
        <v>47.687635009763653</v>
      </c>
      <c r="Z49" s="38">
        <f>'System Profile Inputs'!$E$6*S49-T49</f>
        <v>40.702047748389504</v>
      </c>
      <c r="AA49" s="38">
        <f>T49*'System Profile Inputs'!$B$11+W49*'System Profile Inputs'!$B$11-U49</f>
        <v>3.1575850601295095</v>
      </c>
    </row>
    <row r="50" spans="2:27">
      <c r="B50" s="1">
        <v>46</v>
      </c>
      <c r="C50" s="21">
        <v>1.6</v>
      </c>
      <c r="D50" s="109">
        <v>10.56</v>
      </c>
      <c r="E50" s="4">
        <v>1000</v>
      </c>
      <c r="F50" s="4">
        <v>20</v>
      </c>
      <c r="G50" s="4" t="s">
        <v>4</v>
      </c>
      <c r="H50" s="21" t="s">
        <v>337</v>
      </c>
      <c r="I50" s="17">
        <f>C50*'System Profile Inputs'!$B$5</f>
        <v>38.400000000000006</v>
      </c>
      <c r="J50" s="199">
        <f>I50*'System Profile Inputs'!$B$9/'System Profile Inputs'!$B$10/'System Profile Inputs'!$B$11</f>
        <v>56.727272727272734</v>
      </c>
      <c r="K50" s="199"/>
      <c r="L50" s="199"/>
      <c r="M50" s="18">
        <f>J50/'System Profile Inputs'!$B$13*1000</f>
        <v>1181.818181818182</v>
      </c>
      <c r="N50" s="17">
        <f>(I50*'System Profile Inputs'!$E$9/'System Profile Inputs'!$E$12+I50*'System Profile Inputs'!$B$9/'System Profile Inputs'!$B$11/'System Profile Inputs'!$E$12)*(1+'System Profile Inputs'!$E$10+'System Profile Inputs'!$E$11)*(1+'System Profile Inputs'!$E$14)</f>
        <v>47.964172248803834</v>
      </c>
      <c r="O50" s="17">
        <f>N50/'System Profile Inputs'!$E$6</f>
        <v>9.7758880795921748</v>
      </c>
      <c r="P50" s="19">
        <f>(C50/'System Profile Inputs'!$B$6/0.8+M50*'System Profile Inputs'!$B$20*'System Profile Inputs'!$B$21/'System Profile Inputs'!$B$19/1000/0.8)*(1+'System Profile Inputs'!$B$22)</f>
        <v>19.414893617021278</v>
      </c>
      <c r="Q50" s="20">
        <f>N50*'System Profile Inputs'!$E$12*(1-'System Profile Inputs'!$E$10-'System Profile Inputs'!$E$11)</f>
        <v>41.465026909090909</v>
      </c>
      <c r="R50" s="20">
        <f>I50*'System Profile Inputs'!$E$9</f>
        <v>13.440000000000001</v>
      </c>
      <c r="S50" s="20">
        <f>M50*'System Profile Inputs'!$B$15*'System Profile Inputs'!$B$14/1000</f>
        <v>13.000000000000002</v>
      </c>
      <c r="T50" s="20">
        <f t="shared" si="1"/>
        <v>28.025026909090908</v>
      </c>
      <c r="U50" s="20">
        <f t="shared" si="2"/>
        <v>24.960000000000004</v>
      </c>
      <c r="V50" s="20">
        <f>I50*'System Profile Inputs'!$B$18*24*20%</f>
        <v>0</v>
      </c>
      <c r="W50" s="20">
        <f>I50*'System Profile Inputs'!$B$18*24*80%</f>
        <v>0</v>
      </c>
      <c r="X50" s="37">
        <f t="shared" si="12"/>
        <v>3.0650269090909035</v>
      </c>
      <c r="Y50" s="38">
        <f>'System Profile Inputs'!$E$6*(S50+W50)-U50</f>
        <v>38.822874165276048</v>
      </c>
      <c r="Z50" s="38">
        <f>'System Profile Inputs'!$E$6*S50-T50</f>
        <v>35.757847256185144</v>
      </c>
      <c r="AA50" s="38">
        <f>T50*'System Profile Inputs'!$B$11+W50*'System Profile Inputs'!$B$11-U50</f>
        <v>-0.29797632000000362</v>
      </c>
    </row>
    <row r="51" spans="2:27">
      <c r="B51" s="1">
        <v>47</v>
      </c>
      <c r="C51" s="21">
        <v>1.6</v>
      </c>
      <c r="D51" s="109">
        <v>10.56</v>
      </c>
      <c r="E51" s="4">
        <v>1000</v>
      </c>
      <c r="F51" s="4">
        <v>20</v>
      </c>
      <c r="G51" s="4" t="s">
        <v>2</v>
      </c>
      <c r="H51" s="21">
        <v>1.6</v>
      </c>
      <c r="I51" s="17">
        <f>C51*'System Profile Inputs'!$B$5/'System Profile Inputs'!$B$6</f>
        <v>40.851063829787243</v>
      </c>
      <c r="J51" s="199">
        <f>I51*'System Profile Inputs'!$B$9/'System Profile Inputs'!$B$10/'System Profile Inputs'!$B$11/'System Profile Inputs'!$E$13</f>
        <v>65.595828778067457</v>
      </c>
      <c r="K51" s="199"/>
      <c r="L51" s="199"/>
      <c r="M51" s="18">
        <f>J51/'System Profile Inputs'!$B$13*1000</f>
        <v>1366.5797662097389</v>
      </c>
      <c r="N51" s="17">
        <f>(I51*'System Profile Inputs'!$E$9/'System Profile Inputs'!$E$12/'System Profile Inputs'!$E$13+I51*'System Profile Inputs'!$B$9/'System Profile Inputs'!$B$11/'System Profile Inputs'!$E$12/'System Profile Inputs'!$E$13)*(1+'System Profile Inputs'!$E$10+'System Profile Inputs'!$E$11)*(1+'System Profile Inputs'!$E$14)</f>
        <v>55.462733867719521</v>
      </c>
      <c r="O51" s="17">
        <f>N51/'System Profile Inputs'!$E$6</f>
        <v>11.304218408409085</v>
      </c>
      <c r="P51" s="19">
        <f>(C51/'System Profile Inputs'!$B$6/0.8+M51*'System Profile Inputs'!$B$20*'System Profile Inputs'!$B$21/'System Profile Inputs'!$B$19/1000/0.8)*(1+'System Profile Inputs'!$B$22)</f>
        <v>22.117523175940335</v>
      </c>
      <c r="Q51" s="20">
        <f>N51*'System Profile Inputs'!$E$12*(1-'System Profile Inputs'!$E$10-'System Profile Inputs'!$E$11)</f>
        <v>47.947533428643517</v>
      </c>
      <c r="R51" s="20">
        <f>I51/'System Profile Inputs'!$E$13*'System Profile Inputs'!$E$9</f>
        <v>15.541165587419059</v>
      </c>
      <c r="S51" s="20">
        <f>M51*'System Profile Inputs'!$B$15*'System Profile Inputs'!$B$14/1000</f>
        <v>15.032377428307129</v>
      </c>
      <c r="T51" s="20">
        <f t="shared" si="1"/>
        <v>32.406367841224458</v>
      </c>
      <c r="U51" s="20">
        <f t="shared" si="2"/>
        <v>25.309898242368185</v>
      </c>
      <c r="V51" s="20">
        <f>I51*'System Profile Inputs'!$B$18*24*20%</f>
        <v>0</v>
      </c>
      <c r="W51" s="20">
        <f>I51*'System Profile Inputs'!$B$18*24*80%</f>
        <v>0</v>
      </c>
      <c r="X51" s="37">
        <f t="shared" ref="X51:X53" si="13">Q51+V51+W51-I51</f>
        <v>7.0964695988562738</v>
      </c>
      <c r="Y51" s="38">
        <f>'System Profile Inputs'!$E$6*(S51+W51)-U51</f>
        <v>48.444581597220242</v>
      </c>
      <c r="Z51" s="38">
        <f>'System Profile Inputs'!$E$6*S51-T51</f>
        <v>41.348111998363969</v>
      </c>
      <c r="AA51" s="38">
        <f>T51*'System Profile Inputs'!$B$11+W51*'System Profile Inputs'!$B$11-U51</f>
        <v>3.2077054579093378</v>
      </c>
    </row>
    <row r="52" spans="2:27">
      <c r="B52" s="1">
        <v>48</v>
      </c>
      <c r="C52" s="100">
        <f>1.78*0.9</f>
        <v>1.6020000000000001</v>
      </c>
      <c r="D52" s="110">
        <v>10.88</v>
      </c>
      <c r="E52" s="5">
        <v>1000</v>
      </c>
      <c r="F52" s="5">
        <v>20</v>
      </c>
      <c r="G52" s="5" t="s">
        <v>4</v>
      </c>
      <c r="H52" s="100">
        <v>1.6020000000000001</v>
      </c>
      <c r="I52" s="17">
        <f>C52*'System Profile Inputs'!$B$5/'System Profile Inputs'!$B$6</f>
        <v>40.902127659574468</v>
      </c>
      <c r="J52" s="199">
        <f>I52*'System Profile Inputs'!$B$9/'System Profile Inputs'!$B$10/'System Profile Inputs'!$B$11/'System Profile Inputs'!$E$13</f>
        <v>65.67782356404004</v>
      </c>
      <c r="K52" s="199"/>
      <c r="L52" s="199"/>
      <c r="M52" s="18">
        <f>J52/'System Profile Inputs'!$B$13*1000</f>
        <v>1368.2879909175008</v>
      </c>
      <c r="N52" s="17">
        <f>(I52*'System Profile Inputs'!$E$9/'System Profile Inputs'!$E$12/'System Profile Inputs'!$E$13+I52*'System Profile Inputs'!$B$9/'System Profile Inputs'!$B$11/'System Profile Inputs'!$E$12/'System Profile Inputs'!$E$13)*(1+'System Profile Inputs'!$E$10+'System Profile Inputs'!$E$11)*(1+'System Profile Inputs'!$E$14)</f>
        <v>55.53206228505416</v>
      </c>
      <c r="O52" s="17">
        <f>N52/'System Profile Inputs'!$E$6</f>
        <v>11.318348681419595</v>
      </c>
      <c r="P52" s="19">
        <f>(C52/'System Profile Inputs'!$B$6/0.8+M52*'System Profile Inputs'!$B$20*'System Profile Inputs'!$B$21/'System Profile Inputs'!$B$19/1000/0.8)*(1+'System Profile Inputs'!$B$22)</f>
        <v>22.145170079910255</v>
      </c>
      <c r="Q52" s="20">
        <f>N52*'System Profile Inputs'!$E$12*(1-'System Profile Inputs'!$E$10-'System Profile Inputs'!$E$11)</f>
        <v>48.007467845429318</v>
      </c>
      <c r="R52" s="20">
        <f>I52/'System Profile Inputs'!$E$13*'System Profile Inputs'!$E$9</f>
        <v>15.560592044403329</v>
      </c>
      <c r="S52" s="20">
        <f>M52*'System Profile Inputs'!$B$15*'System Profile Inputs'!$B$14/1000</f>
        <v>15.051167900092508</v>
      </c>
      <c r="T52" s="20">
        <f t="shared" si="1"/>
        <v>32.446875801025989</v>
      </c>
      <c r="U52" s="20">
        <f t="shared" si="2"/>
        <v>25.341535615171139</v>
      </c>
      <c r="V52" s="20">
        <f>I52*'System Profile Inputs'!$B$18*24*20%</f>
        <v>0</v>
      </c>
      <c r="W52" s="20">
        <f>I52*'System Profile Inputs'!$B$18*24*80%</f>
        <v>0</v>
      </c>
      <c r="X52" s="37">
        <f t="shared" si="13"/>
        <v>7.1053401858548497</v>
      </c>
      <c r="Y52" s="38">
        <f>'System Profile Inputs'!$E$6*(S52+W52)-U52</f>
        <v>48.505137324216747</v>
      </c>
      <c r="Z52" s="38">
        <f>'System Profile Inputs'!$E$6*S52-T52</f>
        <v>41.399797138361897</v>
      </c>
      <c r="AA52" s="38">
        <f>T52*'System Profile Inputs'!$B$11+W52*'System Profile Inputs'!$B$11-U52</f>
        <v>3.2117150897317295</v>
      </c>
    </row>
    <row r="53" spans="2:27">
      <c r="B53" s="1">
        <v>49</v>
      </c>
      <c r="C53" s="100">
        <f>1.8*0.9</f>
        <v>1.62</v>
      </c>
      <c r="D53" s="110">
        <v>13.600000000000001</v>
      </c>
      <c r="E53" s="5">
        <v>1000</v>
      </c>
      <c r="F53" s="5">
        <v>20</v>
      </c>
      <c r="G53" s="5" t="s">
        <v>4</v>
      </c>
      <c r="H53" s="100" t="s">
        <v>338</v>
      </c>
      <c r="I53" s="17">
        <f>C53*'System Profile Inputs'!$B$5</f>
        <v>38.880000000000003</v>
      </c>
      <c r="J53" s="199">
        <f>I53*'System Profile Inputs'!$B$9/'System Profile Inputs'!$B$10/'System Profile Inputs'!$B$11</f>
        <v>57.436363636363637</v>
      </c>
      <c r="K53" s="199"/>
      <c r="L53" s="199"/>
      <c r="M53" s="18">
        <f>J53/'System Profile Inputs'!$B$13*1000</f>
        <v>1196.590909090909</v>
      </c>
      <c r="N53" s="17">
        <f>(I53*'System Profile Inputs'!$E$9/'System Profile Inputs'!$E$12+I53*'System Profile Inputs'!$B$9/'System Profile Inputs'!$B$11/'System Profile Inputs'!$E$12)*(1+'System Profile Inputs'!$E$10+'System Profile Inputs'!$E$11)*(1+'System Profile Inputs'!$E$14)</f>
        <v>48.563724401913888</v>
      </c>
      <c r="O53" s="17">
        <f>N53/'System Profile Inputs'!$E$6</f>
        <v>9.8980866805870793</v>
      </c>
      <c r="P53" s="19">
        <f>(C53/'System Profile Inputs'!$B$6/0.8+M53*'System Profile Inputs'!$B$20*'System Profile Inputs'!$B$21/'System Profile Inputs'!$B$19/1000/0.8)*(1+'System Profile Inputs'!$B$22)</f>
        <v>19.657579787234042</v>
      </c>
      <c r="Q53" s="20">
        <f>N53*'System Profile Inputs'!$E$12*(1-'System Profile Inputs'!$E$10-'System Profile Inputs'!$E$11)</f>
        <v>41.98333974545455</v>
      </c>
      <c r="R53" s="20">
        <f>I53*'System Profile Inputs'!$E$9</f>
        <v>13.608000000000001</v>
      </c>
      <c r="S53" s="20">
        <f>M53*'System Profile Inputs'!$B$15*'System Profile Inputs'!$B$14/1000</f>
        <v>13.1625</v>
      </c>
      <c r="T53" s="20">
        <f t="shared" si="1"/>
        <v>28.37533974545455</v>
      </c>
      <c r="U53" s="20">
        <f t="shared" si="2"/>
        <v>25.272000000000002</v>
      </c>
      <c r="V53" s="20">
        <f>I53*'System Profile Inputs'!$B$18*24*20%</f>
        <v>0</v>
      </c>
      <c r="W53" s="20">
        <f>I53*'System Profile Inputs'!$B$18*24*80%</f>
        <v>0</v>
      </c>
      <c r="X53" s="37">
        <f t="shared" si="13"/>
        <v>3.1033397454545479</v>
      </c>
      <c r="Y53" s="38">
        <f>'System Profile Inputs'!$E$6*(S53+W53)-U53</f>
        <v>39.308160092341993</v>
      </c>
      <c r="Z53" s="38">
        <f>'System Profile Inputs'!$E$6*S53-T53</f>
        <v>36.204820346887445</v>
      </c>
      <c r="AA53" s="38">
        <f>T53*'System Profile Inputs'!$B$11+W53*'System Profile Inputs'!$B$11-U53</f>
        <v>-0.30170102399999621</v>
      </c>
    </row>
    <row r="54" spans="2:27">
      <c r="B54" s="1">
        <v>50</v>
      </c>
      <c r="C54" s="100">
        <f>1.83*0.9</f>
        <v>1.647</v>
      </c>
      <c r="D54" s="110">
        <v>10.88</v>
      </c>
      <c r="E54" s="5">
        <v>600</v>
      </c>
      <c r="F54" s="5">
        <v>20</v>
      </c>
      <c r="G54" s="5" t="s">
        <v>4</v>
      </c>
      <c r="H54" s="100">
        <v>1.647</v>
      </c>
      <c r="I54" s="17">
        <f>C54*'System Profile Inputs'!$B$5/'System Profile Inputs'!$B$6</f>
        <v>42.051063829787232</v>
      </c>
      <c r="J54" s="199">
        <f>I54*'System Profile Inputs'!$B$9/'System Profile Inputs'!$B$10/'System Profile Inputs'!$B$11/'System Profile Inputs'!$E$13</f>
        <v>67.522706248423177</v>
      </c>
      <c r="K54" s="199"/>
      <c r="L54" s="199"/>
      <c r="M54" s="18">
        <f>J54/'System Profile Inputs'!$B$13*1000</f>
        <v>1406.7230468421494</v>
      </c>
      <c r="N54" s="17">
        <f>(I54*'System Profile Inputs'!$E$9/'System Profile Inputs'!$E$12/'System Profile Inputs'!$E$13+I54*'System Profile Inputs'!$B$9/'System Profile Inputs'!$B$11/'System Profile Inputs'!$E$12/'System Profile Inputs'!$E$13)*(1+'System Profile Inputs'!$E$10+'System Profile Inputs'!$E$11)*(1+'System Profile Inputs'!$E$14)</f>
        <v>57.091951675083763</v>
      </c>
      <c r="O54" s="17">
        <f>N54/'System Profile Inputs'!$E$6</f>
        <v>11.636279824156098</v>
      </c>
      <c r="P54" s="19">
        <f>(C54/'System Profile Inputs'!$B$6/0.8+M54*'System Profile Inputs'!$B$20*'System Profile Inputs'!$B$21/'System Profile Inputs'!$B$19/1000/0.8)*(1+'System Profile Inputs'!$B$22)</f>
        <v>22.767225419233576</v>
      </c>
      <c r="Q54" s="20">
        <f>N54*'System Profile Inputs'!$E$12*(1-'System Profile Inputs'!$E$10-'System Profile Inputs'!$E$11)</f>
        <v>49.355992223109908</v>
      </c>
      <c r="R54" s="20">
        <f>I54/'System Profile Inputs'!$E$13*'System Profile Inputs'!$E$9</f>
        <v>15.997687326549487</v>
      </c>
      <c r="S54" s="20">
        <f>M54*'System Profile Inputs'!$B$15*'System Profile Inputs'!$B$14/1000</f>
        <v>15.473953515263643</v>
      </c>
      <c r="T54" s="20">
        <f t="shared" si="1"/>
        <v>33.358304896560419</v>
      </c>
      <c r="U54" s="20">
        <f t="shared" si="2"/>
        <v>26.053376503237743</v>
      </c>
      <c r="V54" s="20">
        <f>I54*'System Profile Inputs'!$B$18*24*20%</f>
        <v>0</v>
      </c>
      <c r="W54" s="20">
        <f>I54*'System Profile Inputs'!$B$18*24*80%</f>
        <v>0</v>
      </c>
      <c r="X54" s="37">
        <f t="shared" ref="X54:X61" si="14">Q54+V54+W54-I54</f>
        <v>7.3049283933226761</v>
      </c>
      <c r="Y54" s="38">
        <f>'System Profile Inputs'!$E$6*(S54+W54)-U54</f>
        <v>49.867641181638561</v>
      </c>
      <c r="Z54" s="38">
        <f>'System Profile Inputs'!$E$6*S54-T54</f>
        <v>42.562712788315885</v>
      </c>
      <c r="AA54" s="38">
        <f>T54*'System Profile Inputs'!$B$11+W54*'System Profile Inputs'!$B$11-U54</f>
        <v>3.3019318057354248</v>
      </c>
    </row>
    <row r="55" spans="2:27">
      <c r="B55" s="1">
        <v>51</v>
      </c>
      <c r="C55" s="100">
        <f>1.87*0.9</f>
        <v>1.6830000000000001</v>
      </c>
      <c r="D55" s="110">
        <v>13.600000000000001</v>
      </c>
      <c r="E55" s="5">
        <v>1000</v>
      </c>
      <c r="F55" s="5">
        <v>20</v>
      </c>
      <c r="G55" s="5" t="s">
        <v>4</v>
      </c>
      <c r="H55" s="100">
        <v>1.6830000000000001</v>
      </c>
      <c r="I55" s="17">
        <f>C55*'System Profile Inputs'!$B$5/'System Profile Inputs'!$B$6</f>
        <v>42.970212765957456</v>
      </c>
      <c r="J55" s="199">
        <f>I55*'System Profile Inputs'!$B$9/'System Profile Inputs'!$B$10/'System Profile Inputs'!$B$11/'System Profile Inputs'!$E$13</f>
        <v>68.998612395929712</v>
      </c>
      <c r="K55" s="199"/>
      <c r="L55" s="199"/>
      <c r="M55" s="18">
        <f>J55/'System Profile Inputs'!$B$13*1000</f>
        <v>1437.4710915818689</v>
      </c>
      <c r="N55" s="17">
        <f>(I55*'System Profile Inputs'!$E$9/'System Profile Inputs'!$E$12/'System Profile Inputs'!$E$13+I55*'System Profile Inputs'!$B$9/'System Profile Inputs'!$B$11/'System Profile Inputs'!$E$12/'System Profile Inputs'!$E$13)*(1+'System Profile Inputs'!$E$10+'System Profile Inputs'!$E$11)*(1+'System Profile Inputs'!$E$14)</f>
        <v>58.339863187107476</v>
      </c>
      <c r="O55" s="17">
        <f>N55/'System Profile Inputs'!$E$6</f>
        <v>11.890624738345307</v>
      </c>
      <c r="P55" s="19">
        <f>(C55/'System Profile Inputs'!$B$6/0.8+M55*'System Profile Inputs'!$B$20*'System Profile Inputs'!$B$21/'System Profile Inputs'!$B$19/1000/0.8)*(1+'System Profile Inputs'!$B$22)</f>
        <v>23.264869690692233</v>
      </c>
      <c r="Q55" s="20">
        <f>N55*'System Profile Inputs'!$E$12*(1-'System Profile Inputs'!$E$10-'System Profile Inputs'!$E$11)</f>
        <v>50.434811725254406</v>
      </c>
      <c r="R55" s="20">
        <f>I55/'System Profile Inputs'!$E$13*'System Profile Inputs'!$E$9</f>
        <v>16.347363552266422</v>
      </c>
      <c r="S55" s="20">
        <f>M55*'System Profile Inputs'!$B$15*'System Profile Inputs'!$B$14/1000</f>
        <v>15.812182007400558</v>
      </c>
      <c r="T55" s="20">
        <f t="shared" si="1"/>
        <v>34.087448172987983</v>
      </c>
      <c r="U55" s="20">
        <f t="shared" si="2"/>
        <v>26.622849213691033</v>
      </c>
      <c r="V55" s="20">
        <f>I55*'System Profile Inputs'!$B$18*24*20%</f>
        <v>0</v>
      </c>
      <c r="W55" s="20">
        <f>I55*'System Profile Inputs'!$B$18*24*80%</f>
        <v>0</v>
      </c>
      <c r="X55" s="37">
        <f t="shared" si="14"/>
        <v>7.4645989592969499</v>
      </c>
      <c r="Y55" s="38">
        <f>'System Profile Inputs'!$E$6*(S55+W55)-U55</f>
        <v>50.957644267576036</v>
      </c>
      <c r="Z55" s="38">
        <f>'System Profile Inputs'!$E$6*S55-T55</f>
        <v>43.493045308279086</v>
      </c>
      <c r="AA55" s="38">
        <f>T55*'System Profile Inputs'!$B$11+W55*'System Profile Inputs'!$B$11-U55</f>
        <v>3.3741051785383931</v>
      </c>
    </row>
    <row r="56" spans="2:27">
      <c r="B56" s="1">
        <v>52</v>
      </c>
      <c r="C56" s="100">
        <f>1.88*0.9</f>
        <v>1.6919999999999999</v>
      </c>
      <c r="D56" s="110">
        <v>13.600000000000001</v>
      </c>
      <c r="E56" s="5">
        <v>1000</v>
      </c>
      <c r="F56" s="5">
        <v>20</v>
      </c>
      <c r="G56" s="5" t="s">
        <v>4</v>
      </c>
      <c r="H56" s="100">
        <v>1.6919999999999999</v>
      </c>
      <c r="I56" s="17">
        <f>C56*'System Profile Inputs'!$B$5/'System Profile Inputs'!$B$6</f>
        <v>43.199999999999996</v>
      </c>
      <c r="J56" s="199">
        <f>I56*'System Profile Inputs'!$B$9/'System Profile Inputs'!$B$10/'System Profile Inputs'!$B$11/'System Profile Inputs'!$E$13</f>
        <v>69.367588932806314</v>
      </c>
      <c r="K56" s="199"/>
      <c r="L56" s="199"/>
      <c r="M56" s="18">
        <f>J56/'System Profile Inputs'!$B$13*1000</f>
        <v>1445.158102766798</v>
      </c>
      <c r="N56" s="17">
        <f>(I56*'System Profile Inputs'!$E$9/'System Profile Inputs'!$E$12/'System Profile Inputs'!$E$13+I56*'System Profile Inputs'!$B$9/'System Profile Inputs'!$B$11/'System Profile Inputs'!$E$12/'System Profile Inputs'!$E$13)*(1+'System Profile Inputs'!$E$10+'System Profile Inputs'!$E$11)*(1+'System Profile Inputs'!$E$14)</f>
        <v>58.651841065113373</v>
      </c>
      <c r="O56" s="17">
        <f>N56/'System Profile Inputs'!$E$6</f>
        <v>11.954210966892603</v>
      </c>
      <c r="P56" s="19">
        <f>(C56/'System Profile Inputs'!$B$6/0.8+M56*'System Profile Inputs'!$B$20*'System Profile Inputs'!$B$21/'System Profile Inputs'!$B$19/1000/0.8)*(1+'System Profile Inputs'!$B$22)</f>
        <v>23.389280758556886</v>
      </c>
      <c r="Q56" s="20">
        <f>N56*'System Profile Inputs'!$E$12*(1-'System Profile Inputs'!$E$10-'System Profile Inputs'!$E$11)</f>
        <v>50.704516600790505</v>
      </c>
      <c r="R56" s="20">
        <f>I56/'System Profile Inputs'!$E$13*'System Profile Inputs'!$E$9</f>
        <v>16.434782608695649</v>
      </c>
      <c r="S56" s="20">
        <f>M56*'System Profile Inputs'!$B$15*'System Profile Inputs'!$B$14/1000</f>
        <v>15.89673913043478</v>
      </c>
      <c r="T56" s="20">
        <f t="shared" si="1"/>
        <v>34.269733992094856</v>
      </c>
      <c r="U56" s="20">
        <f t="shared" si="2"/>
        <v>26.765217391304347</v>
      </c>
      <c r="V56" s="20">
        <f>I56*'System Profile Inputs'!$B$18*24*20%</f>
        <v>0</v>
      </c>
      <c r="W56" s="20">
        <f>I56*'System Profile Inputs'!$B$18*24*80%</f>
        <v>0</v>
      </c>
      <c r="X56" s="37">
        <f t="shared" si="14"/>
        <v>7.5045166007905095</v>
      </c>
      <c r="Y56" s="38">
        <f>'System Profile Inputs'!$E$6*(S56+W56)-U56</f>
        <v>51.230145039060375</v>
      </c>
      <c r="Z56" s="38">
        <f>'System Profile Inputs'!$E$6*S56-T56</f>
        <v>43.725628438269865</v>
      </c>
      <c r="AA56" s="38">
        <f>T56*'System Profile Inputs'!$B$11+W56*'System Profile Inputs'!$B$11-U56</f>
        <v>3.3921485217391272</v>
      </c>
    </row>
    <row r="57" spans="2:27">
      <c r="B57" s="1">
        <v>53</v>
      </c>
      <c r="C57" s="21">
        <v>1.7</v>
      </c>
      <c r="D57" s="109">
        <v>13.200000000000001</v>
      </c>
      <c r="E57" s="4">
        <v>1000</v>
      </c>
      <c r="F57" s="4">
        <v>20</v>
      </c>
      <c r="G57" s="4" t="s">
        <v>4</v>
      </c>
      <c r="H57" s="21">
        <v>1.7</v>
      </c>
      <c r="I57" s="17">
        <f>C57*'System Profile Inputs'!$B$5/'System Profile Inputs'!$B$6</f>
        <v>43.404255319148938</v>
      </c>
      <c r="J57" s="199">
        <f>I57*'System Profile Inputs'!$B$9/'System Profile Inputs'!$B$10/'System Profile Inputs'!$B$11/'System Profile Inputs'!$E$13</f>
        <v>69.695568076696659</v>
      </c>
      <c r="K57" s="199"/>
      <c r="L57" s="199"/>
      <c r="M57" s="18">
        <f>J57/'System Profile Inputs'!$B$13*1000</f>
        <v>1451.9910015978469</v>
      </c>
      <c r="N57" s="17">
        <f>(I57*'System Profile Inputs'!$E$9/'System Profile Inputs'!$E$12/'System Profile Inputs'!$E$13+I57*'System Profile Inputs'!$B$9/'System Profile Inputs'!$B$11/'System Profile Inputs'!$E$12/'System Profile Inputs'!$E$13)*(1+'System Profile Inputs'!$E$10+'System Profile Inputs'!$E$11)*(1+'System Profile Inputs'!$E$14)</f>
        <v>58.929154734451984</v>
      </c>
      <c r="O57" s="17">
        <f>N57/'System Profile Inputs'!$E$6</f>
        <v>12.010732058934652</v>
      </c>
      <c r="P57" s="19">
        <f>(C57/'System Profile Inputs'!$B$6/0.8+M57*'System Profile Inputs'!$B$20*'System Profile Inputs'!$B$21/'System Profile Inputs'!$B$19/1000/0.8)*(1+'System Profile Inputs'!$B$22)</f>
        <v>23.499868374436591</v>
      </c>
      <c r="Q57" s="20">
        <f>N57*'System Profile Inputs'!$E$12*(1-'System Profile Inputs'!$E$10-'System Profile Inputs'!$E$11)</f>
        <v>50.944254267933736</v>
      </c>
      <c r="R57" s="20">
        <f>I57/'System Profile Inputs'!$E$13*'System Profile Inputs'!$E$9</f>
        <v>16.512488436632747</v>
      </c>
      <c r="S57" s="20">
        <f>M57*'System Profile Inputs'!$B$15*'System Profile Inputs'!$B$14/1000</f>
        <v>15.971901017576318</v>
      </c>
      <c r="T57" s="20">
        <f t="shared" si="1"/>
        <v>34.431765831300993</v>
      </c>
      <c r="U57" s="20">
        <f t="shared" si="2"/>
        <v>26.89176688251619</v>
      </c>
      <c r="V57" s="20">
        <f>I57*'System Profile Inputs'!$B$18*24*20%</f>
        <v>0</v>
      </c>
      <c r="W57" s="20">
        <f>I57*'System Profile Inputs'!$B$18*24*80%</f>
        <v>0</v>
      </c>
      <c r="X57" s="37">
        <f t="shared" si="14"/>
        <v>7.5399989487847989</v>
      </c>
      <c r="Y57" s="38">
        <f>'System Profile Inputs'!$E$6*(S57+W57)-U57</f>
        <v>51.472367947046479</v>
      </c>
      <c r="Z57" s="38">
        <f>'System Profile Inputs'!$E$6*S57-T57</f>
        <v>43.93236899826168</v>
      </c>
      <c r="AA57" s="38">
        <f>T57*'System Profile Inputs'!$B$11+W57*'System Profile Inputs'!$B$11-U57</f>
        <v>3.4081870490286832</v>
      </c>
    </row>
    <row r="58" spans="2:27">
      <c r="B58" s="1">
        <v>54</v>
      </c>
      <c r="C58" s="21">
        <v>1.7</v>
      </c>
      <c r="D58" s="109">
        <v>10.56</v>
      </c>
      <c r="E58" s="4">
        <v>1000</v>
      </c>
      <c r="F58" s="4">
        <v>20</v>
      </c>
      <c r="G58" s="4" t="s">
        <v>4</v>
      </c>
      <c r="H58" s="21">
        <v>1.7</v>
      </c>
      <c r="I58" s="17">
        <f>C58*'System Profile Inputs'!$B$5/'System Profile Inputs'!$B$6</f>
        <v>43.404255319148938</v>
      </c>
      <c r="J58" s="199">
        <f>I58*'System Profile Inputs'!$B$9/'System Profile Inputs'!$B$10/'System Profile Inputs'!$B$11/'System Profile Inputs'!$E$13</f>
        <v>69.695568076696659</v>
      </c>
      <c r="K58" s="199"/>
      <c r="L58" s="199"/>
      <c r="M58" s="18">
        <f>J58/'System Profile Inputs'!$B$13*1000</f>
        <v>1451.9910015978469</v>
      </c>
      <c r="N58" s="17">
        <f>(I58*'System Profile Inputs'!$E$9/'System Profile Inputs'!$E$12/'System Profile Inputs'!$E$13+I58*'System Profile Inputs'!$B$9/'System Profile Inputs'!$B$11/'System Profile Inputs'!$E$12/'System Profile Inputs'!$E$13)*(1+'System Profile Inputs'!$E$10+'System Profile Inputs'!$E$11)*(1+'System Profile Inputs'!$E$14)</f>
        <v>58.929154734451984</v>
      </c>
      <c r="O58" s="17">
        <f>N58/'System Profile Inputs'!$E$6</f>
        <v>12.010732058934652</v>
      </c>
      <c r="P58" s="19">
        <f>(C58/'System Profile Inputs'!$B$6/0.8+M58*'System Profile Inputs'!$B$20*'System Profile Inputs'!$B$21/'System Profile Inputs'!$B$19/1000/0.8)*(1+'System Profile Inputs'!$B$22)</f>
        <v>23.499868374436591</v>
      </c>
      <c r="Q58" s="20">
        <f>N58*'System Profile Inputs'!$E$12*(1-'System Profile Inputs'!$E$10-'System Profile Inputs'!$E$11)</f>
        <v>50.944254267933736</v>
      </c>
      <c r="R58" s="20">
        <f>I58/'System Profile Inputs'!$E$13*'System Profile Inputs'!$E$9</f>
        <v>16.512488436632747</v>
      </c>
      <c r="S58" s="20">
        <f>M58*'System Profile Inputs'!$B$15*'System Profile Inputs'!$B$14/1000</f>
        <v>15.971901017576318</v>
      </c>
      <c r="T58" s="20">
        <f t="shared" si="1"/>
        <v>34.431765831300993</v>
      </c>
      <c r="U58" s="20">
        <f t="shared" si="2"/>
        <v>26.89176688251619</v>
      </c>
      <c r="V58" s="20">
        <f>I58*'System Profile Inputs'!$B$18*24*20%</f>
        <v>0</v>
      </c>
      <c r="W58" s="20">
        <f>I58*'System Profile Inputs'!$B$18*24*80%</f>
        <v>0</v>
      </c>
      <c r="X58" s="37">
        <f t="shared" si="14"/>
        <v>7.5399989487847989</v>
      </c>
      <c r="Y58" s="38">
        <f>'System Profile Inputs'!$E$6*(S58+W58)-U58</f>
        <v>51.472367947046479</v>
      </c>
      <c r="Z58" s="38">
        <f>'System Profile Inputs'!$E$6*S58-T58</f>
        <v>43.93236899826168</v>
      </c>
      <c r="AA58" s="38">
        <f>T58*'System Profile Inputs'!$B$11+W58*'System Profile Inputs'!$B$11-U58</f>
        <v>3.4081870490286832</v>
      </c>
    </row>
    <row r="59" spans="2:27">
      <c r="B59" s="1">
        <v>55</v>
      </c>
      <c r="C59" s="100">
        <f>1.94*0.9</f>
        <v>1.746</v>
      </c>
      <c r="D59" s="110">
        <v>13.600000000000001</v>
      </c>
      <c r="E59" s="5">
        <v>1000</v>
      </c>
      <c r="F59" s="5">
        <v>20</v>
      </c>
      <c r="G59" s="5" t="s">
        <v>4</v>
      </c>
      <c r="H59" s="100">
        <v>1.746</v>
      </c>
      <c r="I59" s="17">
        <f>C59*'System Profile Inputs'!$B$5/'System Profile Inputs'!$B$6</f>
        <v>44.578723404255321</v>
      </c>
      <c r="J59" s="199">
        <f>I59*'System Profile Inputs'!$B$9/'System Profile Inputs'!$B$10/'System Profile Inputs'!$B$11/'System Profile Inputs'!$E$13</f>
        <v>71.581448154066109</v>
      </c>
      <c r="K59" s="199"/>
      <c r="L59" s="199"/>
      <c r="M59" s="18">
        <f>J59/'System Profile Inputs'!$B$13*1000</f>
        <v>1491.2801698763774</v>
      </c>
      <c r="N59" s="17">
        <f>(I59*'System Profile Inputs'!$E$9/'System Profile Inputs'!$E$12/'System Profile Inputs'!$E$13+I59*'System Profile Inputs'!$B$9/'System Profile Inputs'!$B$11/'System Profile Inputs'!$E$12/'System Profile Inputs'!$E$13)*(1+'System Profile Inputs'!$E$10+'System Profile Inputs'!$E$11)*(1+'System Profile Inputs'!$E$14)</f>
        <v>60.523708333148917</v>
      </c>
      <c r="O59" s="17">
        <f>N59/'System Profile Inputs'!$E$6</f>
        <v>12.335728338176413</v>
      </c>
      <c r="P59" s="19">
        <f>(C59/'System Profile Inputs'!$B$6/0.8+M59*'System Profile Inputs'!$B$20*'System Profile Inputs'!$B$21/'System Profile Inputs'!$B$19/1000/0.8)*(1+'System Profile Inputs'!$B$22)</f>
        <v>24.135747165744885</v>
      </c>
      <c r="Q59" s="20">
        <f>N59*'System Profile Inputs'!$E$12*(1-'System Profile Inputs'!$E$10-'System Profile Inputs'!$E$11)</f>
        <v>52.322745854007231</v>
      </c>
      <c r="R59" s="20">
        <f>I59/'System Profile Inputs'!$E$13*'System Profile Inputs'!$E$9</f>
        <v>16.959296947271042</v>
      </c>
      <c r="S59" s="20">
        <f>M59*'System Profile Inputs'!$B$15*'System Profile Inputs'!$B$14/1000</f>
        <v>16.404081868640151</v>
      </c>
      <c r="T59" s="20">
        <f t="shared" si="1"/>
        <v>35.363448906736188</v>
      </c>
      <c r="U59" s="20">
        <f t="shared" si="2"/>
        <v>27.619426456984279</v>
      </c>
      <c r="V59" s="20">
        <f>I59*'System Profile Inputs'!$B$18*24*20%</f>
        <v>0</v>
      </c>
      <c r="W59" s="20">
        <f>I59*'System Profile Inputs'!$B$18*24*80%</f>
        <v>0</v>
      </c>
      <c r="X59" s="37">
        <f t="shared" si="14"/>
        <v>7.7440224497519097</v>
      </c>
      <c r="Y59" s="38">
        <f>'System Profile Inputs'!$E$6*(S59+W59)-U59</f>
        <v>52.865149667966584</v>
      </c>
      <c r="Z59" s="38">
        <f>'System Profile Inputs'!$E$6*S59-T59</f>
        <v>45.121127218214674</v>
      </c>
      <c r="AA59" s="38">
        <f>T59*'System Profile Inputs'!$B$11+W59*'System Profile Inputs'!$B$11-U59</f>
        <v>3.5004085809435672</v>
      </c>
    </row>
    <row r="60" spans="2:27">
      <c r="B60" s="1">
        <v>56</v>
      </c>
      <c r="C60" s="112">
        <f>1.97*0.9</f>
        <v>1.7729999999999999</v>
      </c>
      <c r="D60" s="110">
        <v>13.600000000000001</v>
      </c>
      <c r="E60" s="5">
        <v>1000</v>
      </c>
      <c r="F60" s="5">
        <v>20</v>
      </c>
      <c r="G60" s="5" t="s">
        <v>2</v>
      </c>
      <c r="H60" s="112" t="s">
        <v>339</v>
      </c>
      <c r="I60" s="17">
        <f>C60*'System Profile Inputs'!$B$5</f>
        <v>42.552</v>
      </c>
      <c r="J60" s="199">
        <f>I60*'System Profile Inputs'!$B$9/'System Profile Inputs'!$B$10/'System Profile Inputs'!$B$11</f>
        <v>62.86090909090909</v>
      </c>
      <c r="K60" s="199"/>
      <c r="L60" s="199"/>
      <c r="M60" s="18">
        <f>J60/'System Profile Inputs'!$B$13*1000</f>
        <v>1309.6022727272727</v>
      </c>
      <c r="N60" s="17">
        <f>(I60*'System Profile Inputs'!$E$9/'System Profile Inputs'!$E$12+I60*'System Profile Inputs'!$B$9/'System Profile Inputs'!$B$11/'System Profile Inputs'!$E$12)*(1+'System Profile Inputs'!$E$10+'System Profile Inputs'!$E$11)*(1+'System Profile Inputs'!$E$14)</f>
        <v>53.150298373205743</v>
      </c>
      <c r="O60" s="17">
        <f>N60/'System Profile Inputs'!$E$6</f>
        <v>10.832905978198079</v>
      </c>
      <c r="P60" s="19">
        <f>(C60/'System Profile Inputs'!$B$6/0.8+M60*'System Profile Inputs'!$B$20*'System Profile Inputs'!$B$21/'System Profile Inputs'!$B$19/1000/0.8)*(1+'System Profile Inputs'!$B$22)</f>
        <v>21.514128989361701</v>
      </c>
      <c r="Q60" s="20">
        <f>N60*'System Profile Inputs'!$E$12*(1-'System Profile Inputs'!$E$10-'System Profile Inputs'!$E$11)</f>
        <v>45.948432943636355</v>
      </c>
      <c r="R60" s="20">
        <f>I60*'System Profile Inputs'!$E$9</f>
        <v>14.893199999999998</v>
      </c>
      <c r="S60" s="20">
        <f>M60*'System Profile Inputs'!$B$15*'System Profile Inputs'!$B$14/1000</f>
        <v>14.405625000000001</v>
      </c>
      <c r="T60" s="20">
        <f t="shared" si="1"/>
        <v>31.055232943636355</v>
      </c>
      <c r="U60" s="20">
        <f t="shared" si="2"/>
        <v>27.658799999999999</v>
      </c>
      <c r="V60" s="20">
        <f>I60*'System Profile Inputs'!$B$18*24*20%</f>
        <v>0</v>
      </c>
      <c r="W60" s="20">
        <f>I60*'System Profile Inputs'!$B$18*24*80%</f>
        <v>0</v>
      </c>
      <c r="X60" s="37">
        <f t="shared" si="14"/>
        <v>3.3964329436363556</v>
      </c>
      <c r="Y60" s="38">
        <f>'System Profile Inputs'!$E$6*(S60+W60)-U60</f>
        <v>43.020597434396521</v>
      </c>
      <c r="Z60" s="38">
        <f>'System Profile Inputs'!$E$6*S60-T60</f>
        <v>39.624164490760165</v>
      </c>
      <c r="AA60" s="38">
        <f>T60*'System Profile Inputs'!$B$11+W60*'System Profile Inputs'!$B$11-U60</f>
        <v>-0.33019500960000769</v>
      </c>
    </row>
    <row r="61" spans="2:27">
      <c r="B61" s="1">
        <v>57</v>
      </c>
      <c r="C61" s="21">
        <v>1.8</v>
      </c>
      <c r="D61" s="109">
        <v>13.200000000000001</v>
      </c>
      <c r="E61" s="4">
        <v>1000</v>
      </c>
      <c r="F61" s="4">
        <v>20</v>
      </c>
      <c r="G61" s="4" t="s">
        <v>4</v>
      </c>
      <c r="H61" s="21" t="s">
        <v>340</v>
      </c>
      <c r="I61" s="17">
        <f>C61*'System Profile Inputs'!$B$5</f>
        <v>43.2</v>
      </c>
      <c r="J61" s="199">
        <f>I61*'System Profile Inputs'!$B$9/'System Profile Inputs'!$B$10/'System Profile Inputs'!$B$11</f>
        <v>63.81818181818182</v>
      </c>
      <c r="K61" s="199"/>
      <c r="L61" s="199"/>
      <c r="M61" s="18">
        <f>J61/'System Profile Inputs'!$B$13*1000</f>
        <v>1329.5454545454545</v>
      </c>
      <c r="N61" s="17">
        <f>(I61*'System Profile Inputs'!$E$9/'System Profile Inputs'!$E$12+I61*'System Profile Inputs'!$B$9/'System Profile Inputs'!$B$11/'System Profile Inputs'!$E$12)*(1+'System Profile Inputs'!$E$10+'System Profile Inputs'!$E$11)*(1+'System Profile Inputs'!$E$14)</f>
        <v>53.959693779904313</v>
      </c>
      <c r="O61" s="17">
        <f>N61/'System Profile Inputs'!$E$6</f>
        <v>10.997874089541197</v>
      </c>
      <c r="P61" s="19">
        <f>(C61/'System Profile Inputs'!$B$6/0.8+M61*'System Profile Inputs'!$B$20*'System Profile Inputs'!$B$21/'System Profile Inputs'!$B$19/1000/0.8)*(1+'System Profile Inputs'!$B$22)</f>
        <v>21.841755319148938</v>
      </c>
      <c r="Q61" s="20">
        <f>N61*'System Profile Inputs'!$E$12*(1-'System Profile Inputs'!$E$10-'System Profile Inputs'!$E$11)</f>
        <v>46.648155272727273</v>
      </c>
      <c r="R61" s="20">
        <f>I61*'System Profile Inputs'!$E$9</f>
        <v>15.12</v>
      </c>
      <c r="S61" s="20">
        <f>M61*'System Profile Inputs'!$B$15*'System Profile Inputs'!$B$14/1000</f>
        <v>14.625000000000002</v>
      </c>
      <c r="T61" s="20">
        <f t="shared" si="1"/>
        <v>31.528155272727275</v>
      </c>
      <c r="U61" s="20">
        <f t="shared" si="2"/>
        <v>28.080000000000005</v>
      </c>
      <c r="V61" s="20">
        <f>I61*'System Profile Inputs'!$B$18*24*20%</f>
        <v>0</v>
      </c>
      <c r="W61" s="20">
        <f>I61*'System Profile Inputs'!$B$18*24*80%</f>
        <v>0</v>
      </c>
      <c r="X61" s="37">
        <f t="shared" si="14"/>
        <v>3.44815527272727</v>
      </c>
      <c r="Y61" s="38">
        <f>'System Profile Inputs'!$E$6*(S61+W61)-U61</f>
        <v>43.675733435935562</v>
      </c>
      <c r="Z61" s="38">
        <f>'System Profile Inputs'!$E$6*S61-T61</f>
        <v>40.227578163208292</v>
      </c>
      <c r="AA61" s="38">
        <f>T61*'System Profile Inputs'!$B$11+W61*'System Profile Inputs'!$B$11-U61</f>
        <v>-0.33522336000000408</v>
      </c>
    </row>
    <row r="62" spans="2:27">
      <c r="B62" s="1">
        <v>58</v>
      </c>
      <c r="C62" s="100">
        <f>2*0.9</f>
        <v>1.8</v>
      </c>
      <c r="D62" s="110">
        <v>13.600000000000001</v>
      </c>
      <c r="E62" s="5">
        <v>1000</v>
      </c>
      <c r="F62" s="5">
        <v>20</v>
      </c>
      <c r="G62" s="5" t="s">
        <v>4</v>
      </c>
      <c r="H62" s="100">
        <v>1.8</v>
      </c>
      <c r="I62" s="17">
        <f>C62*'System Profile Inputs'!$B$5/'System Profile Inputs'!$B$6</f>
        <v>45.957446808510646</v>
      </c>
      <c r="J62" s="199">
        <f>I62*'System Profile Inputs'!$B$9/'System Profile Inputs'!$B$10/'System Profile Inputs'!$B$11/'System Profile Inputs'!$E$13</f>
        <v>73.795307375325891</v>
      </c>
      <c r="K62" s="199"/>
      <c r="L62" s="199"/>
      <c r="M62" s="18">
        <f>J62/'System Profile Inputs'!$B$13*1000</f>
        <v>1537.4022369859561</v>
      </c>
      <c r="N62" s="17">
        <f>(I62*'System Profile Inputs'!$E$9/'System Profile Inputs'!$E$12/'System Profile Inputs'!$E$13+I62*'System Profile Inputs'!$B$9/'System Profile Inputs'!$B$11/'System Profile Inputs'!$E$12/'System Profile Inputs'!$E$13)*(1+'System Profile Inputs'!$E$10+'System Profile Inputs'!$E$11)*(1+'System Profile Inputs'!$E$14)</f>
        <v>62.395575601184461</v>
      </c>
      <c r="O62" s="17">
        <f>N62/'System Profile Inputs'!$E$6</f>
        <v>12.71724570946022</v>
      </c>
      <c r="P62" s="19">
        <f>(C62/'System Profile Inputs'!$B$6/0.8+M62*'System Profile Inputs'!$B$20*'System Profile Inputs'!$B$21/'System Profile Inputs'!$B$19/1000/0.8)*(1+'System Profile Inputs'!$B$22)</f>
        <v>24.882213572932869</v>
      </c>
      <c r="Q62" s="20">
        <f>N62*'System Profile Inputs'!$E$12*(1-'System Profile Inputs'!$E$10-'System Profile Inputs'!$E$11)</f>
        <v>53.940975107223956</v>
      </c>
      <c r="R62" s="20">
        <f>I62/'System Profile Inputs'!$E$13*'System Profile Inputs'!$E$9</f>
        <v>17.483811285846439</v>
      </c>
      <c r="S62" s="20">
        <f>M62*'System Profile Inputs'!$B$15*'System Profile Inputs'!$B$14/1000</f>
        <v>16.911424606845518</v>
      </c>
      <c r="T62" s="20">
        <f t="shared" si="1"/>
        <v>36.45716382137752</v>
      </c>
      <c r="U62" s="20">
        <f t="shared" si="2"/>
        <v>28.473635522664207</v>
      </c>
      <c r="V62" s="20">
        <f>I62*'System Profile Inputs'!$B$18*24*20%</f>
        <v>0</v>
      </c>
      <c r="W62" s="20">
        <f>I62*'System Profile Inputs'!$B$18*24*80%</f>
        <v>0</v>
      </c>
      <c r="X62" s="37">
        <f t="shared" ref="X62:X65" si="15">Q62+V62+W62-I62</f>
        <v>7.9835282987133098</v>
      </c>
      <c r="Y62" s="38">
        <f>'System Profile Inputs'!$E$6*(S62+W62)-U62</f>
        <v>54.500154296872765</v>
      </c>
      <c r="Z62" s="38">
        <f>'System Profile Inputs'!$E$6*S62-T62</f>
        <v>46.516625998159455</v>
      </c>
      <c r="AA62" s="38">
        <f>T62*'System Profile Inputs'!$B$11+W62*'System Profile Inputs'!$B$11-U62</f>
        <v>3.6086686401480144</v>
      </c>
    </row>
    <row r="63" spans="2:27">
      <c r="B63" s="1">
        <v>59</v>
      </c>
      <c r="C63" s="21">
        <v>1.84</v>
      </c>
      <c r="D63" s="109">
        <v>13.200000000000001</v>
      </c>
      <c r="E63" s="4">
        <v>1000</v>
      </c>
      <c r="F63" s="4">
        <v>20</v>
      </c>
      <c r="G63" s="4" t="s">
        <v>4</v>
      </c>
      <c r="H63" s="21">
        <v>1.84</v>
      </c>
      <c r="I63" s="17">
        <f>C63*'System Profile Inputs'!$B$5/'System Profile Inputs'!$B$6</f>
        <v>46.978723404255327</v>
      </c>
      <c r="J63" s="199">
        <f>I63*'System Profile Inputs'!$B$9/'System Profile Inputs'!$B$10/'System Profile Inputs'!$B$11/'System Profile Inputs'!$E$13</f>
        <v>75.435203094777563</v>
      </c>
      <c r="K63" s="199"/>
      <c r="L63" s="199"/>
      <c r="M63" s="18">
        <f>J63/'System Profile Inputs'!$B$13*1000</f>
        <v>1571.5667311411992</v>
      </c>
      <c r="N63" s="17">
        <f>(I63*'System Profile Inputs'!$E$9/'System Profile Inputs'!$E$12/'System Profile Inputs'!$E$13+I63*'System Profile Inputs'!$B$9/'System Profile Inputs'!$B$11/'System Profile Inputs'!$E$12/'System Profile Inputs'!$E$13)*(1+'System Profile Inputs'!$E$10+'System Profile Inputs'!$E$11)*(1+'System Profile Inputs'!$E$14)</f>
        <v>63.782143947877444</v>
      </c>
      <c r="O63" s="17">
        <f>N63/'System Profile Inputs'!$E$6</f>
        <v>12.999851169670448</v>
      </c>
      <c r="P63" s="19">
        <f>(C63/'System Profile Inputs'!$B$6/0.8+M63*'System Profile Inputs'!$B$20*'System Profile Inputs'!$B$21/'System Profile Inputs'!$B$19/1000/0.8)*(1+'System Profile Inputs'!$B$22)</f>
        <v>25.435151652331374</v>
      </c>
      <c r="Q63" s="20">
        <f>N63*'System Profile Inputs'!$E$12*(1-'System Profile Inputs'!$E$10-'System Profile Inputs'!$E$11)</f>
        <v>55.139663442940041</v>
      </c>
      <c r="R63" s="20">
        <f>I63/'System Profile Inputs'!$E$13*'System Profile Inputs'!$E$9</f>
        <v>17.872340425531917</v>
      </c>
      <c r="S63" s="20">
        <f>M63*'System Profile Inputs'!$B$15*'System Profile Inputs'!$B$14/1000</f>
        <v>17.287234042553195</v>
      </c>
      <c r="T63" s="20">
        <f t="shared" si="1"/>
        <v>37.267323017408124</v>
      </c>
      <c r="U63" s="20">
        <f t="shared" si="2"/>
        <v>29.10638297872341</v>
      </c>
      <c r="V63" s="20">
        <f>I63*'System Profile Inputs'!$B$18*24*20%</f>
        <v>0</v>
      </c>
      <c r="W63" s="20">
        <f>I63*'System Profile Inputs'!$B$18*24*80%</f>
        <v>0</v>
      </c>
      <c r="X63" s="37">
        <f t="shared" si="15"/>
        <v>8.1609400386847142</v>
      </c>
      <c r="Y63" s="38">
        <f>'System Profile Inputs'!$E$6*(S63+W63)-U63</f>
        <v>55.711268836803264</v>
      </c>
      <c r="Z63" s="38">
        <f>'System Profile Inputs'!$E$6*S63-T63</f>
        <v>47.550328798118549</v>
      </c>
      <c r="AA63" s="38">
        <f>T63*'System Profile Inputs'!$B$11+W63*'System Profile Inputs'!$B$11-U63</f>
        <v>3.6888612765957376</v>
      </c>
    </row>
    <row r="64" spans="2:27">
      <c r="B64" s="1">
        <v>60</v>
      </c>
      <c r="C64" s="112">
        <f>2.15*0.9</f>
        <v>1.9350000000000001</v>
      </c>
      <c r="D64" s="110">
        <v>13.600000000000001</v>
      </c>
      <c r="E64" s="5">
        <v>1200</v>
      </c>
      <c r="F64" s="5">
        <v>30</v>
      </c>
      <c r="G64" s="5" t="s">
        <v>4</v>
      </c>
      <c r="H64" s="112" t="s">
        <v>341</v>
      </c>
      <c r="I64" s="17">
        <f>C64*'System Profile Inputs'!$B$5</f>
        <v>46.44</v>
      </c>
      <c r="J64" s="199">
        <f>I64*'System Profile Inputs'!$B$9/'System Profile Inputs'!$B$10/'System Profile Inputs'!$B$11</f>
        <v>68.604545454545459</v>
      </c>
      <c r="K64" s="199"/>
      <c r="L64" s="199"/>
      <c r="M64" s="18">
        <f>J64/'System Profile Inputs'!$B$13*1000</f>
        <v>1429.2613636363637</v>
      </c>
      <c r="N64" s="17">
        <f>(I64*'System Profile Inputs'!$E$9/'System Profile Inputs'!$E$12+I64*'System Profile Inputs'!$B$9/'System Profile Inputs'!$B$11/'System Profile Inputs'!$E$12)*(1+'System Profile Inputs'!$E$10+'System Profile Inputs'!$E$11)*(1+'System Profile Inputs'!$E$14)</f>
        <v>58.006670813397136</v>
      </c>
      <c r="O64" s="17">
        <f>N64/'System Profile Inputs'!$E$6</f>
        <v>11.822714646256788</v>
      </c>
      <c r="P64" s="19">
        <f>(C64/'System Profile Inputs'!$B$6/0.8+M64*'System Profile Inputs'!$B$20*'System Profile Inputs'!$B$21/'System Profile Inputs'!$B$19/1000/0.8)*(1+'System Profile Inputs'!$B$22)</f>
        <v>23.479886968085108</v>
      </c>
      <c r="Q64" s="20">
        <f>N64*'System Profile Inputs'!$E$12*(1-'System Profile Inputs'!$E$10-'System Profile Inputs'!$E$11)</f>
        <v>50.146766918181811</v>
      </c>
      <c r="R64" s="20">
        <f>I64*'System Profile Inputs'!$E$9</f>
        <v>16.253999999999998</v>
      </c>
      <c r="S64" s="20">
        <f>M64*'System Profile Inputs'!$B$15*'System Profile Inputs'!$B$14/1000</f>
        <v>15.721875000000002</v>
      </c>
      <c r="T64" s="20">
        <f t="shared" si="1"/>
        <v>33.892766918181813</v>
      </c>
      <c r="U64" s="20">
        <f t="shared" si="2"/>
        <v>30.186</v>
      </c>
      <c r="V64" s="20">
        <f>I64*'System Profile Inputs'!$B$18*24*20%</f>
        <v>0</v>
      </c>
      <c r="W64" s="20">
        <f>I64*'System Profile Inputs'!$B$18*24*80%</f>
        <v>0</v>
      </c>
      <c r="X64" s="37">
        <f t="shared" si="15"/>
        <v>3.7067669181818133</v>
      </c>
      <c r="Y64" s="38">
        <f>'System Profile Inputs'!$E$6*(S64+W64)-U64</f>
        <v>46.951413443630734</v>
      </c>
      <c r="Z64" s="38">
        <f>'System Profile Inputs'!$E$6*S64-T64</f>
        <v>43.244646525448921</v>
      </c>
      <c r="AA64" s="38">
        <f>T64*'System Profile Inputs'!$B$11+W64*'System Profile Inputs'!$B$11-U64</f>
        <v>-0.36036511200000376</v>
      </c>
    </row>
    <row r="65" spans="2:27">
      <c r="B65" s="1">
        <v>61</v>
      </c>
      <c r="C65" s="100">
        <f>2.21*0.9</f>
        <v>1.9890000000000001</v>
      </c>
      <c r="D65" s="110">
        <v>13.600000000000001</v>
      </c>
      <c r="E65" s="5">
        <v>1200</v>
      </c>
      <c r="F65" s="5">
        <v>30</v>
      </c>
      <c r="G65" s="5" t="s">
        <v>4</v>
      </c>
      <c r="H65" s="100" t="s">
        <v>342</v>
      </c>
      <c r="I65" s="17">
        <f>C65*'System Profile Inputs'!$B$5</f>
        <v>47.736000000000004</v>
      </c>
      <c r="J65" s="199">
        <f>I65*'System Profile Inputs'!$B$9/'System Profile Inputs'!$B$10/'System Profile Inputs'!$B$11</f>
        <v>70.51909090909092</v>
      </c>
      <c r="K65" s="199"/>
      <c r="L65" s="199"/>
      <c r="M65" s="18">
        <f>J65/'System Profile Inputs'!$B$13*1000</f>
        <v>1469.1477272727275</v>
      </c>
      <c r="N65" s="17">
        <f>(I65*'System Profile Inputs'!$E$9/'System Profile Inputs'!$E$12+I65*'System Profile Inputs'!$B$9/'System Profile Inputs'!$B$11/'System Profile Inputs'!$E$12)*(1+'System Profile Inputs'!$E$10+'System Profile Inputs'!$E$11)*(1+'System Profile Inputs'!$E$14)</f>
        <v>59.625461626794277</v>
      </c>
      <c r="O65" s="17">
        <f>N65/'System Profile Inputs'!$E$6</f>
        <v>12.152650868943025</v>
      </c>
      <c r="P65" s="19">
        <f>(C65/'System Profile Inputs'!$B$6/0.8+M65*'System Profile Inputs'!$B$20*'System Profile Inputs'!$B$21/'System Profile Inputs'!$B$19/1000/0.8)*(1+'System Profile Inputs'!$B$22)</f>
        <v>24.13513962765958</v>
      </c>
      <c r="Q65" s="20">
        <f>N65*'System Profile Inputs'!$E$12*(1-'System Profile Inputs'!$E$10-'System Profile Inputs'!$E$11)</f>
        <v>51.546211576363646</v>
      </c>
      <c r="R65" s="20">
        <f>I65*'System Profile Inputs'!$E$9</f>
        <v>16.707599999999999</v>
      </c>
      <c r="S65" s="20">
        <f>M65*'System Profile Inputs'!$B$15*'System Profile Inputs'!$B$14/1000</f>
        <v>16.160625000000003</v>
      </c>
      <c r="T65" s="20">
        <f t="shared" si="1"/>
        <v>34.838611576363647</v>
      </c>
      <c r="U65" s="20">
        <f t="shared" si="2"/>
        <v>31.028400000000005</v>
      </c>
      <c r="V65" s="20">
        <f>I65*'System Profile Inputs'!$B$18*24*20%</f>
        <v>0</v>
      </c>
      <c r="W65" s="20">
        <f>I65*'System Profile Inputs'!$B$18*24*80%</f>
        <v>0</v>
      </c>
      <c r="X65" s="37">
        <f t="shared" si="15"/>
        <v>3.8102115763636419</v>
      </c>
      <c r="Y65" s="38">
        <f>'System Profile Inputs'!$E$6*(S65+W65)-U65</f>
        <v>48.261685446708796</v>
      </c>
      <c r="Z65" s="38">
        <f>'System Profile Inputs'!$E$6*S65-T65</f>
        <v>44.451473870345154</v>
      </c>
      <c r="AA65" s="38">
        <f>T65*'System Profile Inputs'!$B$11+W65*'System Profile Inputs'!$B$11-U65</f>
        <v>-0.37042181279999653</v>
      </c>
    </row>
    <row r="66" spans="2:27">
      <c r="B66" s="1">
        <v>62</v>
      </c>
      <c r="C66" s="21">
        <v>2</v>
      </c>
      <c r="D66" s="109">
        <v>13.200000000000001</v>
      </c>
      <c r="E66" s="4">
        <v>1200</v>
      </c>
      <c r="F66" s="4">
        <v>20</v>
      </c>
      <c r="G66" s="4" t="s">
        <v>4</v>
      </c>
      <c r="H66" s="21">
        <v>2</v>
      </c>
      <c r="I66" s="17">
        <f>C66*'System Profile Inputs'!$B$5/'System Profile Inputs'!$B$6</f>
        <v>51.063829787234049</v>
      </c>
      <c r="J66" s="199">
        <f>I66*'System Profile Inputs'!$B$9/'System Profile Inputs'!$B$10/'System Profile Inputs'!$B$11/'System Profile Inputs'!$E$13</f>
        <v>81.994785972584324</v>
      </c>
      <c r="K66" s="199"/>
      <c r="L66" s="199"/>
      <c r="M66" s="18">
        <f>J66/'System Profile Inputs'!$B$13*1000</f>
        <v>1708.2247077621735</v>
      </c>
      <c r="N66" s="17">
        <f>(I66*'System Profile Inputs'!$E$9/'System Profile Inputs'!$E$12/'System Profile Inputs'!$E$13+I66*'System Profile Inputs'!$B$9/'System Profile Inputs'!$B$11/'System Profile Inputs'!$E$12/'System Profile Inputs'!$E$13)*(1+'System Profile Inputs'!$E$10+'System Profile Inputs'!$E$11)*(1+'System Profile Inputs'!$E$14)</f>
        <v>69.328417334649401</v>
      </c>
      <c r="O66" s="17">
        <f>N66/'System Profile Inputs'!$E$6</f>
        <v>14.130273010511356</v>
      </c>
      <c r="P66" s="19">
        <f>(C66/'System Profile Inputs'!$B$6/0.8+M66*'System Profile Inputs'!$B$20*'System Profile Inputs'!$B$21/'System Profile Inputs'!$B$19/1000/0.8)*(1+'System Profile Inputs'!$B$22)</f>
        <v>27.646903969925411</v>
      </c>
      <c r="Q66" s="20">
        <f>N66*'System Profile Inputs'!$E$12*(1-'System Profile Inputs'!$E$10-'System Profile Inputs'!$E$11)</f>
        <v>59.934416785804395</v>
      </c>
      <c r="R66" s="20">
        <f>I66/'System Profile Inputs'!$E$13*'System Profile Inputs'!$E$9</f>
        <v>19.42645698427382</v>
      </c>
      <c r="S66" s="20">
        <f>M66*'System Profile Inputs'!$B$15*'System Profile Inputs'!$B$14/1000</f>
        <v>18.790471785383911</v>
      </c>
      <c r="T66" s="20">
        <f t="shared" si="1"/>
        <v>40.507959801530575</v>
      </c>
      <c r="U66" s="20">
        <f t="shared" si="2"/>
        <v>31.637372802960229</v>
      </c>
      <c r="V66" s="20">
        <f>I66*'System Profile Inputs'!$B$18*24*20%</f>
        <v>0</v>
      </c>
      <c r="W66" s="20">
        <f>I66*'System Profile Inputs'!$B$18*24*80%</f>
        <v>0</v>
      </c>
      <c r="X66" s="37">
        <f t="shared" ref="X66:X68" si="16">Q66+V66+W66-I66</f>
        <v>8.8705869985703458</v>
      </c>
      <c r="Y66" s="38">
        <f>'System Profile Inputs'!$E$6*(S66+W66)-U66</f>
        <v>60.555726996525308</v>
      </c>
      <c r="Z66" s="38">
        <f>'System Profile Inputs'!$E$6*S66-T66</f>
        <v>51.685139997954963</v>
      </c>
      <c r="AA66" s="38">
        <f>T66*'System Profile Inputs'!$B$11+W66*'System Profile Inputs'!$B$11-U66</f>
        <v>4.0096318223866803</v>
      </c>
    </row>
    <row r="67" spans="2:27">
      <c r="B67" s="1">
        <v>63</v>
      </c>
      <c r="C67" s="21">
        <v>2</v>
      </c>
      <c r="D67" s="109">
        <v>13.200000000000001</v>
      </c>
      <c r="E67" s="4">
        <v>1200</v>
      </c>
      <c r="F67" s="4">
        <v>20</v>
      </c>
      <c r="G67" s="4" t="s">
        <v>4</v>
      </c>
      <c r="H67" s="21">
        <v>2</v>
      </c>
      <c r="I67" s="17">
        <f>C67*'System Profile Inputs'!$B$5/'System Profile Inputs'!$B$6</f>
        <v>51.063829787234049</v>
      </c>
      <c r="J67" s="199">
        <f>I67*'System Profile Inputs'!$B$9/'System Profile Inputs'!$B$10/'System Profile Inputs'!$B$11/'System Profile Inputs'!$E$13</f>
        <v>81.994785972584324</v>
      </c>
      <c r="K67" s="199"/>
      <c r="L67" s="199"/>
      <c r="M67" s="18">
        <f>J67/'System Profile Inputs'!$B$13*1000</f>
        <v>1708.2247077621735</v>
      </c>
      <c r="N67" s="17">
        <f>(I67*'System Profile Inputs'!$E$9/'System Profile Inputs'!$E$12/'System Profile Inputs'!$E$13+I67*'System Profile Inputs'!$B$9/'System Profile Inputs'!$B$11/'System Profile Inputs'!$E$12/'System Profile Inputs'!$E$13)*(1+'System Profile Inputs'!$E$10+'System Profile Inputs'!$E$11)*(1+'System Profile Inputs'!$E$14)</f>
        <v>69.328417334649401</v>
      </c>
      <c r="O67" s="17">
        <f>N67/'System Profile Inputs'!$E$6</f>
        <v>14.130273010511356</v>
      </c>
      <c r="P67" s="19">
        <f>(C67/'System Profile Inputs'!$B$6/0.8+M67*'System Profile Inputs'!$B$20*'System Profile Inputs'!$B$21/'System Profile Inputs'!$B$19/1000/0.8)*(1+'System Profile Inputs'!$B$22)</f>
        <v>27.646903969925411</v>
      </c>
      <c r="Q67" s="20">
        <f>N67*'System Profile Inputs'!$E$12*(1-'System Profile Inputs'!$E$10-'System Profile Inputs'!$E$11)</f>
        <v>59.934416785804395</v>
      </c>
      <c r="R67" s="20">
        <f>I67/'System Profile Inputs'!$E$13*'System Profile Inputs'!$E$9</f>
        <v>19.42645698427382</v>
      </c>
      <c r="S67" s="20">
        <f>M67*'System Profile Inputs'!$B$15*'System Profile Inputs'!$B$14/1000</f>
        <v>18.790471785383911</v>
      </c>
      <c r="T67" s="20">
        <f t="shared" si="1"/>
        <v>40.507959801530575</v>
      </c>
      <c r="U67" s="20">
        <f t="shared" si="2"/>
        <v>31.637372802960229</v>
      </c>
      <c r="V67" s="20">
        <f>I67*'System Profile Inputs'!$B$18*24*20%</f>
        <v>0</v>
      </c>
      <c r="W67" s="20">
        <f>I67*'System Profile Inputs'!$B$18*24*80%</f>
        <v>0</v>
      </c>
      <c r="X67" s="37">
        <f t="shared" si="16"/>
        <v>8.8705869985703458</v>
      </c>
      <c r="Y67" s="38">
        <f>'System Profile Inputs'!$E$6*(S67+W67)-U67</f>
        <v>60.555726996525308</v>
      </c>
      <c r="Z67" s="38">
        <f>'System Profile Inputs'!$E$6*S67-T67</f>
        <v>51.685139997954963</v>
      </c>
      <c r="AA67" s="38">
        <f>T67*'System Profile Inputs'!$B$11+W67*'System Profile Inputs'!$B$11-U67</f>
        <v>4.0096318223866803</v>
      </c>
    </row>
    <row r="68" spans="2:27">
      <c r="B68" s="1">
        <v>64</v>
      </c>
      <c r="C68" s="113">
        <v>2.0150000000000001</v>
      </c>
      <c r="D68" s="109">
        <v>13.200000000000001</v>
      </c>
      <c r="E68" s="4">
        <v>1200</v>
      </c>
      <c r="F68" s="4">
        <v>20</v>
      </c>
      <c r="G68" s="4" t="s">
        <v>4</v>
      </c>
      <c r="H68" s="113" t="s">
        <v>343</v>
      </c>
      <c r="I68" s="17">
        <f>C68*'System Profile Inputs'!$B$5</f>
        <v>48.36</v>
      </c>
      <c r="J68" s="199">
        <f>I68*'System Profile Inputs'!$B$9/'System Profile Inputs'!$B$10/'System Profile Inputs'!$B$11</f>
        <v>71.440909090909088</v>
      </c>
      <c r="K68" s="199"/>
      <c r="L68" s="199"/>
      <c r="M68" s="18">
        <f>J68/'System Profile Inputs'!$B$13*1000</f>
        <v>1488.3522727272727</v>
      </c>
      <c r="N68" s="17">
        <f>(I68*'System Profile Inputs'!$E$9/'System Profile Inputs'!$E$12+I68*'System Profile Inputs'!$B$9/'System Profile Inputs'!$B$11/'System Profile Inputs'!$E$12)*(1+'System Profile Inputs'!$E$10+'System Profile Inputs'!$E$11)*(1+'System Profile Inputs'!$E$14)</f>
        <v>60.404879425837329</v>
      </c>
      <c r="O68" s="17">
        <f>N68/'System Profile Inputs'!$E$6</f>
        <v>12.311509050236396</v>
      </c>
      <c r="P68" s="19">
        <f>(C68/'System Profile Inputs'!$B$6/0.8+M68*'System Profile Inputs'!$B$20*'System Profile Inputs'!$B$21/'System Profile Inputs'!$B$19/1000/0.8)*(1+'System Profile Inputs'!$B$22)</f>
        <v>24.450631648936167</v>
      </c>
      <c r="Q68" s="20">
        <f>N68*'System Profile Inputs'!$E$12*(1-'System Profile Inputs'!$E$10-'System Profile Inputs'!$E$11)</f>
        <v>52.220018263636362</v>
      </c>
      <c r="R68" s="20">
        <f>I68*'System Profile Inputs'!$E$9</f>
        <v>16.925999999999998</v>
      </c>
      <c r="S68" s="20">
        <f>M68*'System Profile Inputs'!$B$15*'System Profile Inputs'!$B$14/1000</f>
        <v>16.371874999999999</v>
      </c>
      <c r="T68" s="20">
        <f t="shared" si="1"/>
        <v>35.29401826363636</v>
      </c>
      <c r="U68" s="20">
        <f t="shared" si="2"/>
        <v>31.434000000000001</v>
      </c>
      <c r="V68" s="20">
        <f>I68*'System Profile Inputs'!$B$18*24*20%</f>
        <v>0</v>
      </c>
      <c r="W68" s="20">
        <f>I68*'System Profile Inputs'!$B$18*24*80%</f>
        <v>0</v>
      </c>
      <c r="X68" s="37">
        <f t="shared" si="16"/>
        <v>3.8600182636363627</v>
      </c>
      <c r="Y68" s="38">
        <f>'System Profile Inputs'!$E$6*(S68+W68)-U68</f>
        <v>48.892557151894522</v>
      </c>
      <c r="Z68" s="38">
        <f>'System Profile Inputs'!$E$6*S68-T68</f>
        <v>45.032538888258159</v>
      </c>
      <c r="AA68" s="38">
        <f>T68*'System Profile Inputs'!$B$11+W68*'System Profile Inputs'!$B$11-U68</f>
        <v>-0.37526392800000252</v>
      </c>
    </row>
    <row r="69" spans="2:27">
      <c r="B69" s="1">
        <v>65</v>
      </c>
      <c r="C69" s="21">
        <v>2.0350000000000001</v>
      </c>
      <c r="D69" s="109">
        <v>13.200000000000001</v>
      </c>
      <c r="E69" s="4">
        <v>1200</v>
      </c>
      <c r="F69" s="4">
        <v>20</v>
      </c>
      <c r="G69" s="4" t="s">
        <v>4</v>
      </c>
      <c r="H69" s="21">
        <v>2.0350000000000001</v>
      </c>
      <c r="I69" s="17">
        <f>C69*'System Profile Inputs'!$B$5/'System Profile Inputs'!$B$6</f>
        <v>51.957446808510646</v>
      </c>
      <c r="J69" s="199">
        <f>I69*'System Profile Inputs'!$B$9/'System Profile Inputs'!$B$10/'System Profile Inputs'!$B$11/'System Profile Inputs'!$E$13</f>
        <v>83.429694727104547</v>
      </c>
      <c r="K69" s="199"/>
      <c r="L69" s="199"/>
      <c r="M69" s="18">
        <f>J69/'System Profile Inputs'!$B$13*1000</f>
        <v>1738.1186401480113</v>
      </c>
      <c r="N69" s="17">
        <f>(I69*'System Profile Inputs'!$E$9/'System Profile Inputs'!$E$12/'System Profile Inputs'!$E$13+I69*'System Profile Inputs'!$B$9/'System Profile Inputs'!$B$11/'System Profile Inputs'!$E$12/'System Profile Inputs'!$E$13)*(1+'System Profile Inputs'!$E$10+'System Profile Inputs'!$E$11)*(1+'System Profile Inputs'!$E$14)</f>
        <v>70.54166463800577</v>
      </c>
      <c r="O69" s="17">
        <f>N69/'System Profile Inputs'!$E$6</f>
        <v>14.377552788195306</v>
      </c>
      <c r="P69" s="19">
        <f>(C69/'System Profile Inputs'!$B$6/0.8+M69*'System Profile Inputs'!$B$20*'System Profile Inputs'!$B$21/'System Profile Inputs'!$B$19/1000/0.8)*(1+'System Profile Inputs'!$B$22)</f>
        <v>28.130724789399107</v>
      </c>
      <c r="Q69" s="20">
        <f>N69*'System Profile Inputs'!$E$12*(1-'System Profile Inputs'!$E$10-'System Profile Inputs'!$E$11)</f>
        <v>60.983269079555981</v>
      </c>
      <c r="R69" s="20">
        <f>I69/'System Profile Inputs'!$E$13*'System Profile Inputs'!$E$9</f>
        <v>19.766419981498615</v>
      </c>
      <c r="S69" s="20">
        <f>M69*'System Profile Inputs'!$B$15*'System Profile Inputs'!$B$14/1000</f>
        <v>19.119305041628127</v>
      </c>
      <c r="T69" s="20">
        <f t="shared" ref="T69:T111" si="17">Q69-R69</f>
        <v>41.216849098057367</v>
      </c>
      <c r="U69" s="20">
        <f t="shared" si="2"/>
        <v>32.191026827012031</v>
      </c>
      <c r="V69" s="20">
        <f>I69*'System Profile Inputs'!$B$18*24*20%</f>
        <v>0</v>
      </c>
      <c r="W69" s="20">
        <f>I69*'System Profile Inputs'!$B$18*24*80%</f>
        <v>0</v>
      </c>
      <c r="X69" s="37">
        <f t="shared" ref="X69:X75" si="18">Q69+V69+W69-I69</f>
        <v>9.0258222710453353</v>
      </c>
      <c r="Y69" s="38">
        <f>'System Profile Inputs'!$E$6*(S69+W69)-U69</f>
        <v>61.615452218964485</v>
      </c>
      <c r="Z69" s="38">
        <f>'System Profile Inputs'!$E$6*S69-T69</f>
        <v>52.58962994791915</v>
      </c>
      <c r="AA69" s="38">
        <f>T69*'System Profile Inputs'!$B$11+W69*'System Profile Inputs'!$B$11-U69</f>
        <v>4.0798003792784527</v>
      </c>
    </row>
    <row r="70" spans="2:27">
      <c r="B70" s="1">
        <v>66</v>
      </c>
      <c r="C70" s="100">
        <f>2.27*0.9</f>
        <v>2.0430000000000001</v>
      </c>
      <c r="D70" s="110">
        <v>13.600000000000001</v>
      </c>
      <c r="E70" s="5">
        <v>1200</v>
      </c>
      <c r="F70" s="5">
        <v>30</v>
      </c>
      <c r="G70" s="5" t="s">
        <v>4</v>
      </c>
      <c r="H70" s="100">
        <v>2.0430000000000001</v>
      </c>
      <c r="I70" s="17">
        <f>C70*'System Profile Inputs'!$B$5/'System Profile Inputs'!$B$6</f>
        <v>52.161702127659581</v>
      </c>
      <c r="J70" s="199">
        <f>I70*'System Profile Inputs'!$B$9/'System Profile Inputs'!$B$10/'System Profile Inputs'!$B$11/'System Profile Inputs'!$E$13</f>
        <v>83.757673870994878</v>
      </c>
      <c r="K70" s="199"/>
      <c r="L70" s="199"/>
      <c r="M70" s="18">
        <f>J70/'System Profile Inputs'!$B$13*1000</f>
        <v>1744.9515389790599</v>
      </c>
      <c r="N70" s="17">
        <f>(I70*'System Profile Inputs'!$E$9/'System Profile Inputs'!$E$12/'System Profile Inputs'!$E$13+I70*'System Profile Inputs'!$B$9/'System Profile Inputs'!$B$11/'System Profile Inputs'!$E$12/'System Profile Inputs'!$E$13)*(1+'System Profile Inputs'!$E$10+'System Profile Inputs'!$E$11)*(1+'System Profile Inputs'!$E$14)</f>
        <v>70.818978307344366</v>
      </c>
      <c r="O70" s="17">
        <f>N70/'System Profile Inputs'!$E$6</f>
        <v>14.434073880237351</v>
      </c>
      <c r="P70" s="19">
        <f>(C70/'System Profile Inputs'!$B$6/0.8+M70*'System Profile Inputs'!$B$20*'System Profile Inputs'!$B$21/'System Profile Inputs'!$B$19/1000/0.8)*(1+'System Profile Inputs'!$B$22)</f>
        <v>28.241312405278801</v>
      </c>
      <c r="Q70" s="20">
        <f>N70*'System Profile Inputs'!$E$12*(1-'System Profile Inputs'!$E$10-'System Profile Inputs'!$E$11)</f>
        <v>61.223006746699191</v>
      </c>
      <c r="R70" s="20">
        <f>I70/'System Profile Inputs'!$E$13*'System Profile Inputs'!$E$9</f>
        <v>19.84412580943571</v>
      </c>
      <c r="S70" s="20">
        <f>M70*'System Profile Inputs'!$B$15*'System Profile Inputs'!$B$14/1000</f>
        <v>19.194466928769661</v>
      </c>
      <c r="T70" s="20">
        <f t="shared" si="17"/>
        <v>41.378880937263482</v>
      </c>
      <c r="U70" s="20">
        <f t="shared" ref="U70:U111" si="19">I70-R70</f>
        <v>32.317576318223871</v>
      </c>
      <c r="V70" s="20">
        <f>I70*'System Profile Inputs'!$B$18*24*20%</f>
        <v>0</v>
      </c>
      <c r="W70" s="20">
        <f>I70*'System Profile Inputs'!$B$18*24*80%</f>
        <v>0</v>
      </c>
      <c r="X70" s="37">
        <f t="shared" si="18"/>
        <v>9.0613046190396105</v>
      </c>
      <c r="Y70" s="38">
        <f>'System Profile Inputs'!$E$6*(S70+W70)-U70</f>
        <v>61.857675126950582</v>
      </c>
      <c r="Z70" s="38">
        <f>'System Profile Inputs'!$E$6*S70-T70</f>
        <v>52.796370507910972</v>
      </c>
      <c r="AA70" s="38">
        <f>T70*'System Profile Inputs'!$B$11+W70*'System Profile Inputs'!$B$11-U70</f>
        <v>4.095838906567991</v>
      </c>
    </row>
    <row r="71" spans="2:27">
      <c r="B71" s="1">
        <v>67</v>
      </c>
      <c r="C71" s="100">
        <f>2.34*0.9</f>
        <v>2.1059999999999999</v>
      </c>
      <c r="D71" s="110">
        <v>16.32</v>
      </c>
      <c r="E71" s="5">
        <v>1200</v>
      </c>
      <c r="F71" s="5">
        <v>30</v>
      </c>
      <c r="G71" s="5" t="s">
        <v>4</v>
      </c>
      <c r="H71" s="100">
        <v>2.1059999999999999</v>
      </c>
      <c r="I71" s="17">
        <f>C71*'System Profile Inputs'!$B$5/'System Profile Inputs'!$B$6</f>
        <v>53.770212765957446</v>
      </c>
      <c r="J71" s="199">
        <f>I71*'System Profile Inputs'!$B$9/'System Profile Inputs'!$B$10/'System Profile Inputs'!$B$11/'System Profile Inputs'!$E$13</f>
        <v>86.340509629131276</v>
      </c>
      <c r="K71" s="199"/>
      <c r="L71" s="199"/>
      <c r="M71" s="18">
        <f>J71/'System Profile Inputs'!$B$13*1000</f>
        <v>1798.7606172735682</v>
      </c>
      <c r="N71" s="17">
        <f>(I71*'System Profile Inputs'!$E$9/'System Profile Inputs'!$E$12/'System Profile Inputs'!$E$13+I71*'System Profile Inputs'!$B$9/'System Profile Inputs'!$B$11/'System Profile Inputs'!$E$12/'System Profile Inputs'!$E$13)*(1+'System Profile Inputs'!$E$10+'System Profile Inputs'!$E$11)*(1+'System Profile Inputs'!$E$14)</f>
        <v>73.002823453385801</v>
      </c>
      <c r="O71" s="17">
        <f>N71/'System Profile Inputs'!$E$6</f>
        <v>14.879177480068455</v>
      </c>
      <c r="P71" s="19">
        <f>(C71/'System Profile Inputs'!$B$6/0.8+M71*'System Profile Inputs'!$B$20*'System Profile Inputs'!$B$21/'System Profile Inputs'!$B$19/1000/0.8)*(1+'System Profile Inputs'!$B$22)</f>
        <v>29.112189880331453</v>
      </c>
      <c r="Q71" s="20">
        <f>N71*'System Profile Inputs'!$E$12*(1-'System Profile Inputs'!$E$10-'System Profile Inputs'!$E$11)</f>
        <v>63.110940875452016</v>
      </c>
      <c r="R71" s="20">
        <f>I71/'System Profile Inputs'!$E$13*'System Profile Inputs'!$E$9</f>
        <v>20.456059204440329</v>
      </c>
      <c r="S71" s="20">
        <f>M71*'System Profile Inputs'!$B$15*'System Profile Inputs'!$B$14/1000</f>
        <v>19.78636679000925</v>
      </c>
      <c r="T71" s="20">
        <f t="shared" si="17"/>
        <v>42.654881671011687</v>
      </c>
      <c r="U71" s="20">
        <f t="shared" si="19"/>
        <v>33.314153561517116</v>
      </c>
      <c r="V71" s="20">
        <f>I71*'System Profile Inputs'!$B$18*24*20%</f>
        <v>0</v>
      </c>
      <c r="W71" s="20">
        <f>I71*'System Profile Inputs'!$B$18*24*80%</f>
        <v>0</v>
      </c>
      <c r="X71" s="37">
        <f t="shared" si="18"/>
        <v>9.3407281094945702</v>
      </c>
      <c r="Y71" s="38">
        <f>'System Profile Inputs'!$E$6*(S71+W71)-U71</f>
        <v>63.765180527341116</v>
      </c>
      <c r="Z71" s="38">
        <f>'System Profile Inputs'!$E$6*S71-T71</f>
        <v>54.424452417846545</v>
      </c>
      <c r="AA71" s="38">
        <f>T71*'System Profile Inputs'!$B$11+W71*'System Profile Inputs'!$B$11-U71</f>
        <v>4.2221423089731687</v>
      </c>
    </row>
    <row r="72" spans="2:27">
      <c r="B72" s="1">
        <v>68</v>
      </c>
      <c r="C72" s="100">
        <f>2.38*0.9</f>
        <v>2.1419999999999999</v>
      </c>
      <c r="D72" s="110">
        <v>13.600000000000001</v>
      </c>
      <c r="E72" s="5">
        <v>1200</v>
      </c>
      <c r="F72" s="5">
        <v>30</v>
      </c>
      <c r="G72" s="5" t="s">
        <v>4</v>
      </c>
      <c r="H72" s="100">
        <v>2.1419999999999999</v>
      </c>
      <c r="I72" s="17">
        <f>C72*'System Profile Inputs'!$B$5/'System Profile Inputs'!$B$6</f>
        <v>54.689361702127663</v>
      </c>
      <c r="J72" s="199">
        <f>I72*'System Profile Inputs'!$B$9/'System Profile Inputs'!$B$10/'System Profile Inputs'!$B$11/'System Profile Inputs'!$E$13</f>
        <v>87.816415776637811</v>
      </c>
      <c r="K72" s="199"/>
      <c r="L72" s="199"/>
      <c r="M72" s="18">
        <f>J72/'System Profile Inputs'!$B$13*1000</f>
        <v>1829.5086620132877</v>
      </c>
      <c r="N72" s="17">
        <f>(I72*'System Profile Inputs'!$E$9/'System Profile Inputs'!$E$12/'System Profile Inputs'!$E$13+I72*'System Profile Inputs'!$B$9/'System Profile Inputs'!$B$11/'System Profile Inputs'!$E$12/'System Profile Inputs'!$E$13)*(1+'System Profile Inputs'!$E$10+'System Profile Inputs'!$E$11)*(1+'System Profile Inputs'!$E$14)</f>
        <v>74.250734965409521</v>
      </c>
      <c r="O72" s="17">
        <f>N72/'System Profile Inputs'!$E$6</f>
        <v>15.133522394257666</v>
      </c>
      <c r="P72" s="19">
        <f>(C72/'System Profile Inputs'!$B$6/0.8+M72*'System Profile Inputs'!$B$20*'System Profile Inputs'!$B$21/'System Profile Inputs'!$B$19/1000/0.8)*(1+'System Profile Inputs'!$B$22)</f>
        <v>29.609834151790121</v>
      </c>
      <c r="Q72" s="20">
        <f>N72*'System Profile Inputs'!$E$12*(1-'System Profile Inputs'!$E$10-'System Profile Inputs'!$E$11)</f>
        <v>64.189760377596528</v>
      </c>
      <c r="R72" s="20">
        <f>I72/'System Profile Inputs'!$E$13*'System Profile Inputs'!$E$9</f>
        <v>20.805735430157259</v>
      </c>
      <c r="S72" s="20">
        <f>M72*'System Profile Inputs'!$B$15*'System Profile Inputs'!$B$14/1000</f>
        <v>20.124595282146164</v>
      </c>
      <c r="T72" s="20">
        <f t="shared" si="17"/>
        <v>43.384024947439272</v>
      </c>
      <c r="U72" s="20">
        <f t="shared" si="19"/>
        <v>33.8836262719704</v>
      </c>
      <c r="V72" s="20">
        <f>I72*'System Profile Inputs'!$B$18*24*20%</f>
        <v>0</v>
      </c>
      <c r="W72" s="20">
        <f>I72*'System Profile Inputs'!$B$18*24*80%</f>
        <v>0</v>
      </c>
      <c r="X72" s="37">
        <f t="shared" si="18"/>
        <v>9.5003986754688654</v>
      </c>
      <c r="Y72" s="38">
        <f>'System Profile Inputs'!$E$6*(S72+W72)-U72</f>
        <v>64.855183613278584</v>
      </c>
      <c r="Z72" s="38">
        <f>'System Profile Inputs'!$E$6*S72-T72</f>
        <v>55.354784937809711</v>
      </c>
      <c r="AA72" s="38">
        <f>T72*'System Profile Inputs'!$B$11+W72*'System Profile Inputs'!$B$11-U72</f>
        <v>4.2943156817761619</v>
      </c>
    </row>
    <row r="73" spans="2:27">
      <c r="B73" s="1">
        <v>69</v>
      </c>
      <c r="C73" s="21">
        <v>2.15</v>
      </c>
      <c r="D73" s="109">
        <v>15.84</v>
      </c>
      <c r="E73" s="4">
        <v>1200</v>
      </c>
      <c r="F73" s="4">
        <v>20</v>
      </c>
      <c r="G73" s="4" t="s">
        <v>4</v>
      </c>
      <c r="H73" s="21">
        <v>2.15</v>
      </c>
      <c r="I73" s="17">
        <f>C73*'System Profile Inputs'!$B$5/'System Profile Inputs'!$B$6</f>
        <v>54.89361702127659</v>
      </c>
      <c r="J73" s="199">
        <f>I73*'System Profile Inputs'!$B$9/'System Profile Inputs'!$B$10/'System Profile Inputs'!$B$11/'System Profile Inputs'!$E$13</f>
        <v>88.144394920528114</v>
      </c>
      <c r="K73" s="199"/>
      <c r="L73" s="199"/>
      <c r="M73" s="18">
        <f>J73/'System Profile Inputs'!$B$13*1000</f>
        <v>1836.3415608443356</v>
      </c>
      <c r="N73" s="17">
        <f>(I73*'System Profile Inputs'!$E$9/'System Profile Inputs'!$E$12/'System Profile Inputs'!$E$13+I73*'System Profile Inputs'!$B$9/'System Profile Inputs'!$B$11/'System Profile Inputs'!$E$12/'System Profile Inputs'!$E$13)*(1+'System Profile Inputs'!$E$10+'System Profile Inputs'!$E$11)*(1+'System Profile Inputs'!$E$14)</f>
        <v>74.528048634748089</v>
      </c>
      <c r="O73" s="17">
        <f>N73/'System Profile Inputs'!$E$6</f>
        <v>15.190043486299706</v>
      </c>
      <c r="P73" s="19">
        <f>(C73/'System Profile Inputs'!$B$6/0.8+M73*'System Profile Inputs'!$B$20*'System Profile Inputs'!$B$21/'System Profile Inputs'!$B$19/1000/0.8)*(1+'System Profile Inputs'!$B$22)</f>
        <v>29.720421767669805</v>
      </c>
      <c r="Q73" s="20">
        <f>N73*'System Profile Inputs'!$E$12*(1-'System Profile Inputs'!$E$10-'System Profile Inputs'!$E$11)</f>
        <v>64.429498044739717</v>
      </c>
      <c r="R73" s="20">
        <f>I73/'System Profile Inputs'!$E$13*'System Profile Inputs'!$E$9</f>
        <v>20.883441258094351</v>
      </c>
      <c r="S73" s="20">
        <f>M73*'System Profile Inputs'!$B$15*'System Profile Inputs'!$B$14/1000</f>
        <v>20.199757169287697</v>
      </c>
      <c r="T73" s="20">
        <f t="shared" si="17"/>
        <v>43.546056786645366</v>
      </c>
      <c r="U73" s="20">
        <f t="shared" si="19"/>
        <v>34.010175763182239</v>
      </c>
      <c r="V73" s="20">
        <f>I73*'System Profile Inputs'!$B$18*24*20%</f>
        <v>0</v>
      </c>
      <c r="W73" s="20">
        <f>I73*'System Profile Inputs'!$B$18*24*80%</f>
        <v>0</v>
      </c>
      <c r="X73" s="37">
        <f t="shared" si="18"/>
        <v>9.5358810234631264</v>
      </c>
      <c r="Y73" s="38">
        <f>'System Profile Inputs'!$E$6*(S73+W73)-U73</f>
        <v>65.097406521264674</v>
      </c>
      <c r="Z73" s="38">
        <f>'System Profile Inputs'!$E$6*S73-T73</f>
        <v>55.56152549780154</v>
      </c>
      <c r="AA73" s="38">
        <f>T73*'System Profile Inputs'!$B$11+W73*'System Profile Inputs'!$B$11-U73</f>
        <v>4.3103542090656859</v>
      </c>
    </row>
    <row r="74" spans="2:27">
      <c r="B74" s="1">
        <v>70</v>
      </c>
      <c r="C74" s="21">
        <v>2.2000000000000002</v>
      </c>
      <c r="D74" s="109">
        <v>15.84</v>
      </c>
      <c r="E74" s="4">
        <v>1200</v>
      </c>
      <c r="F74" s="4">
        <v>20</v>
      </c>
      <c r="G74" s="4" t="s">
        <v>4</v>
      </c>
      <c r="H74" s="21">
        <v>2.2000000000000002</v>
      </c>
      <c r="I74" s="17">
        <f>C74*'System Profile Inputs'!$B$5/'System Profile Inputs'!$B$6</f>
        <v>56.170212765957451</v>
      </c>
      <c r="J74" s="199">
        <f>I74*'System Profile Inputs'!$B$9/'System Profile Inputs'!$B$10/'System Profile Inputs'!$B$11/'System Profile Inputs'!$E$13</f>
        <v>90.194264569842744</v>
      </c>
      <c r="K74" s="199"/>
      <c r="L74" s="199"/>
      <c r="M74" s="18">
        <f>J74/'System Profile Inputs'!$B$13*1000</f>
        <v>1879.0471785383904</v>
      </c>
      <c r="N74" s="17">
        <f>(I74*'System Profile Inputs'!$E$9/'System Profile Inputs'!$E$12/'System Profile Inputs'!$E$13+I74*'System Profile Inputs'!$B$9/'System Profile Inputs'!$B$11/'System Profile Inputs'!$E$12/'System Profile Inputs'!$E$13)*(1+'System Profile Inputs'!$E$10+'System Profile Inputs'!$E$11)*(1+'System Profile Inputs'!$E$14)</f>
        <v>76.261259068114327</v>
      </c>
      <c r="O74" s="17">
        <f>N74/'System Profile Inputs'!$E$6</f>
        <v>15.54330031156249</v>
      </c>
      <c r="P74" s="19">
        <f>(C74/'System Profile Inputs'!$B$6/0.8+M74*'System Profile Inputs'!$B$20*'System Profile Inputs'!$B$21/'System Profile Inputs'!$B$19/1000/0.8)*(1+'System Profile Inputs'!$B$22)</f>
        <v>30.411594366917949</v>
      </c>
      <c r="Q74" s="20">
        <f>N74*'System Profile Inputs'!$E$12*(1-'System Profile Inputs'!$E$10-'System Profile Inputs'!$E$11)</f>
        <v>65.927858464384826</v>
      </c>
      <c r="R74" s="20">
        <f>I74/'System Profile Inputs'!$E$13*'System Profile Inputs'!$E$9</f>
        <v>21.369102682701204</v>
      </c>
      <c r="S74" s="20">
        <f>M74*'System Profile Inputs'!$B$15*'System Profile Inputs'!$B$14/1000</f>
        <v>20.669518963922297</v>
      </c>
      <c r="T74" s="20">
        <f t="shared" si="17"/>
        <v>44.558755781683622</v>
      </c>
      <c r="U74" s="20">
        <f t="shared" si="19"/>
        <v>34.801110083256248</v>
      </c>
      <c r="V74" s="20">
        <f>I74*'System Profile Inputs'!$B$18*24*20%</f>
        <v>0</v>
      </c>
      <c r="W74" s="20">
        <f>I74*'System Profile Inputs'!$B$18*24*80%</f>
        <v>0</v>
      </c>
      <c r="X74" s="37">
        <f t="shared" si="18"/>
        <v>9.7576456984273747</v>
      </c>
      <c r="Y74" s="38">
        <f>'System Profile Inputs'!$E$6*(S74+W74)-U74</f>
        <v>66.611299696177809</v>
      </c>
      <c r="Z74" s="38">
        <f>'System Profile Inputs'!$E$6*S74-T74</f>
        <v>56.853653997750435</v>
      </c>
      <c r="AA74" s="38">
        <f>T74*'System Profile Inputs'!$B$11+W74*'System Profile Inputs'!$B$11-U74</f>
        <v>4.4105950046253426</v>
      </c>
    </row>
    <row r="75" spans="2:27">
      <c r="B75" s="1">
        <v>71</v>
      </c>
      <c r="C75" s="21">
        <v>2.27</v>
      </c>
      <c r="D75" s="109">
        <v>15.84</v>
      </c>
      <c r="E75" s="4">
        <v>1200</v>
      </c>
      <c r="F75" s="4">
        <v>20</v>
      </c>
      <c r="G75" s="4" t="s">
        <v>4</v>
      </c>
      <c r="H75" s="21" t="s">
        <v>344</v>
      </c>
      <c r="I75" s="17">
        <f>C75*'System Profile Inputs'!$B$5</f>
        <v>54.480000000000004</v>
      </c>
      <c r="J75" s="199">
        <f>I75*'System Profile Inputs'!$B$9/'System Profile Inputs'!$B$10/'System Profile Inputs'!$B$11</f>
        <v>80.481818181818198</v>
      </c>
      <c r="K75" s="199"/>
      <c r="L75" s="199"/>
      <c r="M75" s="18">
        <f>J75/'System Profile Inputs'!$B$13*1000</f>
        <v>1676.7045454545457</v>
      </c>
      <c r="N75" s="17">
        <f>(I75*'System Profile Inputs'!$E$9/'System Profile Inputs'!$E$12+I75*'System Profile Inputs'!$B$9/'System Profile Inputs'!$B$11/'System Profile Inputs'!$E$12)*(1+'System Profile Inputs'!$E$10+'System Profile Inputs'!$E$11)*(1+'System Profile Inputs'!$E$14)</f>
        <v>68.049169377990452</v>
      </c>
      <c r="O75" s="17">
        <f>N75/'System Profile Inputs'!$E$6</f>
        <v>13.869541212921401</v>
      </c>
      <c r="P75" s="19">
        <f>(C75/'System Profile Inputs'!$B$6/0.8+M75*'System Profile Inputs'!$B$20*'System Profile Inputs'!$B$21/'System Profile Inputs'!$B$19/1000/0.8)*(1+'System Profile Inputs'!$B$22)</f>
        <v>27.544880319148945</v>
      </c>
      <c r="Q75" s="20">
        <f>N75*'System Profile Inputs'!$E$12*(1-'System Profile Inputs'!$E$10-'System Profile Inputs'!$E$11)</f>
        <v>58.828506927272741</v>
      </c>
      <c r="R75" s="20">
        <f>I75*'System Profile Inputs'!$E$9</f>
        <v>19.068000000000001</v>
      </c>
      <c r="S75" s="20">
        <f>M75*'System Profile Inputs'!$B$15*'System Profile Inputs'!$B$14/1000</f>
        <v>18.443750000000005</v>
      </c>
      <c r="T75" s="20">
        <f t="shared" si="17"/>
        <v>39.760506927272743</v>
      </c>
      <c r="U75" s="20">
        <f t="shared" si="19"/>
        <v>35.412000000000006</v>
      </c>
      <c r="V75" s="20">
        <f>I75*'System Profile Inputs'!$B$18*24*20%</f>
        <v>0</v>
      </c>
      <c r="W75" s="20">
        <f>I75*'System Profile Inputs'!$B$18*24*80%</f>
        <v>0</v>
      </c>
      <c r="X75" s="37">
        <f t="shared" si="18"/>
        <v>4.3485069272727372</v>
      </c>
      <c r="Y75" s="38">
        <f>'System Profile Inputs'!$E$6*(S75+W75)-U75</f>
        <v>55.079952721985407</v>
      </c>
      <c r="Z75" s="38">
        <f>'System Profile Inputs'!$E$6*S75-T75</f>
        <v>50.73144579471267</v>
      </c>
      <c r="AA75" s="38">
        <f>T75*'System Profile Inputs'!$B$11+W75*'System Profile Inputs'!$B$11-U75</f>
        <v>-0.42275390399998969</v>
      </c>
    </row>
    <row r="76" spans="2:27">
      <c r="B76" s="1">
        <v>72</v>
      </c>
      <c r="C76" s="21">
        <v>2.2999999999999998</v>
      </c>
      <c r="D76" s="109">
        <v>15.84</v>
      </c>
      <c r="E76" s="4">
        <v>1200</v>
      </c>
      <c r="F76" s="4">
        <v>20</v>
      </c>
      <c r="G76" s="4" t="s">
        <v>4</v>
      </c>
      <c r="H76" s="21">
        <v>2.2999999999999998</v>
      </c>
      <c r="I76" s="17">
        <f>C76*'System Profile Inputs'!$B$5/'System Profile Inputs'!$B$6</f>
        <v>58.723404255319146</v>
      </c>
      <c r="J76" s="199">
        <f>I76*'System Profile Inputs'!$B$9/'System Profile Inputs'!$B$10/'System Profile Inputs'!$B$11/'System Profile Inputs'!$E$13</f>
        <v>94.294003868471947</v>
      </c>
      <c r="K76" s="199"/>
      <c r="L76" s="199"/>
      <c r="M76" s="18">
        <f>J76/'System Profile Inputs'!$B$13*1000</f>
        <v>1964.4584139264989</v>
      </c>
      <c r="N76" s="17">
        <f>(I76*'System Profile Inputs'!$E$9/'System Profile Inputs'!$E$12/'System Profile Inputs'!$E$13+I76*'System Profile Inputs'!$B$9/'System Profile Inputs'!$B$11/'System Profile Inputs'!$E$12/'System Profile Inputs'!$E$13)*(1+'System Profile Inputs'!$E$10+'System Profile Inputs'!$E$11)*(1+'System Profile Inputs'!$E$14)</f>
        <v>79.727679934846776</v>
      </c>
      <c r="O76" s="17">
        <f>N76/'System Profile Inputs'!$E$6</f>
        <v>16.249813962088052</v>
      </c>
      <c r="P76" s="19">
        <f>(C76/'System Profile Inputs'!$B$6/0.8+M76*'System Profile Inputs'!$B$20*'System Profile Inputs'!$B$21/'System Profile Inputs'!$B$19/1000/0.8)*(1+'System Profile Inputs'!$B$22)</f>
        <v>31.79393956541421</v>
      </c>
      <c r="Q76" s="20">
        <f>N76*'System Profile Inputs'!$E$12*(1-'System Profile Inputs'!$E$10-'System Profile Inputs'!$E$11)</f>
        <v>68.924579303675017</v>
      </c>
      <c r="R76" s="20">
        <f>I76/'System Profile Inputs'!$E$13*'System Profile Inputs'!$E$9</f>
        <v>22.340425531914892</v>
      </c>
      <c r="S76" s="20">
        <f>M76*'System Profile Inputs'!$B$15*'System Profile Inputs'!$B$14/1000</f>
        <v>21.60904255319149</v>
      </c>
      <c r="T76" s="20">
        <f t="shared" si="17"/>
        <v>46.584153771760128</v>
      </c>
      <c r="U76" s="20">
        <f t="shared" si="19"/>
        <v>36.38297872340425</v>
      </c>
      <c r="V76" s="20">
        <f>I76*'System Profile Inputs'!$B$18*24*20%</f>
        <v>0</v>
      </c>
      <c r="W76" s="20">
        <f>I76*'System Profile Inputs'!$B$18*24*80%</f>
        <v>0</v>
      </c>
      <c r="X76" s="37">
        <f t="shared" ref="X76:X111" si="20">Q76+V76+W76-I76</f>
        <v>10.201175048355871</v>
      </c>
      <c r="Y76" s="38">
        <f>'System Profile Inputs'!$E$6*(S76+W76)-U76</f>
        <v>69.639086046004067</v>
      </c>
      <c r="Z76" s="38">
        <f>'System Profile Inputs'!$E$6*S76-T76</f>
        <v>59.437910997648189</v>
      </c>
      <c r="AA76" s="38">
        <f>T76*'System Profile Inputs'!$B$11+W76*'System Profile Inputs'!$B$11-U76</f>
        <v>4.6110765957446631</v>
      </c>
    </row>
    <row r="77" spans="2:27">
      <c r="B77" s="1">
        <v>73</v>
      </c>
      <c r="C77" s="100">
        <f>2.74*0.9</f>
        <v>2.4660000000000002</v>
      </c>
      <c r="D77" s="110">
        <v>16.32</v>
      </c>
      <c r="E77" s="5">
        <v>2000</v>
      </c>
      <c r="F77" s="5">
        <v>30</v>
      </c>
      <c r="G77" s="5" t="s">
        <v>4</v>
      </c>
      <c r="H77" s="100">
        <v>2.4660000000000002</v>
      </c>
      <c r="I77" s="17">
        <f>C77*'System Profile Inputs'!$B$5/'System Profile Inputs'!$B$6</f>
        <v>62.961702127659585</v>
      </c>
      <c r="J77" s="199">
        <f>I77*'System Profile Inputs'!$B$9/'System Profile Inputs'!$B$10/'System Profile Inputs'!$B$11/'System Profile Inputs'!$E$13</f>
        <v>101.09957110419647</v>
      </c>
      <c r="K77" s="199"/>
      <c r="L77" s="199"/>
      <c r="M77" s="18">
        <f>J77/'System Profile Inputs'!$B$13*1000</f>
        <v>2106.2410646707594</v>
      </c>
      <c r="N77" s="17">
        <f>(I77*'System Profile Inputs'!$E$9/'System Profile Inputs'!$E$12/'System Profile Inputs'!$E$13+I77*'System Profile Inputs'!$B$9/'System Profile Inputs'!$B$11/'System Profile Inputs'!$E$12/'System Profile Inputs'!$E$13)*(1+'System Profile Inputs'!$E$10+'System Profile Inputs'!$E$11)*(1+'System Profile Inputs'!$E$14)</f>
        <v>85.481938573622713</v>
      </c>
      <c r="O77" s="17">
        <f>N77/'System Profile Inputs'!$E$6</f>
        <v>17.422626621960504</v>
      </c>
      <c r="P77" s="19">
        <f>(C77/'System Profile Inputs'!$B$6/0.8+M77*'System Profile Inputs'!$B$20*'System Profile Inputs'!$B$21/'System Profile Inputs'!$B$19/1000/0.8)*(1+'System Profile Inputs'!$B$22)</f>
        <v>34.088632594918032</v>
      </c>
      <c r="Q77" s="20">
        <f>N77*'System Profile Inputs'!$E$12*(1-'System Profile Inputs'!$E$10-'System Profile Inputs'!$E$11)</f>
        <v>73.899135896896823</v>
      </c>
      <c r="R77" s="20">
        <f>I77/'System Profile Inputs'!$E$13*'System Profile Inputs'!$E$9</f>
        <v>23.952821461609624</v>
      </c>
      <c r="S77" s="20">
        <f>M77*'System Profile Inputs'!$B$15*'System Profile Inputs'!$B$14/1000</f>
        <v>23.168651711378356</v>
      </c>
      <c r="T77" s="20">
        <f t="shared" si="17"/>
        <v>49.946314435287199</v>
      </c>
      <c r="U77" s="20">
        <f t="shared" si="19"/>
        <v>39.008880666049961</v>
      </c>
      <c r="V77" s="20">
        <f>I77*'System Profile Inputs'!$B$18*24*20%</f>
        <v>0</v>
      </c>
      <c r="W77" s="20">
        <f>I77*'System Profile Inputs'!$B$18*24*80%</f>
        <v>0</v>
      </c>
      <c r="X77" s="37">
        <f t="shared" si="20"/>
        <v>10.937433769237238</v>
      </c>
      <c r="Y77" s="38">
        <f>'System Profile Inputs'!$E$6*(S77+W77)-U77</f>
        <v>74.665211386715669</v>
      </c>
      <c r="Z77" s="38">
        <f>'System Profile Inputs'!$E$6*S77-T77</f>
        <v>63.727777617478431</v>
      </c>
      <c r="AA77" s="38">
        <f>T77*'System Profile Inputs'!$B$11+W77*'System Profile Inputs'!$B$11-U77</f>
        <v>4.9438760370027737</v>
      </c>
    </row>
    <row r="78" spans="2:27">
      <c r="B78" s="1">
        <v>74</v>
      </c>
      <c r="C78" s="21">
        <v>2.5</v>
      </c>
      <c r="D78" s="109">
        <v>15.84</v>
      </c>
      <c r="E78" s="4">
        <v>1800</v>
      </c>
      <c r="F78" s="4">
        <v>30</v>
      </c>
      <c r="G78" s="4" t="s">
        <v>4</v>
      </c>
      <c r="H78" s="21">
        <v>2.5</v>
      </c>
      <c r="I78" s="17">
        <f>C78*'System Profile Inputs'!$B$5/'System Profile Inputs'!$B$6</f>
        <v>63.829787234042556</v>
      </c>
      <c r="J78" s="199">
        <f>I78*'System Profile Inputs'!$B$9/'System Profile Inputs'!$B$10/'System Profile Inputs'!$B$11/'System Profile Inputs'!$E$13</f>
        <v>102.49348246573037</v>
      </c>
      <c r="K78" s="199"/>
      <c r="L78" s="199"/>
      <c r="M78" s="18">
        <f>J78/'System Profile Inputs'!$B$13*1000</f>
        <v>2135.2808847027159</v>
      </c>
      <c r="N78" s="17">
        <f>(I78*'System Profile Inputs'!$E$9/'System Profile Inputs'!$E$12/'System Profile Inputs'!$E$13+I78*'System Profile Inputs'!$B$9/'System Profile Inputs'!$B$11/'System Profile Inputs'!$E$12/'System Profile Inputs'!$E$13)*(1+'System Profile Inputs'!$E$10+'System Profile Inputs'!$E$11)*(1+'System Profile Inputs'!$E$14)</f>
        <v>86.660521668311731</v>
      </c>
      <c r="O78" s="17">
        <f>N78/'System Profile Inputs'!$E$6</f>
        <v>17.662841263139192</v>
      </c>
      <c r="P78" s="19">
        <f>(C78/'System Profile Inputs'!$B$6/0.8+M78*'System Profile Inputs'!$B$20*'System Profile Inputs'!$B$21/'System Profile Inputs'!$B$19/1000/0.8)*(1+'System Profile Inputs'!$B$22)</f>
        <v>34.558629962406755</v>
      </c>
      <c r="Q78" s="20">
        <f>N78*'System Profile Inputs'!$E$12*(1-'System Profile Inputs'!$E$10-'System Profile Inputs'!$E$11)</f>
        <v>74.918020982255484</v>
      </c>
      <c r="R78" s="20">
        <f>I78/'System Profile Inputs'!$E$13*'System Profile Inputs'!$E$9</f>
        <v>24.283071230342273</v>
      </c>
      <c r="S78" s="20">
        <f>M78*'System Profile Inputs'!$B$15*'System Profile Inputs'!$B$14/1000</f>
        <v>23.488089731729875</v>
      </c>
      <c r="T78" s="20">
        <f t="shared" si="17"/>
        <v>50.634949751913211</v>
      </c>
      <c r="U78" s="20">
        <f t="shared" si="19"/>
        <v>39.546716003700283</v>
      </c>
      <c r="V78" s="20">
        <f>I78*'System Profile Inputs'!$B$18*24*20%</f>
        <v>0</v>
      </c>
      <c r="W78" s="20">
        <f>I78*'System Profile Inputs'!$B$18*24*80%</f>
        <v>0</v>
      </c>
      <c r="X78" s="37">
        <f t="shared" si="20"/>
        <v>11.088233748212929</v>
      </c>
      <c r="Y78" s="38">
        <f>'System Profile Inputs'!$E$6*(S78+W78)-U78</f>
        <v>75.694658745656568</v>
      </c>
      <c r="Z78" s="38">
        <f>'System Profile Inputs'!$E$6*S78-T78</f>
        <v>64.606424997443639</v>
      </c>
      <c r="AA78" s="38">
        <f>T78*'System Profile Inputs'!$B$11+W78*'System Profile Inputs'!$B$11-U78</f>
        <v>5.0120397779833468</v>
      </c>
    </row>
    <row r="79" spans="2:27">
      <c r="B79" s="1">
        <v>75</v>
      </c>
      <c r="C79" s="21">
        <v>2.5</v>
      </c>
      <c r="D79" s="109">
        <v>15.84</v>
      </c>
      <c r="E79" s="4">
        <v>1800</v>
      </c>
      <c r="F79" s="4">
        <v>30</v>
      </c>
      <c r="G79" s="4" t="s">
        <v>4</v>
      </c>
      <c r="H79" s="21">
        <v>2.5</v>
      </c>
      <c r="I79" s="17">
        <f>C79*'System Profile Inputs'!$B$5/'System Profile Inputs'!$B$6</f>
        <v>63.829787234042556</v>
      </c>
      <c r="J79" s="199">
        <f>I79*'System Profile Inputs'!$B$9/'System Profile Inputs'!$B$10/'System Profile Inputs'!$B$11/'System Profile Inputs'!$E$13</f>
        <v>102.49348246573037</v>
      </c>
      <c r="K79" s="199"/>
      <c r="L79" s="199"/>
      <c r="M79" s="18">
        <f>J79/'System Profile Inputs'!$B$13*1000</f>
        <v>2135.2808847027159</v>
      </c>
      <c r="N79" s="17">
        <f>(I79*'System Profile Inputs'!$E$9/'System Profile Inputs'!$E$12/'System Profile Inputs'!$E$13+I79*'System Profile Inputs'!$B$9/'System Profile Inputs'!$B$11/'System Profile Inputs'!$E$12/'System Profile Inputs'!$E$13)*(1+'System Profile Inputs'!$E$10+'System Profile Inputs'!$E$11)*(1+'System Profile Inputs'!$E$14)</f>
        <v>86.660521668311731</v>
      </c>
      <c r="O79" s="17">
        <f>N79/'System Profile Inputs'!$E$6</f>
        <v>17.662841263139192</v>
      </c>
      <c r="P79" s="19">
        <f>(C79/'System Profile Inputs'!$B$6/0.8+M79*'System Profile Inputs'!$B$20*'System Profile Inputs'!$B$21/'System Profile Inputs'!$B$19/1000/0.8)*(1+'System Profile Inputs'!$B$22)</f>
        <v>34.558629962406755</v>
      </c>
      <c r="Q79" s="20">
        <f>N79*'System Profile Inputs'!$E$12*(1-'System Profile Inputs'!$E$10-'System Profile Inputs'!$E$11)</f>
        <v>74.918020982255484</v>
      </c>
      <c r="R79" s="20">
        <f>I79/'System Profile Inputs'!$E$13*'System Profile Inputs'!$E$9</f>
        <v>24.283071230342273</v>
      </c>
      <c r="S79" s="20">
        <f>M79*'System Profile Inputs'!$B$15*'System Profile Inputs'!$B$14/1000</f>
        <v>23.488089731729875</v>
      </c>
      <c r="T79" s="20">
        <f t="shared" si="17"/>
        <v>50.634949751913211</v>
      </c>
      <c r="U79" s="20">
        <f t="shared" si="19"/>
        <v>39.546716003700283</v>
      </c>
      <c r="V79" s="20">
        <f>I79*'System Profile Inputs'!$B$18*24*20%</f>
        <v>0</v>
      </c>
      <c r="W79" s="20">
        <f>I79*'System Profile Inputs'!$B$18*24*80%</f>
        <v>0</v>
      </c>
      <c r="X79" s="37">
        <f t="shared" si="20"/>
        <v>11.088233748212929</v>
      </c>
      <c r="Y79" s="38">
        <f>'System Profile Inputs'!$E$6*(S79+W79)-U79</f>
        <v>75.694658745656568</v>
      </c>
      <c r="Z79" s="38">
        <f>'System Profile Inputs'!$E$6*S79-T79</f>
        <v>64.606424997443639</v>
      </c>
      <c r="AA79" s="38">
        <f>T79*'System Profile Inputs'!$B$11+W79*'System Profile Inputs'!$B$11-U79</f>
        <v>5.0120397779833468</v>
      </c>
    </row>
    <row r="80" spans="2:27">
      <c r="B80" s="1">
        <v>76</v>
      </c>
      <c r="C80" s="21">
        <v>2.5</v>
      </c>
      <c r="D80" s="109">
        <v>15.84</v>
      </c>
      <c r="E80" s="4">
        <v>1800</v>
      </c>
      <c r="F80" s="4">
        <v>30</v>
      </c>
      <c r="G80" s="4" t="s">
        <v>4</v>
      </c>
      <c r="H80" s="21">
        <v>2.5</v>
      </c>
      <c r="I80" s="17">
        <f>C80*'System Profile Inputs'!$B$5/'System Profile Inputs'!$B$6</f>
        <v>63.829787234042556</v>
      </c>
      <c r="J80" s="199">
        <f>I80*'System Profile Inputs'!$B$9/'System Profile Inputs'!$B$10/'System Profile Inputs'!$B$11/'System Profile Inputs'!$E$13</f>
        <v>102.49348246573037</v>
      </c>
      <c r="K80" s="199"/>
      <c r="L80" s="199"/>
      <c r="M80" s="18">
        <f>J80/'System Profile Inputs'!$B$13*1000</f>
        <v>2135.2808847027159</v>
      </c>
      <c r="N80" s="17">
        <f>(I80*'System Profile Inputs'!$E$9/'System Profile Inputs'!$E$12/'System Profile Inputs'!$E$13+I80*'System Profile Inputs'!$B$9/'System Profile Inputs'!$B$11/'System Profile Inputs'!$E$12/'System Profile Inputs'!$E$13)*(1+'System Profile Inputs'!$E$10+'System Profile Inputs'!$E$11)*(1+'System Profile Inputs'!$E$14)</f>
        <v>86.660521668311731</v>
      </c>
      <c r="O80" s="17">
        <f>N80/'System Profile Inputs'!$E$6</f>
        <v>17.662841263139192</v>
      </c>
      <c r="P80" s="19">
        <f>(C80/'System Profile Inputs'!$B$6/0.8+M80*'System Profile Inputs'!$B$20*'System Profile Inputs'!$B$21/'System Profile Inputs'!$B$19/1000/0.8)*(1+'System Profile Inputs'!$B$22)</f>
        <v>34.558629962406755</v>
      </c>
      <c r="Q80" s="20">
        <f>N80*'System Profile Inputs'!$E$12*(1-'System Profile Inputs'!$E$10-'System Profile Inputs'!$E$11)</f>
        <v>74.918020982255484</v>
      </c>
      <c r="R80" s="20">
        <f>I80/'System Profile Inputs'!$E$13*'System Profile Inputs'!$E$9</f>
        <v>24.283071230342273</v>
      </c>
      <c r="S80" s="20">
        <f>M80*'System Profile Inputs'!$B$15*'System Profile Inputs'!$B$14/1000</f>
        <v>23.488089731729875</v>
      </c>
      <c r="T80" s="20">
        <f t="shared" si="17"/>
        <v>50.634949751913211</v>
      </c>
      <c r="U80" s="20">
        <f t="shared" si="19"/>
        <v>39.546716003700283</v>
      </c>
      <c r="V80" s="20">
        <f>I80*'System Profile Inputs'!$B$18*24*20%</f>
        <v>0</v>
      </c>
      <c r="W80" s="20">
        <f>I80*'System Profile Inputs'!$B$18*24*80%</f>
        <v>0</v>
      </c>
      <c r="X80" s="37">
        <f t="shared" si="20"/>
        <v>11.088233748212929</v>
      </c>
      <c r="Y80" s="38">
        <f>'System Profile Inputs'!$E$6*(S80+W80)-U80</f>
        <v>75.694658745656568</v>
      </c>
      <c r="Z80" s="38">
        <f>'System Profile Inputs'!$E$6*S80-T80</f>
        <v>64.606424997443639</v>
      </c>
      <c r="AA80" s="38">
        <f>T80*'System Profile Inputs'!$B$11+W80*'System Profile Inputs'!$B$11-U80</f>
        <v>5.0120397779833468</v>
      </c>
    </row>
    <row r="81" spans="2:27">
      <c r="B81" s="1">
        <v>77</v>
      </c>
      <c r="C81" s="100">
        <f>2.79*0.9</f>
        <v>2.5110000000000001</v>
      </c>
      <c r="D81" s="110">
        <v>16.32</v>
      </c>
      <c r="E81" s="5">
        <v>1200</v>
      </c>
      <c r="F81" s="5">
        <v>30</v>
      </c>
      <c r="G81" s="5" t="s">
        <v>4</v>
      </c>
      <c r="H81" s="100" t="s">
        <v>345</v>
      </c>
      <c r="I81" s="17">
        <f>C81*'System Profile Inputs'!$B$5</f>
        <v>60.264000000000003</v>
      </c>
      <c r="J81" s="199">
        <f>I81*'System Profile Inputs'!$B$9/'System Profile Inputs'!$B$10/'System Profile Inputs'!$B$11</f>
        <v>89.026363636363641</v>
      </c>
      <c r="K81" s="199"/>
      <c r="L81" s="199"/>
      <c r="M81" s="18">
        <f>J81/'System Profile Inputs'!$B$13*1000</f>
        <v>1854.715909090909</v>
      </c>
      <c r="N81" s="17">
        <f>(I81*'System Profile Inputs'!$E$9/'System Profile Inputs'!$E$12+I81*'System Profile Inputs'!$B$9/'System Profile Inputs'!$B$11/'System Profile Inputs'!$E$12)*(1+'System Profile Inputs'!$E$10+'System Profile Inputs'!$E$11)*(1+'System Profile Inputs'!$E$14)</f>
        <v>75.273772822966521</v>
      </c>
      <c r="O81" s="17">
        <f>N81/'System Profile Inputs'!$E$6</f>
        <v>15.342034354909972</v>
      </c>
      <c r="P81" s="19">
        <f>(C81/'System Profile Inputs'!$B$6/0.8+M81*'System Profile Inputs'!$B$20*'System Profile Inputs'!$B$21/'System Profile Inputs'!$B$19/1000/0.8)*(1+'System Profile Inputs'!$B$22)</f>
        <v>30.469248670212764</v>
      </c>
      <c r="Q81" s="20">
        <f>N81*'System Profile Inputs'!$E$12*(1-'System Profile Inputs'!$E$10-'System Profile Inputs'!$E$11)</f>
        <v>65.074176605454539</v>
      </c>
      <c r="R81" s="20">
        <f>I81*'System Profile Inputs'!$E$9</f>
        <v>21.092400000000001</v>
      </c>
      <c r="S81" s="20">
        <f>M81*'System Profile Inputs'!$B$15*'System Profile Inputs'!$B$14/1000</f>
        <v>20.401875</v>
      </c>
      <c r="T81" s="20">
        <f t="shared" si="17"/>
        <v>43.981776605454542</v>
      </c>
      <c r="U81" s="20">
        <f t="shared" si="19"/>
        <v>39.171599999999998</v>
      </c>
      <c r="V81" s="20">
        <f>I81*'System Profile Inputs'!$B$18*24*20%</f>
        <v>0</v>
      </c>
      <c r="W81" s="20">
        <f>I81*'System Profile Inputs'!$B$18*24*80%</f>
        <v>0</v>
      </c>
      <c r="X81" s="37">
        <f t="shared" si="20"/>
        <v>4.8101766054545365</v>
      </c>
      <c r="Y81" s="38">
        <f>'System Profile Inputs'!$E$6*(S81+W81)-U81</f>
        <v>60.927648143130099</v>
      </c>
      <c r="Z81" s="38">
        <f>'System Profile Inputs'!$E$6*S81-T81</f>
        <v>56.117471537675556</v>
      </c>
      <c r="AA81" s="38">
        <f>T81*'System Profile Inputs'!$B$11+W81*'System Profile Inputs'!$B$11-U81</f>
        <v>-0.46763658719999768</v>
      </c>
    </row>
    <row r="82" spans="2:27">
      <c r="B82" s="1">
        <v>78</v>
      </c>
      <c r="C82" s="21">
        <v>2.56</v>
      </c>
      <c r="D82" s="109">
        <v>15.84</v>
      </c>
      <c r="E82" s="4">
        <v>1800</v>
      </c>
      <c r="F82" s="4">
        <v>30</v>
      </c>
      <c r="G82" s="4" t="s">
        <v>4</v>
      </c>
      <c r="H82" s="21">
        <v>2.56</v>
      </c>
      <c r="I82" s="17">
        <f>C82*'System Profile Inputs'!$B$5/'System Profile Inputs'!$B$6</f>
        <v>65.361702127659569</v>
      </c>
      <c r="J82" s="199">
        <f>I82*'System Profile Inputs'!$B$9/'System Profile Inputs'!$B$10/'System Profile Inputs'!$B$11/'System Profile Inputs'!$E$13</f>
        <v>104.9533260449079</v>
      </c>
      <c r="K82" s="199"/>
      <c r="L82" s="199"/>
      <c r="M82" s="18">
        <f>J82/'System Profile Inputs'!$B$13*1000</f>
        <v>2186.527625935581</v>
      </c>
      <c r="N82" s="17">
        <f>(I82*'System Profile Inputs'!$E$9/'System Profile Inputs'!$E$12/'System Profile Inputs'!$E$13+I82*'System Profile Inputs'!$B$9/'System Profile Inputs'!$B$11/'System Profile Inputs'!$E$12/'System Profile Inputs'!$E$13)*(1+'System Profile Inputs'!$E$10+'System Profile Inputs'!$E$11)*(1+'System Profile Inputs'!$E$14)</f>
        <v>88.740374188351211</v>
      </c>
      <c r="O82" s="17">
        <f>N82/'System Profile Inputs'!$E$6</f>
        <v>18.086749453454534</v>
      </c>
      <c r="P82" s="19">
        <f>(C82/'System Profile Inputs'!$B$6/0.8+M82*'System Profile Inputs'!$B$20*'System Profile Inputs'!$B$21/'System Profile Inputs'!$B$19/1000/0.8)*(1+'System Profile Inputs'!$B$22)</f>
        <v>35.388037081504514</v>
      </c>
      <c r="Q82" s="20">
        <f>N82*'System Profile Inputs'!$E$12*(1-'System Profile Inputs'!$E$10-'System Profile Inputs'!$E$11)</f>
        <v>76.716053485829619</v>
      </c>
      <c r="R82" s="20">
        <f>I82/'System Profile Inputs'!$E$13*'System Profile Inputs'!$E$9</f>
        <v>24.865864939870487</v>
      </c>
      <c r="S82" s="20">
        <f>M82*'System Profile Inputs'!$B$15*'System Profile Inputs'!$B$14/1000</f>
        <v>24.051803885291392</v>
      </c>
      <c r="T82" s="20">
        <f t="shared" si="17"/>
        <v>51.850188545959128</v>
      </c>
      <c r="U82" s="20">
        <f t="shared" si="19"/>
        <v>40.495837187789078</v>
      </c>
      <c r="V82" s="20">
        <f>I82*'System Profile Inputs'!$B$18*24*20%</f>
        <v>0</v>
      </c>
      <c r="W82" s="20">
        <f>I82*'System Profile Inputs'!$B$18*24*80%</f>
        <v>0</v>
      </c>
      <c r="X82" s="37">
        <f t="shared" si="20"/>
        <v>11.354351358170049</v>
      </c>
      <c r="Y82" s="38">
        <f>'System Profile Inputs'!$E$6*(S82+W82)-U82</f>
        <v>77.511330555552334</v>
      </c>
      <c r="Z82" s="38">
        <f>'System Profile Inputs'!$E$6*S82-T82</f>
        <v>66.156979197382284</v>
      </c>
      <c r="AA82" s="38">
        <f>T82*'System Profile Inputs'!$B$11+W82*'System Profile Inputs'!$B$11-U82</f>
        <v>5.1323287326549547</v>
      </c>
    </row>
    <row r="83" spans="2:27">
      <c r="B83" s="1">
        <v>79</v>
      </c>
      <c r="C83" s="21">
        <v>2.6</v>
      </c>
      <c r="D83" s="109">
        <v>18.48</v>
      </c>
      <c r="E83" s="4">
        <v>1800</v>
      </c>
      <c r="F83" s="4">
        <v>30</v>
      </c>
      <c r="G83" s="4" t="s">
        <v>4</v>
      </c>
      <c r="H83" s="21">
        <v>2.6</v>
      </c>
      <c r="I83" s="17">
        <f>C83*'System Profile Inputs'!$B$5/'System Profile Inputs'!$B$6</f>
        <v>66.382978723404264</v>
      </c>
      <c r="J83" s="199">
        <f>I83*'System Profile Inputs'!$B$9/'System Profile Inputs'!$B$10/'System Profile Inputs'!$B$11/'System Profile Inputs'!$E$13</f>
        <v>106.59322176435961</v>
      </c>
      <c r="K83" s="199"/>
      <c r="L83" s="199"/>
      <c r="M83" s="18">
        <f>J83/'System Profile Inputs'!$B$13*1000</f>
        <v>2220.6921200908255</v>
      </c>
      <c r="N83" s="17">
        <f>(I83*'System Profile Inputs'!$E$9/'System Profile Inputs'!$E$12/'System Profile Inputs'!$E$13+I83*'System Profile Inputs'!$B$9/'System Profile Inputs'!$B$11/'System Profile Inputs'!$E$12/'System Profile Inputs'!$E$13)*(1+'System Profile Inputs'!$E$10+'System Profile Inputs'!$E$11)*(1+'System Profile Inputs'!$E$14)</f>
        <v>90.126942535044208</v>
      </c>
      <c r="O83" s="17">
        <f>N83/'System Profile Inputs'!$E$6</f>
        <v>18.369354913664761</v>
      </c>
      <c r="P83" s="19">
        <f>(C83/'System Profile Inputs'!$B$6/0.8+M83*'System Profile Inputs'!$B$20*'System Profile Inputs'!$B$21/'System Profile Inputs'!$B$19/1000/0.8)*(1+'System Profile Inputs'!$B$22)</f>
        <v>35.940975160903037</v>
      </c>
      <c r="Q83" s="20">
        <f>N83*'System Profile Inputs'!$E$12*(1-'System Profile Inputs'!$E$10-'System Profile Inputs'!$E$11)</f>
        <v>77.914741821545704</v>
      </c>
      <c r="R83" s="20">
        <f>I83/'System Profile Inputs'!$E$13*'System Profile Inputs'!$E$9</f>
        <v>25.254394079555968</v>
      </c>
      <c r="S83" s="20">
        <f>M83*'System Profile Inputs'!$B$15*'System Profile Inputs'!$B$14/1000</f>
        <v>24.427613320999079</v>
      </c>
      <c r="T83" s="20">
        <f t="shared" si="17"/>
        <v>52.660347741989739</v>
      </c>
      <c r="U83" s="20">
        <f t="shared" si="19"/>
        <v>41.128584643848299</v>
      </c>
      <c r="V83" s="20">
        <f>I83*'System Profile Inputs'!$B$18*24*20%</f>
        <v>0</v>
      </c>
      <c r="W83" s="20">
        <f>I83*'System Profile Inputs'!$B$18*24*80%</f>
        <v>0</v>
      </c>
      <c r="X83" s="37">
        <f t="shared" si="20"/>
        <v>11.53176309814144</v>
      </c>
      <c r="Y83" s="38">
        <f>'System Profile Inputs'!$E$6*(S83+W83)-U83</f>
        <v>78.722445095482868</v>
      </c>
      <c r="Z83" s="38">
        <f>'System Profile Inputs'!$E$6*S83-T83</f>
        <v>67.190681997341429</v>
      </c>
      <c r="AA83" s="38">
        <f>T83*'System Profile Inputs'!$B$11+W83*'System Profile Inputs'!$B$11-U83</f>
        <v>5.2125213691026744</v>
      </c>
    </row>
    <row r="84" spans="2:27">
      <c r="B84" s="1">
        <v>80</v>
      </c>
      <c r="C84" s="100">
        <f>2.89*0.9</f>
        <v>2.601</v>
      </c>
      <c r="D84" s="110">
        <v>16.32</v>
      </c>
      <c r="E84" s="5">
        <v>2000</v>
      </c>
      <c r="F84" s="5">
        <v>30</v>
      </c>
      <c r="G84" s="5" t="s">
        <v>4</v>
      </c>
      <c r="H84" s="100">
        <v>2.601</v>
      </c>
      <c r="I84" s="17">
        <f>C84*'System Profile Inputs'!$B$5/'System Profile Inputs'!$B$6</f>
        <v>66.408510638297869</v>
      </c>
      <c r="J84" s="199">
        <f>I84*'System Profile Inputs'!$B$9/'System Profile Inputs'!$B$10/'System Profile Inputs'!$B$11/'System Profile Inputs'!$E$13</f>
        <v>106.6342191573459</v>
      </c>
      <c r="K84" s="199"/>
      <c r="L84" s="199"/>
      <c r="M84" s="18">
        <f>J84/'System Profile Inputs'!$B$13*1000</f>
        <v>2221.5462324447062</v>
      </c>
      <c r="N84" s="17">
        <f>(I84*'System Profile Inputs'!$E$9/'System Profile Inputs'!$E$12/'System Profile Inputs'!$E$13+I84*'System Profile Inputs'!$B$9/'System Profile Inputs'!$B$11/'System Profile Inputs'!$E$12/'System Profile Inputs'!$E$13)*(1+'System Profile Inputs'!$E$10+'System Profile Inputs'!$E$11)*(1+'System Profile Inputs'!$E$14)</f>
        <v>90.161606743711545</v>
      </c>
      <c r="O84" s="17">
        <f>N84/'System Profile Inputs'!$E$6</f>
        <v>18.376420050170019</v>
      </c>
      <c r="P84" s="19">
        <f>(C84/'System Profile Inputs'!$B$6/0.8+M84*'System Profile Inputs'!$B$20*'System Profile Inputs'!$B$21/'System Profile Inputs'!$B$19/1000/0.8)*(1+'System Profile Inputs'!$B$22)</f>
        <v>35.954798612887991</v>
      </c>
      <c r="Q84" s="20">
        <f>N84*'System Profile Inputs'!$E$12*(1-'System Profile Inputs'!$E$10-'System Profile Inputs'!$E$11)</f>
        <v>77.944709029938622</v>
      </c>
      <c r="R84" s="20">
        <f>I84/'System Profile Inputs'!$E$13*'System Profile Inputs'!$E$9</f>
        <v>25.264107308048104</v>
      </c>
      <c r="S84" s="20">
        <f>M84*'System Profile Inputs'!$B$15*'System Profile Inputs'!$B$14/1000</f>
        <v>24.437008556891769</v>
      </c>
      <c r="T84" s="20">
        <f t="shared" si="17"/>
        <v>52.680601721890518</v>
      </c>
      <c r="U84" s="20">
        <f t="shared" si="19"/>
        <v>41.144403330249766</v>
      </c>
      <c r="V84" s="20">
        <f>I84*'System Profile Inputs'!$B$18*24*20%</f>
        <v>0</v>
      </c>
      <c r="W84" s="20">
        <f>I84*'System Profile Inputs'!$B$18*24*80%</f>
        <v>0</v>
      </c>
      <c r="X84" s="37">
        <f t="shared" si="20"/>
        <v>11.536198391640752</v>
      </c>
      <c r="Y84" s="38">
        <f>'System Profile Inputs'!$E$6*(S84+W84)-U84</f>
        <v>78.752722958981138</v>
      </c>
      <c r="Z84" s="38">
        <f>'System Profile Inputs'!$E$6*S84-T84</f>
        <v>67.216524567340372</v>
      </c>
      <c r="AA84" s="38">
        <f>T84*'System Profile Inputs'!$B$11+W84*'System Profile Inputs'!$B$11-U84</f>
        <v>5.214526185013888</v>
      </c>
    </row>
    <row r="85" spans="2:27">
      <c r="B85" s="1">
        <v>81</v>
      </c>
      <c r="C85" s="100">
        <f>2.92*0.9</f>
        <v>2.6280000000000001</v>
      </c>
      <c r="D85" s="110">
        <v>16.32</v>
      </c>
      <c r="E85" s="5">
        <v>2000</v>
      </c>
      <c r="F85" s="5">
        <v>30</v>
      </c>
      <c r="G85" s="5" t="s">
        <v>4</v>
      </c>
      <c r="H85" s="100">
        <v>2.6280000000000001</v>
      </c>
      <c r="I85" s="17">
        <f>C85*'System Profile Inputs'!$B$5/'System Profile Inputs'!$B$6</f>
        <v>67.097872340425539</v>
      </c>
      <c r="J85" s="199">
        <f>I85*'System Profile Inputs'!$B$9/'System Profile Inputs'!$B$10/'System Profile Inputs'!$B$11/'System Profile Inputs'!$E$13</f>
        <v>107.7411487679758</v>
      </c>
      <c r="K85" s="199"/>
      <c r="L85" s="199"/>
      <c r="M85" s="18">
        <f>J85/'System Profile Inputs'!$B$13*1000</f>
        <v>2244.6072659994961</v>
      </c>
      <c r="N85" s="17">
        <f>(I85*'System Profile Inputs'!$E$9/'System Profile Inputs'!$E$12/'System Profile Inputs'!$E$13+I85*'System Profile Inputs'!$B$9/'System Profile Inputs'!$B$11/'System Profile Inputs'!$E$12/'System Profile Inputs'!$E$13)*(1+'System Profile Inputs'!$E$10+'System Profile Inputs'!$E$11)*(1+'System Profile Inputs'!$E$14)</f>
        <v>91.097540377729302</v>
      </c>
      <c r="O85" s="17">
        <f>N85/'System Profile Inputs'!$E$6</f>
        <v>18.567178735811922</v>
      </c>
      <c r="P85" s="19">
        <f>(C85/'System Profile Inputs'!$B$6/0.8+M85*'System Profile Inputs'!$B$20*'System Profile Inputs'!$B$21/'System Profile Inputs'!$B$19/1000/0.8)*(1+'System Profile Inputs'!$B$22)</f>
        <v>36.328031816481996</v>
      </c>
      <c r="Q85" s="20">
        <f>N85*'System Profile Inputs'!$E$12*(1-'System Profile Inputs'!$E$10-'System Profile Inputs'!$E$11)</f>
        <v>78.75382365654697</v>
      </c>
      <c r="R85" s="20">
        <f>I85/'System Profile Inputs'!$E$13*'System Profile Inputs'!$E$9</f>
        <v>25.5263644773358</v>
      </c>
      <c r="S85" s="20">
        <f>M85*'System Profile Inputs'!$B$15*'System Profile Inputs'!$B$14/1000</f>
        <v>24.690679925994459</v>
      </c>
      <c r="T85" s="20">
        <f t="shared" si="17"/>
        <v>53.227459179211166</v>
      </c>
      <c r="U85" s="20">
        <f t="shared" si="19"/>
        <v>41.571507863089735</v>
      </c>
      <c r="V85" s="20">
        <f>I85*'System Profile Inputs'!$B$18*24*20%</f>
        <v>0</v>
      </c>
      <c r="W85" s="20">
        <f>I85*'System Profile Inputs'!$B$18*24*80%</f>
        <v>0</v>
      </c>
      <c r="X85" s="37">
        <f t="shared" si="20"/>
        <v>11.655951316121431</v>
      </c>
      <c r="Y85" s="38">
        <f>'System Profile Inputs'!$E$6*(S85+W85)-U85</f>
        <v>79.570225273434261</v>
      </c>
      <c r="Z85" s="38">
        <f>'System Profile Inputs'!$E$6*S85-T85</f>
        <v>67.91427395731283</v>
      </c>
      <c r="AA85" s="38">
        <f>T85*'System Profile Inputs'!$B$11+W85*'System Profile Inputs'!$B$11-U85</f>
        <v>5.2686562146160938</v>
      </c>
    </row>
    <row r="86" spans="2:27">
      <c r="B86" s="1">
        <v>82</v>
      </c>
      <c r="C86" s="100">
        <f>2.97*0.9</f>
        <v>2.673</v>
      </c>
      <c r="D86" s="110">
        <v>16.32</v>
      </c>
      <c r="E86" s="5">
        <v>2000</v>
      </c>
      <c r="F86" s="5">
        <v>30</v>
      </c>
      <c r="G86" s="5" t="s">
        <v>4</v>
      </c>
      <c r="H86" s="100">
        <v>2.673</v>
      </c>
      <c r="I86" s="17">
        <f>C86*'System Profile Inputs'!$B$5/'System Profile Inputs'!$B$6</f>
        <v>68.246808510638303</v>
      </c>
      <c r="J86" s="199">
        <f>I86*'System Profile Inputs'!$B$9/'System Profile Inputs'!$B$10/'System Profile Inputs'!$B$11/'System Profile Inputs'!$E$13</f>
        <v>109.58603145235894</v>
      </c>
      <c r="K86" s="199"/>
      <c r="L86" s="199"/>
      <c r="M86" s="18">
        <f>J86/'System Profile Inputs'!$B$13*1000</f>
        <v>2283.0423219241447</v>
      </c>
      <c r="N86" s="17">
        <f>(I86*'System Profile Inputs'!$E$9/'System Profile Inputs'!$E$12/'System Profile Inputs'!$E$13+I86*'System Profile Inputs'!$B$9/'System Profile Inputs'!$B$11/'System Profile Inputs'!$E$12/'System Profile Inputs'!$E$13)*(1+'System Profile Inputs'!$E$10+'System Profile Inputs'!$E$11)*(1+'System Profile Inputs'!$E$14)</f>
        <v>92.657429767758913</v>
      </c>
      <c r="O86" s="17">
        <f>N86/'System Profile Inputs'!$E$6</f>
        <v>18.885109878548427</v>
      </c>
      <c r="P86" s="19">
        <f>(C86/'System Profile Inputs'!$B$6/0.8+M86*'System Profile Inputs'!$B$20*'System Profile Inputs'!$B$21/'System Profile Inputs'!$B$19/1000/0.8)*(1+'System Profile Inputs'!$B$22)</f>
        <v>36.950087155805313</v>
      </c>
      <c r="Q86" s="20">
        <f>N86*'System Profile Inputs'!$E$12*(1-'System Profile Inputs'!$E$10-'System Profile Inputs'!$E$11)</f>
        <v>80.102348034227575</v>
      </c>
      <c r="R86" s="20">
        <f>I86/'System Profile Inputs'!$E$13*'System Profile Inputs'!$E$9</f>
        <v>25.96345975948196</v>
      </c>
      <c r="S86" s="20">
        <f>M86*'System Profile Inputs'!$B$15*'System Profile Inputs'!$B$14/1000</f>
        <v>25.113465541165592</v>
      </c>
      <c r="T86" s="20">
        <f t="shared" si="17"/>
        <v>54.138888274745611</v>
      </c>
      <c r="U86" s="20">
        <f t="shared" si="19"/>
        <v>42.283348751156339</v>
      </c>
      <c r="V86" s="20">
        <f>I86*'System Profile Inputs'!$B$18*24*20%</f>
        <v>0</v>
      </c>
      <c r="W86" s="20">
        <f>I86*'System Profile Inputs'!$B$18*24*80%</f>
        <v>0</v>
      </c>
      <c r="X86" s="37">
        <f t="shared" si="20"/>
        <v>11.855539523589272</v>
      </c>
      <c r="Y86" s="38">
        <f>'System Profile Inputs'!$E$6*(S86+W86)-U86</f>
        <v>80.932729130856046</v>
      </c>
      <c r="Z86" s="38">
        <f>'System Profile Inputs'!$E$6*S86-T86</f>
        <v>69.077189607266774</v>
      </c>
      <c r="AA86" s="38">
        <f>T86*'System Profile Inputs'!$B$11+W86*'System Profile Inputs'!$B$11-U86</f>
        <v>5.3588729306197962</v>
      </c>
    </row>
    <row r="87" spans="2:27">
      <c r="B87" s="1">
        <v>83</v>
      </c>
      <c r="C87" s="100">
        <f>3*0.9</f>
        <v>2.7</v>
      </c>
      <c r="D87" s="110">
        <v>16.32</v>
      </c>
      <c r="E87" s="5">
        <v>2000</v>
      </c>
      <c r="F87" s="5">
        <v>30</v>
      </c>
      <c r="G87" s="5" t="s">
        <v>4</v>
      </c>
      <c r="H87" s="100">
        <v>2.7</v>
      </c>
      <c r="I87" s="17">
        <f>C87*'System Profile Inputs'!$B$5/'System Profile Inputs'!$B$6</f>
        <v>68.936170212765973</v>
      </c>
      <c r="J87" s="199">
        <f>I87*'System Profile Inputs'!$B$9/'System Profile Inputs'!$B$10/'System Profile Inputs'!$B$11/'System Profile Inputs'!$E$13</f>
        <v>110.69296106298883</v>
      </c>
      <c r="K87" s="199"/>
      <c r="L87" s="199"/>
      <c r="M87" s="18">
        <f>J87/'System Profile Inputs'!$B$13*1000</f>
        <v>2306.1033554789342</v>
      </c>
      <c r="N87" s="17">
        <f>(I87*'System Profile Inputs'!$E$9/'System Profile Inputs'!$E$12/'System Profile Inputs'!$E$13+I87*'System Profile Inputs'!$B$9/'System Profile Inputs'!$B$11/'System Profile Inputs'!$E$12/'System Profile Inputs'!$E$13)*(1+'System Profile Inputs'!$E$10+'System Profile Inputs'!$E$11)*(1+'System Profile Inputs'!$E$14)</f>
        <v>93.593363401776699</v>
      </c>
      <c r="O87" s="17">
        <f>N87/'System Profile Inputs'!$E$6</f>
        <v>19.075868564190333</v>
      </c>
      <c r="P87" s="19">
        <f>(C87/'System Profile Inputs'!$B$6/0.8+M87*'System Profile Inputs'!$B$20*'System Profile Inputs'!$B$21/'System Profile Inputs'!$B$19/1000/0.8)*(1+'System Profile Inputs'!$B$22)</f>
        <v>37.323320359399311</v>
      </c>
      <c r="Q87" s="20">
        <f>N87*'System Profile Inputs'!$E$12*(1-'System Profile Inputs'!$E$10-'System Profile Inputs'!$E$11)</f>
        <v>80.911462660835937</v>
      </c>
      <c r="R87" s="20">
        <f>I87/'System Profile Inputs'!$E$13*'System Profile Inputs'!$E$9</f>
        <v>26.225716928769661</v>
      </c>
      <c r="S87" s="20">
        <f>M87*'System Profile Inputs'!$B$15*'System Profile Inputs'!$B$14/1000</f>
        <v>25.367136910268279</v>
      </c>
      <c r="T87" s="20">
        <f t="shared" si="17"/>
        <v>54.68574573206628</v>
      </c>
      <c r="U87" s="20">
        <f t="shared" si="19"/>
        <v>42.710453283996316</v>
      </c>
      <c r="V87" s="20">
        <f>I87*'System Profile Inputs'!$B$18*24*20%</f>
        <v>0</v>
      </c>
      <c r="W87" s="20">
        <f>I87*'System Profile Inputs'!$B$18*24*80%</f>
        <v>0</v>
      </c>
      <c r="X87" s="37">
        <f t="shared" si="20"/>
        <v>11.975292448069965</v>
      </c>
      <c r="Y87" s="38">
        <f>'System Profile Inputs'!$E$6*(S87+W87)-U87</f>
        <v>81.750231445309154</v>
      </c>
      <c r="Z87" s="38">
        <f>'System Profile Inputs'!$E$6*S87-T87</f>
        <v>69.77493899723919</v>
      </c>
      <c r="AA87" s="38">
        <f>T87*'System Profile Inputs'!$B$11+W87*'System Profile Inputs'!$B$11-U87</f>
        <v>5.4130029602220091</v>
      </c>
    </row>
    <row r="88" spans="2:27">
      <c r="B88" s="1">
        <v>84</v>
      </c>
      <c r="C88" s="100">
        <f>3.04*0.9</f>
        <v>2.7360000000000002</v>
      </c>
      <c r="D88" s="110">
        <v>16.32</v>
      </c>
      <c r="E88" s="5">
        <v>2000</v>
      </c>
      <c r="F88" s="5">
        <v>30</v>
      </c>
      <c r="G88" s="5" t="s">
        <v>4</v>
      </c>
      <c r="H88" s="100">
        <v>2.7360000000000002</v>
      </c>
      <c r="I88" s="17">
        <f>C88*'System Profile Inputs'!$B$5/'System Profile Inputs'!$B$6</f>
        <v>69.855319148936175</v>
      </c>
      <c r="J88" s="199">
        <f>I88*'System Profile Inputs'!$B$9/'System Profile Inputs'!$B$10/'System Profile Inputs'!$B$11/'System Profile Inputs'!$E$13</f>
        <v>112.16886721049535</v>
      </c>
      <c r="K88" s="199"/>
      <c r="L88" s="199"/>
      <c r="M88" s="18">
        <f>J88/'System Profile Inputs'!$B$13*1000</f>
        <v>2336.851400218653</v>
      </c>
      <c r="N88" s="17">
        <f>(I88*'System Profile Inputs'!$E$9/'System Profile Inputs'!$E$12/'System Profile Inputs'!$E$13+I88*'System Profile Inputs'!$B$9/'System Profile Inputs'!$B$11/'System Profile Inputs'!$E$12/'System Profile Inputs'!$E$13)*(1+'System Profile Inputs'!$E$10+'System Profile Inputs'!$E$11)*(1+'System Profile Inputs'!$E$14)</f>
        <v>94.841274913800362</v>
      </c>
      <c r="O88" s="17">
        <f>N88/'System Profile Inputs'!$E$6</f>
        <v>19.330213478379534</v>
      </c>
      <c r="P88" s="19">
        <f>(C88/'System Profile Inputs'!$B$6/0.8+M88*'System Profile Inputs'!$B$20*'System Profile Inputs'!$B$21/'System Profile Inputs'!$B$19/1000/0.8)*(1+'System Profile Inputs'!$B$22)</f>
        <v>37.820964630857951</v>
      </c>
      <c r="Q88" s="20">
        <f>N88*'System Profile Inputs'!$E$12*(1-'System Profile Inputs'!$E$10-'System Profile Inputs'!$E$11)</f>
        <v>81.990282162980407</v>
      </c>
      <c r="R88" s="20">
        <f>I88/'System Profile Inputs'!$E$13*'System Profile Inputs'!$E$9</f>
        <v>26.575393154486584</v>
      </c>
      <c r="S88" s="20">
        <f>M88*'System Profile Inputs'!$B$15*'System Profile Inputs'!$B$14/1000</f>
        <v>25.705365402405185</v>
      </c>
      <c r="T88" s="20">
        <f t="shared" si="17"/>
        <v>55.414889008493823</v>
      </c>
      <c r="U88" s="20">
        <f t="shared" si="19"/>
        <v>43.279925994449592</v>
      </c>
      <c r="V88" s="20">
        <f>I88*'System Profile Inputs'!$B$18*24*20%</f>
        <v>0</v>
      </c>
      <c r="W88" s="20">
        <f>I88*'System Profile Inputs'!$B$18*24*80%</f>
        <v>0</v>
      </c>
      <c r="X88" s="37">
        <f t="shared" si="20"/>
        <v>12.134963014044231</v>
      </c>
      <c r="Y88" s="38">
        <f>'System Profile Inputs'!$E$6*(S88+W88)-U88</f>
        <v>82.84023453124658</v>
      </c>
      <c r="Z88" s="38">
        <f>'System Profile Inputs'!$E$6*S88-T88</f>
        <v>70.705271517202362</v>
      </c>
      <c r="AA88" s="38">
        <f>T88*'System Profile Inputs'!$B$11+W88*'System Profile Inputs'!$B$11-U88</f>
        <v>5.4851763330249739</v>
      </c>
    </row>
    <row r="89" spans="2:27">
      <c r="B89" s="1">
        <v>85</v>
      </c>
      <c r="C89" s="100">
        <f>3.08*0.9</f>
        <v>2.7720000000000002</v>
      </c>
      <c r="D89" s="110">
        <v>19.040000000000003</v>
      </c>
      <c r="E89" s="5">
        <v>2000</v>
      </c>
      <c r="F89" s="5">
        <v>30</v>
      </c>
      <c r="G89" s="5" t="s">
        <v>4</v>
      </c>
      <c r="H89" s="100">
        <v>2.7720000000000002</v>
      </c>
      <c r="I89" s="17">
        <f>C89*'System Profile Inputs'!$B$5/'System Profile Inputs'!$B$6</f>
        <v>70.774468085106392</v>
      </c>
      <c r="J89" s="199">
        <f>I89*'System Profile Inputs'!$B$9/'System Profile Inputs'!$B$10/'System Profile Inputs'!$B$11/'System Profile Inputs'!$E$13</f>
        <v>113.64477335800186</v>
      </c>
      <c r="K89" s="199"/>
      <c r="L89" s="199"/>
      <c r="M89" s="18">
        <f>J89/'System Profile Inputs'!$B$13*1000</f>
        <v>2367.5994449583723</v>
      </c>
      <c r="N89" s="17">
        <f>(I89*'System Profile Inputs'!$E$9/'System Profile Inputs'!$E$12/'System Profile Inputs'!$E$13+I89*'System Profile Inputs'!$B$9/'System Profile Inputs'!$B$11/'System Profile Inputs'!$E$12/'System Profile Inputs'!$E$13)*(1+'System Profile Inputs'!$E$10+'System Profile Inputs'!$E$11)*(1+'System Profile Inputs'!$E$14)</f>
        <v>96.089186425824067</v>
      </c>
      <c r="O89" s="17">
        <f>N89/'System Profile Inputs'!$E$6</f>
        <v>19.584558392568741</v>
      </c>
      <c r="P89" s="19">
        <f>(C89/'System Profile Inputs'!$B$6/0.8+M89*'System Profile Inputs'!$B$20*'System Profile Inputs'!$B$21/'System Profile Inputs'!$B$19/1000/0.8)*(1+'System Profile Inputs'!$B$22)</f>
        <v>38.318608902316619</v>
      </c>
      <c r="Q89" s="20">
        <f>N89*'System Profile Inputs'!$E$12*(1-'System Profile Inputs'!$E$10-'System Profile Inputs'!$E$11)</f>
        <v>83.069101665124904</v>
      </c>
      <c r="R89" s="20">
        <f>I89/'System Profile Inputs'!$E$13*'System Profile Inputs'!$E$9</f>
        <v>26.925069380203514</v>
      </c>
      <c r="S89" s="20">
        <f>M89*'System Profile Inputs'!$B$15*'System Profile Inputs'!$B$14/1000</f>
        <v>26.043593894542095</v>
      </c>
      <c r="T89" s="20">
        <f t="shared" si="17"/>
        <v>56.144032284921394</v>
      </c>
      <c r="U89" s="20">
        <f t="shared" si="19"/>
        <v>43.849398704902882</v>
      </c>
      <c r="V89" s="20">
        <f>I89*'System Profile Inputs'!$B$18*24*20%</f>
        <v>0</v>
      </c>
      <c r="W89" s="20">
        <f>I89*'System Profile Inputs'!$B$18*24*80%</f>
        <v>0</v>
      </c>
      <c r="X89" s="37">
        <f t="shared" si="20"/>
        <v>12.294633580018512</v>
      </c>
      <c r="Y89" s="38">
        <f>'System Profile Inputs'!$E$6*(S89+W89)-U89</f>
        <v>83.930237617184034</v>
      </c>
      <c r="Z89" s="38">
        <f>'System Profile Inputs'!$E$6*S89-T89</f>
        <v>71.635604037165521</v>
      </c>
      <c r="AA89" s="38">
        <f>T89*'System Profile Inputs'!$B$11+W89*'System Profile Inputs'!$B$11-U89</f>
        <v>5.5573497058279457</v>
      </c>
    </row>
    <row r="90" spans="2:27">
      <c r="B90" s="1">
        <v>86</v>
      </c>
      <c r="C90" s="100">
        <f>3.09*0.9</f>
        <v>2.7810000000000001</v>
      </c>
      <c r="D90" s="110">
        <v>19.040000000000003</v>
      </c>
      <c r="E90" s="5">
        <v>2000</v>
      </c>
      <c r="F90" s="5">
        <v>30</v>
      </c>
      <c r="G90" s="5" t="s">
        <v>4</v>
      </c>
      <c r="H90" s="100">
        <v>2.7810000000000001</v>
      </c>
      <c r="I90" s="17">
        <f>C90*'System Profile Inputs'!$B$5/'System Profile Inputs'!$B$6</f>
        <v>71.004255319148939</v>
      </c>
      <c r="J90" s="199">
        <f>I90*'System Profile Inputs'!$B$9/'System Profile Inputs'!$B$10/'System Profile Inputs'!$B$11/'System Profile Inputs'!$E$13</f>
        <v>114.01374989487847</v>
      </c>
      <c r="K90" s="199"/>
      <c r="L90" s="199"/>
      <c r="M90" s="18">
        <f>J90/'System Profile Inputs'!$B$13*1000</f>
        <v>2375.2864561433012</v>
      </c>
      <c r="N90" s="17">
        <f>(I90*'System Profile Inputs'!$E$9/'System Profile Inputs'!$E$12/'System Profile Inputs'!$E$13+I90*'System Profile Inputs'!$B$9/'System Profile Inputs'!$B$11/'System Profile Inputs'!$E$12/'System Profile Inputs'!$E$13)*(1+'System Profile Inputs'!$E$10+'System Profile Inputs'!$E$11)*(1+'System Profile Inputs'!$E$14)</f>
        <v>96.401164303829972</v>
      </c>
      <c r="O90" s="17">
        <f>N90/'System Profile Inputs'!$E$6</f>
        <v>19.648144621116039</v>
      </c>
      <c r="P90" s="19">
        <f>(C90/'System Profile Inputs'!$B$6/0.8+M90*'System Profile Inputs'!$B$20*'System Profile Inputs'!$B$21/'System Profile Inputs'!$B$19/1000/0.8)*(1+'System Profile Inputs'!$B$22)</f>
        <v>38.443019970181268</v>
      </c>
      <c r="Q90" s="20">
        <f>N90*'System Profile Inputs'!$E$12*(1-'System Profile Inputs'!$E$10-'System Profile Inputs'!$E$11)</f>
        <v>83.338806540660997</v>
      </c>
      <c r="R90" s="20">
        <f>I90/'System Profile Inputs'!$E$13*'System Profile Inputs'!$E$9</f>
        <v>27.012488436632744</v>
      </c>
      <c r="S90" s="20">
        <f>M90*'System Profile Inputs'!$B$15*'System Profile Inputs'!$B$14/1000</f>
        <v>26.128151017576315</v>
      </c>
      <c r="T90" s="20">
        <f t="shared" si="17"/>
        <v>56.326318104028253</v>
      </c>
      <c r="U90" s="20">
        <f t="shared" si="19"/>
        <v>43.991766882516195</v>
      </c>
      <c r="V90" s="20">
        <f>I90*'System Profile Inputs'!$B$18*24*20%</f>
        <v>0</v>
      </c>
      <c r="W90" s="20">
        <f>I90*'System Profile Inputs'!$B$18*24*80%</f>
        <v>0</v>
      </c>
      <c r="X90" s="37">
        <f t="shared" si="20"/>
        <v>12.334551221512058</v>
      </c>
      <c r="Y90" s="38">
        <f>'System Profile Inputs'!$E$6*(S90+W90)-U90</f>
        <v>84.202738388668365</v>
      </c>
      <c r="Z90" s="38">
        <f>'System Profile Inputs'!$E$6*S90-T90</f>
        <v>71.868187167156321</v>
      </c>
      <c r="AA90" s="38">
        <f>T90*'System Profile Inputs'!$B$11+W90*'System Profile Inputs'!$B$11-U90</f>
        <v>5.5753930490286692</v>
      </c>
    </row>
    <row r="91" spans="2:27">
      <c r="B91" s="1">
        <v>87</v>
      </c>
      <c r="C91" s="100">
        <f>3.17*0.9</f>
        <v>2.8530000000000002</v>
      </c>
      <c r="D91" s="110">
        <v>19.040000000000003</v>
      </c>
      <c r="E91" s="5">
        <v>2000</v>
      </c>
      <c r="F91" s="5">
        <v>30</v>
      </c>
      <c r="G91" s="5" t="s">
        <v>4</v>
      </c>
      <c r="H91" s="100">
        <v>2.8530000000000002</v>
      </c>
      <c r="I91" s="17">
        <f>C91*'System Profile Inputs'!$B$5/'System Profile Inputs'!$B$6</f>
        <v>72.842553191489372</v>
      </c>
      <c r="J91" s="199">
        <f>I91*'System Profile Inputs'!$B$9/'System Profile Inputs'!$B$10/'System Profile Inputs'!$B$11/'System Profile Inputs'!$E$13</f>
        <v>116.96556218989154</v>
      </c>
      <c r="K91" s="199"/>
      <c r="L91" s="199"/>
      <c r="M91" s="18">
        <f>J91/'System Profile Inputs'!$B$13*1000</f>
        <v>2436.7825456227401</v>
      </c>
      <c r="N91" s="17">
        <f>(I91*'System Profile Inputs'!$E$9/'System Profile Inputs'!$E$12/'System Profile Inputs'!$E$13+I91*'System Profile Inputs'!$B$9/'System Profile Inputs'!$B$11/'System Profile Inputs'!$E$12/'System Profile Inputs'!$E$13)*(1+'System Profile Inputs'!$E$10+'System Profile Inputs'!$E$11)*(1+'System Profile Inputs'!$E$14)</f>
        <v>98.896987327877355</v>
      </c>
      <c r="O91" s="17">
        <f>N91/'System Profile Inputs'!$E$6</f>
        <v>20.156834449494447</v>
      </c>
      <c r="P91" s="19">
        <f>(C91/'System Profile Inputs'!$B$6/0.8+M91*'System Profile Inputs'!$B$20*'System Profile Inputs'!$B$21/'System Profile Inputs'!$B$19/1000/0.8)*(1+'System Profile Inputs'!$B$22)</f>
        <v>39.438308513098598</v>
      </c>
      <c r="Q91" s="20">
        <f>N91*'System Profile Inputs'!$E$12*(1-'System Profile Inputs'!$E$10-'System Profile Inputs'!$E$11)</f>
        <v>85.496445544949964</v>
      </c>
      <c r="R91" s="20">
        <f>I91/'System Profile Inputs'!$E$13*'System Profile Inputs'!$E$9</f>
        <v>27.711840888066607</v>
      </c>
      <c r="S91" s="20">
        <f>M91*'System Profile Inputs'!$B$15*'System Profile Inputs'!$B$14/1000</f>
        <v>26.804608001850141</v>
      </c>
      <c r="T91" s="20">
        <f t="shared" si="17"/>
        <v>57.78460465688336</v>
      </c>
      <c r="U91" s="20">
        <f t="shared" si="19"/>
        <v>45.130712303422769</v>
      </c>
      <c r="V91" s="20">
        <f>I91*'System Profile Inputs'!$B$18*24*20%</f>
        <v>0</v>
      </c>
      <c r="W91" s="20">
        <f>I91*'System Profile Inputs'!$B$18*24*80%</f>
        <v>0</v>
      </c>
      <c r="X91" s="37">
        <f t="shared" si="20"/>
        <v>12.653892353460591</v>
      </c>
      <c r="Y91" s="38">
        <f>'System Profile Inputs'!$E$6*(S91+W91)-U91</f>
        <v>86.382744560543301</v>
      </c>
      <c r="Z91" s="38">
        <f>'System Profile Inputs'!$E$6*S91-T91</f>
        <v>73.72885220708271</v>
      </c>
      <c r="AA91" s="38">
        <f>T91*'System Profile Inputs'!$B$11+W91*'System Profile Inputs'!$B$11-U91</f>
        <v>5.7197397946345916</v>
      </c>
    </row>
    <row r="92" spans="2:27">
      <c r="B92" s="1">
        <v>88</v>
      </c>
      <c r="C92" s="21">
        <v>2.9</v>
      </c>
      <c r="D92" s="109">
        <v>18.48</v>
      </c>
      <c r="E92" s="4">
        <v>1800</v>
      </c>
      <c r="F92" s="4">
        <v>30</v>
      </c>
      <c r="G92" s="4" t="s">
        <v>4</v>
      </c>
      <c r="H92" s="21">
        <v>2.9</v>
      </c>
      <c r="I92" s="17">
        <f>C92*'System Profile Inputs'!$B$5/'System Profile Inputs'!$B$6</f>
        <v>74.042553191489361</v>
      </c>
      <c r="J92" s="199">
        <f>I92*'System Profile Inputs'!$B$9/'System Profile Inputs'!$B$10/'System Profile Inputs'!$B$11/'System Profile Inputs'!$E$13</f>
        <v>118.89243966024723</v>
      </c>
      <c r="K92" s="199"/>
      <c r="L92" s="199"/>
      <c r="M92" s="18">
        <f>J92/'System Profile Inputs'!$B$13*1000</f>
        <v>2476.9258262551507</v>
      </c>
      <c r="N92" s="17">
        <f>(I92*'System Profile Inputs'!$E$9/'System Profile Inputs'!$E$12/'System Profile Inputs'!$E$13+I92*'System Profile Inputs'!$B$9/'System Profile Inputs'!$B$11/'System Profile Inputs'!$E$12/'System Profile Inputs'!$E$13)*(1+'System Profile Inputs'!$E$10+'System Profile Inputs'!$E$11)*(1+'System Profile Inputs'!$E$14)</f>
        <v>100.52620513524161</v>
      </c>
      <c r="O92" s="17">
        <f>N92/'System Profile Inputs'!$E$6</f>
        <v>20.488895865241464</v>
      </c>
      <c r="P92" s="19">
        <f>(C92/'System Profile Inputs'!$B$6/0.8+M92*'System Profile Inputs'!$B$20*'System Profile Inputs'!$B$21/'System Profile Inputs'!$B$19/1000/0.8)*(1+'System Profile Inputs'!$B$22)</f>
        <v>40.088010756391832</v>
      </c>
      <c r="Q92" s="20">
        <f>N92*'System Profile Inputs'!$E$12*(1-'System Profile Inputs'!$E$10-'System Profile Inputs'!$E$11)</f>
        <v>86.904904339416362</v>
      </c>
      <c r="R92" s="20">
        <f>I92/'System Profile Inputs'!$E$13*'System Profile Inputs'!$E$9</f>
        <v>28.168362627197038</v>
      </c>
      <c r="S92" s="20">
        <f>M92*'System Profile Inputs'!$B$15*'System Profile Inputs'!$B$14/1000</f>
        <v>27.246184088806658</v>
      </c>
      <c r="T92" s="20">
        <f t="shared" si="17"/>
        <v>58.736541712219321</v>
      </c>
      <c r="U92" s="20">
        <f t="shared" si="19"/>
        <v>45.87419056429232</v>
      </c>
      <c r="V92" s="20">
        <f>I92*'System Profile Inputs'!$B$18*24*20%</f>
        <v>0</v>
      </c>
      <c r="W92" s="20">
        <f>I92*'System Profile Inputs'!$B$18*24*80%</f>
        <v>0</v>
      </c>
      <c r="X92" s="37">
        <f t="shared" si="20"/>
        <v>12.862351147927001</v>
      </c>
      <c r="Y92" s="38">
        <f>'System Profile Inputs'!$E$6*(S92+W92)-U92</f>
        <v>87.805804144961627</v>
      </c>
      <c r="Z92" s="38">
        <f>'System Profile Inputs'!$E$6*S92-T92</f>
        <v>74.943452997034626</v>
      </c>
      <c r="AA92" s="38">
        <f>T92*'System Profile Inputs'!$B$11+W92*'System Profile Inputs'!$B$11-U92</f>
        <v>5.8139661424606857</v>
      </c>
    </row>
    <row r="93" spans="2:27">
      <c r="B93" s="1">
        <v>89</v>
      </c>
      <c r="C93" s="100">
        <f>3.29*0.9</f>
        <v>2.9610000000000003</v>
      </c>
      <c r="D93" s="110">
        <v>19.040000000000003</v>
      </c>
      <c r="E93" s="5">
        <v>2000</v>
      </c>
      <c r="F93" s="5">
        <v>50</v>
      </c>
      <c r="G93" s="5" t="s">
        <v>4</v>
      </c>
      <c r="H93" s="100" t="s">
        <v>346</v>
      </c>
      <c r="I93" s="17">
        <f>C93*'System Profile Inputs'!$B$5</f>
        <v>71.064000000000007</v>
      </c>
      <c r="J93" s="199">
        <f>I93*'System Profile Inputs'!$B$9/'System Profile Inputs'!$B$10/'System Profile Inputs'!$B$11</f>
        <v>104.98090909090911</v>
      </c>
      <c r="K93" s="199"/>
      <c r="L93" s="199"/>
      <c r="M93" s="18">
        <f>J93/'System Profile Inputs'!$B$13*1000</f>
        <v>2187.102272727273</v>
      </c>
      <c r="N93" s="17">
        <f>(I93*'System Profile Inputs'!$E$9/'System Profile Inputs'!$E$12+I93*'System Profile Inputs'!$B$9/'System Profile Inputs'!$B$11/'System Profile Inputs'!$E$12)*(1+'System Profile Inputs'!$E$10+'System Profile Inputs'!$E$11)*(1+'System Profile Inputs'!$E$14)</f>
        <v>88.763696267942606</v>
      </c>
      <c r="O93" s="17">
        <f>N93/'System Profile Inputs'!$E$6</f>
        <v>18.091502877295273</v>
      </c>
      <c r="P93" s="19">
        <f>(C93/'System Profile Inputs'!$B$6/0.8+M93*'System Profile Inputs'!$B$20*'System Profile Inputs'!$B$21/'System Profile Inputs'!$B$19/1000/0.8)*(1+'System Profile Inputs'!$B$22)</f>
        <v>35.929687500000007</v>
      </c>
      <c r="Q93" s="20">
        <f>N93*'System Profile Inputs'!$E$12*(1-'System Profile Inputs'!$E$10-'System Profile Inputs'!$E$11)</f>
        <v>76.736215423636381</v>
      </c>
      <c r="R93" s="20">
        <f>I93*'System Profile Inputs'!$E$9</f>
        <v>24.872400000000003</v>
      </c>
      <c r="S93" s="20">
        <f>M93*'System Profile Inputs'!$B$15*'System Profile Inputs'!$B$14/1000</f>
        <v>24.058125000000004</v>
      </c>
      <c r="T93" s="20">
        <f t="shared" si="17"/>
        <v>51.863815423636382</v>
      </c>
      <c r="U93" s="20">
        <f t="shared" si="19"/>
        <v>46.191600000000008</v>
      </c>
      <c r="V93" s="20">
        <f>I93*'System Profile Inputs'!$B$18*24*20%</f>
        <v>0</v>
      </c>
      <c r="W93" s="20">
        <f>I93*'System Profile Inputs'!$B$18*24*80%</f>
        <v>0</v>
      </c>
      <c r="X93" s="37">
        <f t="shared" si="20"/>
        <v>5.6722154236363735</v>
      </c>
      <c r="Y93" s="38">
        <f>'System Profile Inputs'!$E$6*(S93+W93)-U93</f>
        <v>71.846581502113992</v>
      </c>
      <c r="Z93" s="38">
        <f>'System Profile Inputs'!$E$6*S93-T93</f>
        <v>66.174366078477618</v>
      </c>
      <c r="AA93" s="38">
        <f>T93*'System Profile Inputs'!$B$11+W93*'System Profile Inputs'!$B$11-U93</f>
        <v>-0.55144242719999426</v>
      </c>
    </row>
    <row r="94" spans="2:27">
      <c r="B94" s="1">
        <v>90</v>
      </c>
      <c r="C94" s="21">
        <v>3</v>
      </c>
      <c r="D94" s="109">
        <v>21.12</v>
      </c>
      <c r="E94" s="4">
        <v>1800</v>
      </c>
      <c r="F94" s="4">
        <v>30</v>
      </c>
      <c r="G94" s="4" t="s">
        <v>4</v>
      </c>
      <c r="H94" s="21">
        <v>3</v>
      </c>
      <c r="I94" s="17">
        <f>C94*'System Profile Inputs'!$B$5/'System Profile Inputs'!$B$6</f>
        <v>76.59574468085107</v>
      </c>
      <c r="J94" s="199">
        <f>I94*'System Profile Inputs'!$B$9/'System Profile Inputs'!$B$10/'System Profile Inputs'!$B$11/'System Profile Inputs'!$E$13</f>
        <v>122.99217895887645</v>
      </c>
      <c r="K94" s="199"/>
      <c r="L94" s="199"/>
      <c r="M94" s="18">
        <f>J94/'System Profile Inputs'!$B$13*1000</f>
        <v>2562.3370616432594</v>
      </c>
      <c r="N94" s="17">
        <f>(I94*'System Profile Inputs'!$E$9/'System Profile Inputs'!$E$12/'System Profile Inputs'!$E$13+I94*'System Profile Inputs'!$B$9/'System Profile Inputs'!$B$11/'System Profile Inputs'!$E$12/'System Profile Inputs'!$E$13)*(1+'System Profile Inputs'!$E$10+'System Profile Inputs'!$E$11)*(1+'System Profile Inputs'!$E$14)</f>
        <v>103.99262600197409</v>
      </c>
      <c r="O94" s="17">
        <f>N94/'System Profile Inputs'!$E$6</f>
        <v>21.195409515767032</v>
      </c>
      <c r="P94" s="19">
        <f>(C94/'System Profile Inputs'!$B$6/0.8+M94*'System Profile Inputs'!$B$20*'System Profile Inputs'!$B$21/'System Profile Inputs'!$B$19/1000/0.8)*(1+'System Profile Inputs'!$B$22)</f>
        <v>41.470355954888099</v>
      </c>
      <c r="Q94" s="20">
        <f>N94*'System Profile Inputs'!$E$12*(1-'System Profile Inputs'!$E$10-'System Profile Inputs'!$E$11)</f>
        <v>89.901625178706581</v>
      </c>
      <c r="R94" s="20">
        <f>I94/'System Profile Inputs'!$E$13*'System Profile Inputs'!$E$9</f>
        <v>29.139685476410733</v>
      </c>
      <c r="S94" s="20">
        <f>M94*'System Profile Inputs'!$B$15*'System Profile Inputs'!$B$14/1000</f>
        <v>28.185707678075854</v>
      </c>
      <c r="T94" s="20">
        <f t="shared" si="17"/>
        <v>60.761939702295848</v>
      </c>
      <c r="U94" s="20">
        <f t="shared" si="19"/>
        <v>47.456059204440336</v>
      </c>
      <c r="V94" s="20">
        <f>I94*'System Profile Inputs'!$B$18*24*20%</f>
        <v>0</v>
      </c>
      <c r="W94" s="20">
        <f>I94*'System Profile Inputs'!$B$18*24*80%</f>
        <v>0</v>
      </c>
      <c r="X94" s="37">
        <f t="shared" si="20"/>
        <v>13.305880497855512</v>
      </c>
      <c r="Y94" s="38">
        <f>'System Profile Inputs'!$E$6*(S94+W94)-U94</f>
        <v>90.833590494787913</v>
      </c>
      <c r="Z94" s="38">
        <f>'System Profile Inputs'!$E$6*S94-T94</f>
        <v>77.527709996932401</v>
      </c>
      <c r="AA94" s="38">
        <f>T94*'System Profile Inputs'!$B$11+W94*'System Profile Inputs'!$B$11-U94</f>
        <v>6.0144477335800133</v>
      </c>
    </row>
    <row r="95" spans="2:27">
      <c r="B95" s="1">
        <v>91</v>
      </c>
      <c r="C95" s="100">
        <f>3.46*0.9</f>
        <v>3.1139999999999999</v>
      </c>
      <c r="D95" s="110">
        <v>19.040000000000003</v>
      </c>
      <c r="E95" s="5">
        <v>2000</v>
      </c>
      <c r="F95" s="5">
        <v>50</v>
      </c>
      <c r="G95" s="5" t="s">
        <v>4</v>
      </c>
      <c r="H95" s="100">
        <v>3.1139999999999999</v>
      </c>
      <c r="I95" s="17">
        <f>C95*'System Profile Inputs'!$B$5/'System Profile Inputs'!$B$6</f>
        <v>79.506382978723394</v>
      </c>
      <c r="J95" s="199">
        <f>I95*'System Profile Inputs'!$B$9/'System Profile Inputs'!$B$10/'System Profile Inputs'!$B$11/'System Profile Inputs'!$E$13</f>
        <v>127.66588175931375</v>
      </c>
      <c r="K95" s="199"/>
      <c r="L95" s="199"/>
      <c r="M95" s="18">
        <f>J95/'System Profile Inputs'!$B$13*1000</f>
        <v>2659.7058699857034</v>
      </c>
      <c r="N95" s="17">
        <f>(I95*'System Profile Inputs'!$E$9/'System Profile Inputs'!$E$12/'System Profile Inputs'!$E$13+I95*'System Profile Inputs'!$B$9/'System Profile Inputs'!$B$11/'System Profile Inputs'!$E$12/'System Profile Inputs'!$E$13)*(1+'System Profile Inputs'!$E$10+'System Profile Inputs'!$E$11)*(1+'System Profile Inputs'!$E$14)</f>
        <v>107.94434579004907</v>
      </c>
      <c r="O95" s="17">
        <f>N95/'System Profile Inputs'!$E$6</f>
        <v>22.000835077366172</v>
      </c>
      <c r="P95" s="19">
        <f>(C95/'System Profile Inputs'!$B$6/0.8+M95*'System Profile Inputs'!$B$20*'System Profile Inputs'!$B$21/'System Profile Inputs'!$B$19/1000/0.8)*(1+'System Profile Inputs'!$B$22)</f>
        <v>43.046229481173853</v>
      </c>
      <c r="Q95" s="20">
        <f>N95*'System Profile Inputs'!$E$12*(1-'System Profile Inputs'!$E$10-'System Profile Inputs'!$E$11)</f>
        <v>93.317886935497398</v>
      </c>
      <c r="R95" s="20">
        <f>I95/'System Profile Inputs'!$E$13*'System Profile Inputs'!$E$9</f>
        <v>30.246993524514334</v>
      </c>
      <c r="S95" s="20">
        <f>M95*'System Profile Inputs'!$B$15*'System Profile Inputs'!$B$14/1000</f>
        <v>29.256764569842741</v>
      </c>
      <c r="T95" s="20">
        <f t="shared" si="17"/>
        <v>63.070893410983061</v>
      </c>
      <c r="U95" s="20">
        <f t="shared" si="19"/>
        <v>49.259389454209057</v>
      </c>
      <c r="V95" s="20">
        <f>I95*'System Profile Inputs'!$B$18*24*20%</f>
        <v>0</v>
      </c>
      <c r="W95" s="20">
        <f>I95*'System Profile Inputs'!$B$18*24*80%</f>
        <v>0</v>
      </c>
      <c r="X95" s="37">
        <f t="shared" si="20"/>
        <v>13.811503956774004</v>
      </c>
      <c r="Y95" s="38">
        <f>'System Profile Inputs'!$E$6*(S95+W95)-U95</f>
        <v>94.285266933589881</v>
      </c>
      <c r="Z95" s="38">
        <f>'System Profile Inputs'!$E$6*S95-T95</f>
        <v>80.473762976815877</v>
      </c>
      <c r="AA95" s="38">
        <f>T95*'System Profile Inputs'!$B$11+W95*'System Profile Inputs'!$B$11-U95</f>
        <v>6.2429967474560399</v>
      </c>
    </row>
    <row r="96" spans="2:27">
      <c r="B96" s="1">
        <v>92</v>
      </c>
      <c r="C96" s="21">
        <v>3.1350000000000002</v>
      </c>
      <c r="D96" s="109">
        <v>21.12</v>
      </c>
      <c r="E96" s="4">
        <v>1800</v>
      </c>
      <c r="F96" s="4">
        <v>30</v>
      </c>
      <c r="G96" s="4" t="s">
        <v>4</v>
      </c>
      <c r="H96" s="21">
        <v>3.1350000000000002</v>
      </c>
      <c r="I96" s="17">
        <f>C96*'System Profile Inputs'!$B$5/'System Profile Inputs'!$B$6</f>
        <v>80.042553191489375</v>
      </c>
      <c r="J96" s="199">
        <f>I96*'System Profile Inputs'!$B$9/'System Profile Inputs'!$B$10/'System Profile Inputs'!$B$11/'System Profile Inputs'!$E$13</f>
        <v>128.5268270120259</v>
      </c>
      <c r="K96" s="199"/>
      <c r="L96" s="199"/>
      <c r="M96" s="18">
        <f>J96/'System Profile Inputs'!$B$13*1000</f>
        <v>2677.6422294172062</v>
      </c>
      <c r="N96" s="17">
        <f>(I96*'System Profile Inputs'!$E$9/'System Profile Inputs'!$E$12/'System Profile Inputs'!$E$13+I96*'System Profile Inputs'!$B$9/'System Profile Inputs'!$B$11/'System Profile Inputs'!$E$12/'System Profile Inputs'!$E$13)*(1+'System Profile Inputs'!$E$10+'System Profile Inputs'!$E$11)*(1+'System Profile Inputs'!$E$14)</f>
        <v>108.67229417206292</v>
      </c>
      <c r="O96" s="17">
        <f>N96/'System Profile Inputs'!$E$6</f>
        <v>22.149202943976547</v>
      </c>
      <c r="P96" s="19">
        <f>(C96/'System Profile Inputs'!$B$6/0.8+M96*'System Profile Inputs'!$B$20*'System Profile Inputs'!$B$21/'System Profile Inputs'!$B$19/1000/0.8)*(1+'System Profile Inputs'!$B$22)</f>
        <v>43.336521972858066</v>
      </c>
      <c r="Q96" s="20">
        <f>N96*'System Profile Inputs'!$E$12*(1-'System Profile Inputs'!$E$10-'System Profile Inputs'!$E$11)</f>
        <v>93.94719831174838</v>
      </c>
      <c r="R96" s="20">
        <f>I96/'System Profile Inputs'!$E$13*'System Profile Inputs'!$E$9</f>
        <v>30.450971322849213</v>
      </c>
      <c r="S96" s="20">
        <f>M96*'System Profile Inputs'!$B$15*'System Profile Inputs'!$B$14/1000</f>
        <v>29.454064523589267</v>
      </c>
      <c r="T96" s="20">
        <f t="shared" si="17"/>
        <v>63.496226988899167</v>
      </c>
      <c r="U96" s="20">
        <f t="shared" si="19"/>
        <v>49.591581868640162</v>
      </c>
      <c r="V96" s="20">
        <f>I96*'System Profile Inputs'!$B$18*24*20%</f>
        <v>0</v>
      </c>
      <c r="W96" s="20">
        <f>I96*'System Profile Inputs'!$B$18*24*80%</f>
        <v>0</v>
      </c>
      <c r="X96" s="37">
        <f t="shared" si="20"/>
        <v>13.904645120259005</v>
      </c>
      <c r="Y96" s="38">
        <f>'System Profile Inputs'!$E$6*(S96+W96)-U96</f>
        <v>94.92110206705334</v>
      </c>
      <c r="Z96" s="38">
        <f>'System Profile Inputs'!$E$6*S96-T96</f>
        <v>81.016456946794335</v>
      </c>
      <c r="AA96" s="38">
        <f>T96*'System Profile Inputs'!$B$11+W96*'System Profile Inputs'!$B$11-U96</f>
        <v>6.2850978815911063</v>
      </c>
    </row>
    <row r="97" spans="1:27">
      <c r="B97" s="1">
        <v>93</v>
      </c>
      <c r="C97" s="21">
        <v>3.41</v>
      </c>
      <c r="D97" s="109">
        <v>23.76</v>
      </c>
      <c r="E97" s="4">
        <v>2000</v>
      </c>
      <c r="F97" s="4">
        <v>50</v>
      </c>
      <c r="G97" s="4" t="s">
        <v>4</v>
      </c>
      <c r="H97" s="21">
        <v>3.41</v>
      </c>
      <c r="I97" s="17">
        <f>C97*'System Profile Inputs'!$B$5/'System Profile Inputs'!$B$6</f>
        <v>87.063829787234056</v>
      </c>
      <c r="J97" s="199">
        <f>I97*'System Profile Inputs'!$B$9/'System Profile Inputs'!$B$10/'System Profile Inputs'!$B$11/'System Profile Inputs'!$E$13</f>
        <v>139.80111008325628</v>
      </c>
      <c r="K97" s="199"/>
      <c r="L97" s="199"/>
      <c r="M97" s="18">
        <f>J97/'System Profile Inputs'!$B$13*1000</f>
        <v>2912.5231267345057</v>
      </c>
      <c r="N97" s="17">
        <f>(I97*'System Profile Inputs'!$E$9/'System Profile Inputs'!$E$12/'System Profile Inputs'!$E$13+I97*'System Profile Inputs'!$B$9/'System Profile Inputs'!$B$11/'System Profile Inputs'!$E$12/'System Profile Inputs'!$E$13)*(1+'System Profile Inputs'!$E$10+'System Profile Inputs'!$E$11)*(1+'System Profile Inputs'!$E$14)</f>
        <v>118.20495155557724</v>
      </c>
      <c r="O97" s="17">
        <f>N97/'System Profile Inputs'!$E$6</f>
        <v>24.092115482921866</v>
      </c>
      <c r="P97" s="19">
        <f>(C97/'System Profile Inputs'!$B$6/0.8+M97*'System Profile Inputs'!$B$20*'System Profile Inputs'!$B$21/'System Profile Inputs'!$B$19/1000/0.8)*(1+'System Profile Inputs'!$B$22)</f>
        <v>47.137971268722815</v>
      </c>
      <c r="Q97" s="20">
        <f>N97*'System Profile Inputs'!$E$12*(1-'System Profile Inputs'!$E$10-'System Profile Inputs'!$E$11)</f>
        <v>102.18818061979651</v>
      </c>
      <c r="R97" s="20">
        <f>I97/'System Profile Inputs'!$E$13*'System Profile Inputs'!$E$9</f>
        <v>33.122109158186866</v>
      </c>
      <c r="S97" s="20">
        <f>M97*'System Profile Inputs'!$B$15*'System Profile Inputs'!$B$14/1000</f>
        <v>32.037754394079563</v>
      </c>
      <c r="T97" s="20">
        <f t="shared" si="17"/>
        <v>69.066071461609653</v>
      </c>
      <c r="U97" s="20">
        <f t="shared" si="19"/>
        <v>53.94172062904719</v>
      </c>
      <c r="V97" s="20">
        <f>I97*'System Profile Inputs'!$B$18*24*20%</f>
        <v>0</v>
      </c>
      <c r="W97" s="20">
        <f>I97*'System Profile Inputs'!$B$18*24*80%</f>
        <v>0</v>
      </c>
      <c r="X97" s="37">
        <f t="shared" si="20"/>
        <v>15.124350832562456</v>
      </c>
      <c r="Y97" s="38">
        <f>'System Profile Inputs'!$E$6*(S97+W97)-U97</f>
        <v>103.24751452907563</v>
      </c>
      <c r="Z97" s="38">
        <f>'System Profile Inputs'!$E$6*S97-T97</f>
        <v>88.12316369651316</v>
      </c>
      <c r="AA97" s="38">
        <f>T97*'System Profile Inputs'!$B$11+W97*'System Profile Inputs'!$B$11-U97</f>
        <v>6.8364222571693034</v>
      </c>
    </row>
    <row r="98" spans="1:27">
      <c r="B98" s="1">
        <v>94</v>
      </c>
      <c r="C98" s="21">
        <v>3.5</v>
      </c>
      <c r="D98" s="109">
        <v>23.76</v>
      </c>
      <c r="E98" s="4">
        <v>2000</v>
      </c>
      <c r="F98" s="4">
        <v>50</v>
      </c>
      <c r="G98" s="4" t="s">
        <v>4</v>
      </c>
      <c r="H98" s="21">
        <v>3.5</v>
      </c>
      <c r="I98" s="17">
        <f>C98*'System Profile Inputs'!$B$5/'System Profile Inputs'!$B$6</f>
        <v>89.361702127659584</v>
      </c>
      <c r="J98" s="199">
        <f>I98*'System Profile Inputs'!$B$9/'System Profile Inputs'!$B$10/'System Profile Inputs'!$B$11/'System Profile Inputs'!$E$13</f>
        <v>143.49087545202255</v>
      </c>
      <c r="K98" s="199"/>
      <c r="L98" s="199"/>
      <c r="M98" s="18">
        <f>J98/'System Profile Inputs'!$B$13*1000</f>
        <v>2989.3932385838029</v>
      </c>
      <c r="N98" s="17">
        <f>(I98*'System Profile Inputs'!$E$9/'System Profile Inputs'!$E$12/'System Profile Inputs'!$E$13+I98*'System Profile Inputs'!$B$9/'System Profile Inputs'!$B$11/'System Profile Inputs'!$E$12/'System Profile Inputs'!$E$13)*(1+'System Profile Inputs'!$E$10+'System Profile Inputs'!$E$11)*(1+'System Profile Inputs'!$E$14)</f>
        <v>121.32473033563643</v>
      </c>
      <c r="O98" s="17">
        <f>N98/'System Profile Inputs'!$E$6</f>
        <v>24.727977768394869</v>
      </c>
      <c r="P98" s="19">
        <f>(C98/'System Profile Inputs'!$B$6/0.8+M98*'System Profile Inputs'!$B$20*'System Profile Inputs'!$B$21/'System Profile Inputs'!$B$19/1000/0.8)*(1+'System Profile Inputs'!$B$22)</f>
        <v>48.382081947369464</v>
      </c>
      <c r="Q98" s="20">
        <f>N98*'System Profile Inputs'!$E$12*(1-'System Profile Inputs'!$E$10-'System Profile Inputs'!$E$11)</f>
        <v>104.88522937515768</v>
      </c>
      <c r="R98" s="20">
        <f>I98/'System Profile Inputs'!$E$13*'System Profile Inputs'!$E$9</f>
        <v>33.996299722479186</v>
      </c>
      <c r="S98" s="20">
        <f>M98*'System Profile Inputs'!$B$15*'System Profile Inputs'!$B$14/1000</f>
        <v>32.883325624421836</v>
      </c>
      <c r="T98" s="20">
        <f t="shared" si="17"/>
        <v>70.888929652678485</v>
      </c>
      <c r="U98" s="20">
        <f t="shared" si="19"/>
        <v>55.365402405180397</v>
      </c>
      <c r="V98" s="20">
        <f>I98*'System Profile Inputs'!$B$18*24*20%</f>
        <v>0</v>
      </c>
      <c r="W98" s="20">
        <f>I98*'System Profile Inputs'!$B$18*24*80%</f>
        <v>0</v>
      </c>
      <c r="X98" s="37">
        <f t="shared" si="20"/>
        <v>15.523527247498095</v>
      </c>
      <c r="Y98" s="38">
        <f>'System Profile Inputs'!$E$6*(S98+W98)-U98</f>
        <v>105.97252224391926</v>
      </c>
      <c r="Z98" s="38">
        <f>'System Profile Inputs'!$E$6*S98-T98</f>
        <v>90.448994996421163</v>
      </c>
      <c r="AA98" s="38">
        <f>T98*'System Profile Inputs'!$B$11+W98*'System Profile Inputs'!$B$11-U98</f>
        <v>7.0168556891766727</v>
      </c>
    </row>
    <row r="99" spans="1:27">
      <c r="B99" s="1">
        <v>95</v>
      </c>
      <c r="C99" s="21">
        <v>3.58</v>
      </c>
      <c r="D99" s="109">
        <v>23.76</v>
      </c>
      <c r="E99" s="4">
        <v>2000</v>
      </c>
      <c r="F99" s="4">
        <v>50</v>
      </c>
      <c r="G99" s="4" t="s">
        <v>4</v>
      </c>
      <c r="H99" s="21">
        <v>3.58</v>
      </c>
      <c r="I99" s="17">
        <f>C99*'System Profile Inputs'!$B$5/'System Profile Inputs'!$B$6</f>
        <v>91.404255319148945</v>
      </c>
      <c r="J99" s="199">
        <f>I99*'System Profile Inputs'!$B$9/'System Profile Inputs'!$B$10/'System Profile Inputs'!$B$11/'System Profile Inputs'!$E$13</f>
        <v>146.77066689092592</v>
      </c>
      <c r="K99" s="199"/>
      <c r="L99" s="199"/>
      <c r="M99" s="18">
        <f>J99/'System Profile Inputs'!$B$13*1000</f>
        <v>3057.7222268942901</v>
      </c>
      <c r="N99" s="17">
        <f>(I99*'System Profile Inputs'!$E$9/'System Profile Inputs'!$E$12/'System Profile Inputs'!$E$13+I99*'System Profile Inputs'!$B$9/'System Profile Inputs'!$B$11/'System Profile Inputs'!$E$12/'System Profile Inputs'!$E$13)*(1+'System Profile Inputs'!$E$10+'System Profile Inputs'!$E$11)*(1+'System Profile Inputs'!$E$14)</f>
        <v>124.09786702902242</v>
      </c>
      <c r="O99" s="17">
        <f>N99/'System Profile Inputs'!$E$6</f>
        <v>25.293188688815327</v>
      </c>
      <c r="P99" s="19">
        <f>(C99/'System Profile Inputs'!$B$6/0.8+M99*'System Profile Inputs'!$B$20*'System Profile Inputs'!$B$21/'System Profile Inputs'!$B$19/1000/0.8)*(1+'System Profile Inputs'!$B$22)</f>
        <v>49.487958106166495</v>
      </c>
      <c r="Q99" s="20">
        <f>N99*'System Profile Inputs'!$E$12*(1-'System Profile Inputs'!$E$10-'System Profile Inputs'!$E$11)</f>
        <v>107.28260604658986</v>
      </c>
      <c r="R99" s="20">
        <f>I99/'System Profile Inputs'!$E$13*'System Profile Inputs'!$E$9</f>
        <v>34.773358001850134</v>
      </c>
      <c r="S99" s="20">
        <f>M99*'System Profile Inputs'!$B$15*'System Profile Inputs'!$B$14/1000</f>
        <v>33.634944495837196</v>
      </c>
      <c r="T99" s="20">
        <f t="shared" si="17"/>
        <v>72.509248044739735</v>
      </c>
      <c r="U99" s="20">
        <f t="shared" si="19"/>
        <v>56.63089731729881</v>
      </c>
      <c r="V99" s="20">
        <f>I99*'System Profile Inputs'!$B$18*24*20%</f>
        <v>0</v>
      </c>
      <c r="W99" s="20">
        <f>I99*'System Profile Inputs'!$B$18*24*80%</f>
        <v>0</v>
      </c>
      <c r="X99" s="37">
        <f t="shared" si="20"/>
        <v>15.878350727440917</v>
      </c>
      <c r="Y99" s="38">
        <f>'System Profile Inputs'!$E$6*(S99+W99)-U99</f>
        <v>108.39475132378027</v>
      </c>
      <c r="Z99" s="38">
        <f>'System Profile Inputs'!$E$6*S99-T99</f>
        <v>92.516400596339338</v>
      </c>
      <c r="AA99" s="38">
        <f>T99*'System Profile Inputs'!$B$11+W99*'System Profile Inputs'!$B$11-U99</f>
        <v>7.1772409620721547</v>
      </c>
    </row>
    <row r="100" spans="1:27">
      <c r="B100" s="1">
        <v>96</v>
      </c>
      <c r="C100" s="21">
        <v>3.6</v>
      </c>
      <c r="D100" s="109">
        <v>23.76</v>
      </c>
      <c r="E100" s="4">
        <v>2000</v>
      </c>
      <c r="F100" s="4">
        <v>50</v>
      </c>
      <c r="G100" s="4" t="s">
        <v>4</v>
      </c>
      <c r="H100" s="21">
        <v>3.6</v>
      </c>
      <c r="I100" s="17">
        <f>C100*'System Profile Inputs'!$B$5/'System Profile Inputs'!$B$6</f>
        <v>91.914893617021292</v>
      </c>
      <c r="J100" s="199">
        <f>I100*'System Profile Inputs'!$B$9/'System Profile Inputs'!$B$10/'System Profile Inputs'!$B$11/'System Profile Inputs'!$E$13</f>
        <v>147.59061475065178</v>
      </c>
      <c r="K100" s="199"/>
      <c r="L100" s="199"/>
      <c r="M100" s="18">
        <f>J100/'System Profile Inputs'!$B$13*1000</f>
        <v>3074.8044739719121</v>
      </c>
      <c r="N100" s="17">
        <f>(I100*'System Profile Inputs'!$E$9/'System Profile Inputs'!$E$12/'System Profile Inputs'!$E$13+I100*'System Profile Inputs'!$B$9/'System Profile Inputs'!$B$11/'System Profile Inputs'!$E$12/'System Profile Inputs'!$E$13)*(1+'System Profile Inputs'!$E$10+'System Profile Inputs'!$E$11)*(1+'System Profile Inputs'!$E$14)</f>
        <v>124.79115120236892</v>
      </c>
      <c r="O100" s="17">
        <f>N100/'System Profile Inputs'!$E$6</f>
        <v>25.434491418920441</v>
      </c>
      <c r="P100" s="19">
        <f>(C100/'System Profile Inputs'!$B$6/0.8+M100*'System Profile Inputs'!$B$20*'System Profile Inputs'!$B$21/'System Profile Inputs'!$B$19/1000/0.8)*(1+'System Profile Inputs'!$B$22)</f>
        <v>49.764427145865739</v>
      </c>
      <c r="Q100" s="20">
        <f>N100*'System Profile Inputs'!$E$12*(1-'System Profile Inputs'!$E$10-'System Profile Inputs'!$E$11)</f>
        <v>107.88195021444791</v>
      </c>
      <c r="R100" s="20">
        <f>I100/'System Profile Inputs'!$E$13*'System Profile Inputs'!$E$9</f>
        <v>34.967622571692878</v>
      </c>
      <c r="S100" s="20">
        <f>M100*'System Profile Inputs'!$B$15*'System Profile Inputs'!$B$14/1000</f>
        <v>33.822849213691036</v>
      </c>
      <c r="T100" s="20">
        <f t="shared" si="17"/>
        <v>72.91432764275504</v>
      </c>
      <c r="U100" s="20">
        <f t="shared" si="19"/>
        <v>56.947271045328414</v>
      </c>
      <c r="V100" s="20">
        <f>I100*'System Profile Inputs'!$B$18*24*20%</f>
        <v>0</v>
      </c>
      <c r="W100" s="20">
        <f>I100*'System Profile Inputs'!$B$18*24*80%</f>
        <v>0</v>
      </c>
      <c r="X100" s="37">
        <f t="shared" si="20"/>
        <v>15.96705659742662</v>
      </c>
      <c r="Y100" s="38">
        <f>'System Profile Inputs'!$E$6*(S100+W100)-U100</f>
        <v>109.00030859374553</v>
      </c>
      <c r="Z100" s="38">
        <f>'System Profile Inputs'!$E$6*S100-T100</f>
        <v>93.03325199631891</v>
      </c>
      <c r="AA100" s="38">
        <f>T100*'System Profile Inputs'!$B$11+W100*'System Profile Inputs'!$B$11-U100</f>
        <v>7.2173372802960287</v>
      </c>
    </row>
    <row r="101" spans="1:27">
      <c r="B101" s="1">
        <v>97</v>
      </c>
      <c r="C101" s="100">
        <f>4.24*0.9</f>
        <v>3.8160000000000003</v>
      </c>
      <c r="D101" s="110">
        <v>24.48</v>
      </c>
      <c r="E101" s="5">
        <v>2000</v>
      </c>
      <c r="F101" s="5">
        <v>50</v>
      </c>
      <c r="G101" s="5" t="s">
        <v>4</v>
      </c>
      <c r="H101" s="100">
        <v>3.8160000000000003</v>
      </c>
      <c r="I101" s="17">
        <f>C101*'System Profile Inputs'!$B$5/'System Profile Inputs'!$B$6</f>
        <v>97.429787234042564</v>
      </c>
      <c r="J101" s="199">
        <f>I101*'System Profile Inputs'!$B$9/'System Profile Inputs'!$B$10/'System Profile Inputs'!$B$11/'System Profile Inputs'!$E$13</f>
        <v>156.44605163569088</v>
      </c>
      <c r="K101" s="199"/>
      <c r="L101" s="199"/>
      <c r="M101" s="18">
        <f>J101/'System Profile Inputs'!$B$13*1000</f>
        <v>3259.2927424102263</v>
      </c>
      <c r="N101" s="17">
        <f>(I101*'System Profile Inputs'!$E$9/'System Profile Inputs'!$E$12/'System Profile Inputs'!$E$13+I101*'System Profile Inputs'!$B$9/'System Profile Inputs'!$B$11/'System Profile Inputs'!$E$12/'System Profile Inputs'!$E$13)*(1+'System Profile Inputs'!$E$10+'System Profile Inputs'!$E$11)*(1+'System Profile Inputs'!$E$14)</f>
        <v>132.27862027451104</v>
      </c>
      <c r="O101" s="17">
        <f>N101/'System Profile Inputs'!$E$6</f>
        <v>26.960560904055665</v>
      </c>
      <c r="P101" s="19">
        <f>(C101/'System Profile Inputs'!$B$6/0.8+M101*'System Profile Inputs'!$B$20*'System Profile Inputs'!$B$21/'System Profile Inputs'!$B$19/1000/0.8)*(1+'System Profile Inputs'!$B$22)</f>
        <v>52.750292774617684</v>
      </c>
      <c r="Q101" s="20">
        <f>N101*'System Profile Inputs'!$E$12*(1-'System Profile Inputs'!$E$10-'System Profile Inputs'!$E$11)</f>
        <v>114.35486722731477</v>
      </c>
      <c r="R101" s="20">
        <f>I101/'System Profile Inputs'!$E$13*'System Profile Inputs'!$E$9</f>
        <v>37.065679925994452</v>
      </c>
      <c r="S101" s="20">
        <f>M101*'System Profile Inputs'!$B$15*'System Profile Inputs'!$B$14/1000</f>
        <v>35.852220166512488</v>
      </c>
      <c r="T101" s="20">
        <f t="shared" si="17"/>
        <v>77.289187301320311</v>
      </c>
      <c r="U101" s="20">
        <f t="shared" si="19"/>
        <v>60.364107308048112</v>
      </c>
      <c r="V101" s="20">
        <f>I101*'System Profile Inputs'!$B$18*24*20%</f>
        <v>0</v>
      </c>
      <c r="W101" s="20">
        <f>I101*'System Profile Inputs'!$B$18*24*80%</f>
        <v>0</v>
      </c>
      <c r="X101" s="37">
        <f t="shared" si="20"/>
        <v>16.925079993272206</v>
      </c>
      <c r="Y101" s="38">
        <f>'System Profile Inputs'!$E$6*(S101+W101)-U101</f>
        <v>115.5403271093702</v>
      </c>
      <c r="Z101" s="38">
        <f>'System Profile Inputs'!$E$6*S101-T101</f>
        <v>98.615247116098004</v>
      </c>
      <c r="AA101" s="38">
        <f>T101*'System Profile Inputs'!$B$11+W101*'System Profile Inputs'!$B$11-U101</f>
        <v>7.6503775171137605</v>
      </c>
    </row>
    <row r="102" spans="1:27">
      <c r="B102" s="1">
        <v>98</v>
      </c>
      <c r="C102" s="21">
        <v>3.9000000000000004</v>
      </c>
      <c r="D102" s="109">
        <v>23.76</v>
      </c>
      <c r="E102" s="4">
        <v>2400</v>
      </c>
      <c r="F102" s="4">
        <v>50</v>
      </c>
      <c r="G102" s="4" t="s">
        <v>4</v>
      </c>
      <c r="H102" s="21">
        <v>3.9000000000000004</v>
      </c>
      <c r="I102" s="17">
        <f>C102*'System Profile Inputs'!$B$5/'System Profile Inputs'!$B$6</f>
        <v>99.574468085106403</v>
      </c>
      <c r="J102" s="199">
        <f>I102*'System Profile Inputs'!$B$9/'System Profile Inputs'!$B$10/'System Profile Inputs'!$B$11/'System Profile Inputs'!$E$13</f>
        <v>159.88983264653942</v>
      </c>
      <c r="K102" s="199"/>
      <c r="L102" s="199"/>
      <c r="M102" s="18">
        <f>J102/'System Profile Inputs'!$B$13*1000</f>
        <v>3331.0381801362378</v>
      </c>
      <c r="N102" s="17">
        <f>(I102*'System Profile Inputs'!$E$9/'System Profile Inputs'!$E$12/'System Profile Inputs'!$E$13+I102*'System Profile Inputs'!$B$9/'System Profile Inputs'!$B$11/'System Profile Inputs'!$E$12/'System Profile Inputs'!$E$13)*(1+'System Profile Inputs'!$E$10+'System Profile Inputs'!$E$11)*(1+'System Profile Inputs'!$E$14)</f>
        <v>135.19041380256633</v>
      </c>
      <c r="O102" s="17">
        <f>N102/'System Profile Inputs'!$E$6</f>
        <v>27.554032370497143</v>
      </c>
      <c r="P102" s="19">
        <f>(C102/'System Profile Inputs'!$B$6/0.8+M102*'System Profile Inputs'!$B$20*'System Profile Inputs'!$B$21/'System Profile Inputs'!$B$19/1000/0.8)*(1+'System Profile Inputs'!$B$22)</f>
        <v>53.911462741354548</v>
      </c>
      <c r="Q102" s="20">
        <f>N102*'System Profile Inputs'!$E$12*(1-'System Profile Inputs'!$E$10-'System Profile Inputs'!$E$11)</f>
        <v>116.87211273231858</v>
      </c>
      <c r="R102" s="20">
        <f>I102/'System Profile Inputs'!$E$13*'System Profile Inputs'!$E$9</f>
        <v>37.881591119333955</v>
      </c>
      <c r="S102" s="20">
        <f>M102*'System Profile Inputs'!$B$15*'System Profile Inputs'!$B$14/1000</f>
        <v>36.641419981498622</v>
      </c>
      <c r="T102" s="20">
        <f t="shared" si="17"/>
        <v>78.990521612984622</v>
      </c>
      <c r="U102" s="20">
        <f t="shared" si="19"/>
        <v>61.692876965772449</v>
      </c>
      <c r="V102" s="20">
        <f>I102*'System Profile Inputs'!$B$18*24*20%</f>
        <v>0</v>
      </c>
      <c r="W102" s="20">
        <f>I102*'System Profile Inputs'!$B$18*24*80%</f>
        <v>0</v>
      </c>
      <c r="X102" s="37">
        <f t="shared" si="20"/>
        <v>17.297644647212181</v>
      </c>
      <c r="Y102" s="38">
        <f>'System Profile Inputs'!$E$6*(S102+W102)-U102</f>
        <v>118.08366764322432</v>
      </c>
      <c r="Z102" s="38">
        <f>'System Profile Inputs'!$E$6*S102-T102</f>
        <v>100.78602299601215</v>
      </c>
      <c r="AA102" s="38">
        <f>T102*'System Profile Inputs'!$B$11+W102*'System Profile Inputs'!$B$11-U102</f>
        <v>7.8187820536540258</v>
      </c>
    </row>
    <row r="103" spans="1:27">
      <c r="B103" s="1">
        <v>99</v>
      </c>
      <c r="C103" s="100">
        <f>4.43*0.9</f>
        <v>3.9869999999999997</v>
      </c>
      <c r="D103" s="110">
        <v>24.48</v>
      </c>
      <c r="E103" s="5">
        <v>2000</v>
      </c>
      <c r="F103" s="5">
        <v>50</v>
      </c>
      <c r="G103" s="5" t="s">
        <v>4</v>
      </c>
      <c r="H103" s="100">
        <v>3.9869999999999997</v>
      </c>
      <c r="I103" s="17">
        <f>C103*'System Profile Inputs'!$B$5/'System Profile Inputs'!$B$6</f>
        <v>101.79574468085106</v>
      </c>
      <c r="J103" s="199">
        <f>I103*'System Profile Inputs'!$B$9/'System Profile Inputs'!$B$10/'System Profile Inputs'!$B$11/'System Profile Inputs'!$E$13</f>
        <v>163.45660583634682</v>
      </c>
      <c r="K103" s="199"/>
      <c r="L103" s="199"/>
      <c r="M103" s="18">
        <f>J103/'System Profile Inputs'!$B$13*1000</f>
        <v>3405.3459549238919</v>
      </c>
      <c r="N103" s="17">
        <f>(I103*'System Profile Inputs'!$E$9/'System Profile Inputs'!$E$12/'System Profile Inputs'!$E$13+I103*'System Profile Inputs'!$B$9/'System Profile Inputs'!$B$11/'System Profile Inputs'!$E$12/'System Profile Inputs'!$E$13)*(1+'System Profile Inputs'!$E$10+'System Profile Inputs'!$E$11)*(1+'System Profile Inputs'!$E$14)</f>
        <v>138.20619995662355</v>
      </c>
      <c r="O103" s="17">
        <f>N103/'System Profile Inputs'!$E$6</f>
        <v>28.168699246454384</v>
      </c>
      <c r="P103" s="19">
        <f>(C103/'System Profile Inputs'!$B$6/0.8+M103*'System Profile Inputs'!$B$20*'System Profile Inputs'!$B$21/'System Profile Inputs'!$B$19/1000/0.8)*(1+'System Profile Inputs'!$B$22)</f>
        <v>55.114103064046297</v>
      </c>
      <c r="Q103" s="20">
        <f>N103*'System Profile Inputs'!$E$12*(1-'System Profile Inputs'!$E$10-'System Profile Inputs'!$E$11)</f>
        <v>119.47925986250105</v>
      </c>
      <c r="R103" s="20">
        <f>I103/'System Profile Inputs'!$E$13*'System Profile Inputs'!$E$9</f>
        <v>38.726641998149852</v>
      </c>
      <c r="S103" s="20">
        <f>M103*'System Profile Inputs'!$B$15*'System Profile Inputs'!$B$14/1000</f>
        <v>37.458805504162811</v>
      </c>
      <c r="T103" s="20">
        <f t="shared" si="17"/>
        <v>80.752617864351208</v>
      </c>
      <c r="U103" s="20">
        <f t="shared" si="19"/>
        <v>63.069102682701207</v>
      </c>
      <c r="V103" s="20">
        <f>I103*'System Profile Inputs'!$B$18*24*20%</f>
        <v>0</v>
      </c>
      <c r="W103" s="20">
        <f>I103*'System Profile Inputs'!$B$18*24*80%</f>
        <v>0</v>
      </c>
      <c r="X103" s="37">
        <f t="shared" si="20"/>
        <v>17.683515181649994</v>
      </c>
      <c r="Y103" s="38">
        <f>'System Profile Inputs'!$E$6*(S103+W103)-U103</f>
        <v>120.71784176757311</v>
      </c>
      <c r="Z103" s="38">
        <f>'System Profile Inputs'!$E$6*S103-T103</f>
        <v>103.03432658592311</v>
      </c>
      <c r="AA103" s="38">
        <f>T103*'System Profile Inputs'!$B$11+W103*'System Profile Inputs'!$B$11-U103</f>
        <v>7.9932010379278537</v>
      </c>
    </row>
    <row r="104" spans="1:27">
      <c r="B104" s="1">
        <v>100</v>
      </c>
      <c r="C104" s="21">
        <v>4.0999999999999996</v>
      </c>
      <c r="D104" s="109">
        <v>26.400000000000002</v>
      </c>
      <c r="E104" s="4">
        <v>2400</v>
      </c>
      <c r="F104" s="4">
        <v>50</v>
      </c>
      <c r="G104" s="4" t="s">
        <v>4</v>
      </c>
      <c r="H104" s="21">
        <v>4.0999999999999996</v>
      </c>
      <c r="I104" s="17">
        <f>C104*'System Profile Inputs'!$B$5/'System Profile Inputs'!$B$6</f>
        <v>104.68085106382978</v>
      </c>
      <c r="J104" s="199">
        <f>I104*'System Profile Inputs'!$B$9/'System Profile Inputs'!$B$10/'System Profile Inputs'!$B$11/'System Profile Inputs'!$E$13</f>
        <v>168.08931124379782</v>
      </c>
      <c r="K104" s="199"/>
      <c r="L104" s="199"/>
      <c r="M104" s="18">
        <f>J104/'System Profile Inputs'!$B$13*1000</f>
        <v>3501.8606509124547</v>
      </c>
      <c r="N104" s="17">
        <f>(I104*'System Profile Inputs'!$E$9/'System Profile Inputs'!$E$12/'System Profile Inputs'!$E$13+I104*'System Profile Inputs'!$B$9/'System Profile Inputs'!$B$11/'System Profile Inputs'!$E$12/'System Profile Inputs'!$E$13)*(1+'System Profile Inputs'!$E$10+'System Profile Inputs'!$E$11)*(1+'System Profile Inputs'!$E$14)</f>
        <v>142.12325553603125</v>
      </c>
      <c r="O104" s="17">
        <f>N104/'System Profile Inputs'!$E$6</f>
        <v>28.967059671548277</v>
      </c>
      <c r="P104" s="19">
        <f>(C104/'System Profile Inputs'!$B$6/0.8+M104*'System Profile Inputs'!$B$20*'System Profile Inputs'!$B$21/'System Profile Inputs'!$B$19/1000/0.8)*(1+'System Profile Inputs'!$B$22)</f>
        <v>56.676153138347082</v>
      </c>
      <c r="Q104" s="20">
        <f>N104*'System Profile Inputs'!$E$12*(1-'System Profile Inputs'!$E$10-'System Profile Inputs'!$E$11)</f>
        <v>122.86555441089899</v>
      </c>
      <c r="R104" s="20">
        <f>I104/'System Profile Inputs'!$E$13*'System Profile Inputs'!$E$9</f>
        <v>39.824236817761324</v>
      </c>
      <c r="S104" s="20">
        <f>M104*'System Profile Inputs'!$B$15*'System Profile Inputs'!$B$14/1000</f>
        <v>38.520467160037008</v>
      </c>
      <c r="T104" s="20">
        <f t="shared" si="17"/>
        <v>83.041317593137677</v>
      </c>
      <c r="U104" s="20">
        <f t="shared" si="19"/>
        <v>64.85661424606846</v>
      </c>
      <c r="V104" s="20">
        <f>I104*'System Profile Inputs'!$B$18*24*20%</f>
        <v>0</v>
      </c>
      <c r="W104" s="20">
        <f>I104*'System Profile Inputs'!$B$18*24*80%</f>
        <v>0</v>
      </c>
      <c r="X104" s="37">
        <f t="shared" si="20"/>
        <v>18.184703347069217</v>
      </c>
      <c r="Y104" s="38">
        <f>'System Profile Inputs'!$E$6*(S104+W104)-U104</f>
        <v>124.13924034287683</v>
      </c>
      <c r="Z104" s="38">
        <f>'System Profile Inputs'!$E$6*S104-T104</f>
        <v>105.95453699580762</v>
      </c>
      <c r="AA104" s="38">
        <f>T104*'System Profile Inputs'!$B$11+W104*'System Profile Inputs'!$B$11-U104</f>
        <v>8.2197452358927023</v>
      </c>
    </row>
    <row r="105" spans="1:27">
      <c r="B105" s="1">
        <v>101</v>
      </c>
      <c r="C105" s="21">
        <v>4.0999999999999996</v>
      </c>
      <c r="D105" s="109">
        <v>26.400000000000002</v>
      </c>
      <c r="E105" s="4">
        <v>2400</v>
      </c>
      <c r="F105" s="4">
        <v>50</v>
      </c>
      <c r="G105" s="4" t="s">
        <v>4</v>
      </c>
      <c r="H105" s="21">
        <v>4.0999999999999996</v>
      </c>
      <c r="I105" s="17">
        <f>C105*'System Profile Inputs'!$B$5/'System Profile Inputs'!$B$6</f>
        <v>104.68085106382978</v>
      </c>
      <c r="J105" s="199">
        <f>I105*'System Profile Inputs'!$B$9/'System Profile Inputs'!$B$10/'System Profile Inputs'!$B$11/'System Profile Inputs'!$E$13</f>
        <v>168.08931124379782</v>
      </c>
      <c r="K105" s="199"/>
      <c r="L105" s="199"/>
      <c r="M105" s="18">
        <f>J105/'System Profile Inputs'!$B$13*1000</f>
        <v>3501.8606509124547</v>
      </c>
      <c r="N105" s="17">
        <f>(I105*'System Profile Inputs'!$E$9/'System Profile Inputs'!$E$12/'System Profile Inputs'!$E$13+I105*'System Profile Inputs'!$B$9/'System Profile Inputs'!$B$11/'System Profile Inputs'!$E$12/'System Profile Inputs'!$E$13)*(1+'System Profile Inputs'!$E$10+'System Profile Inputs'!$E$11)*(1+'System Profile Inputs'!$E$14)</f>
        <v>142.12325553603125</v>
      </c>
      <c r="O105" s="17">
        <f>N105/'System Profile Inputs'!$E$6</f>
        <v>28.967059671548277</v>
      </c>
      <c r="P105" s="19">
        <f>(C105/'System Profile Inputs'!$B$6/0.8+M105*'System Profile Inputs'!$B$20*'System Profile Inputs'!$B$21/'System Profile Inputs'!$B$19/1000/0.8)*(1+'System Profile Inputs'!$B$22)</f>
        <v>56.676153138347082</v>
      </c>
      <c r="Q105" s="20">
        <f>N105*'System Profile Inputs'!$E$12*(1-'System Profile Inputs'!$E$10-'System Profile Inputs'!$E$11)</f>
        <v>122.86555441089899</v>
      </c>
      <c r="R105" s="20">
        <f>I105/'System Profile Inputs'!$E$13*'System Profile Inputs'!$E$9</f>
        <v>39.824236817761324</v>
      </c>
      <c r="S105" s="20">
        <f>M105*'System Profile Inputs'!$B$15*'System Profile Inputs'!$B$14/1000</f>
        <v>38.520467160037008</v>
      </c>
      <c r="T105" s="20">
        <f t="shared" si="17"/>
        <v>83.041317593137677</v>
      </c>
      <c r="U105" s="20">
        <f t="shared" si="19"/>
        <v>64.85661424606846</v>
      </c>
      <c r="V105" s="20">
        <f>I105*'System Profile Inputs'!$B$18*24*20%</f>
        <v>0</v>
      </c>
      <c r="W105" s="20">
        <f>I105*'System Profile Inputs'!$B$18*24*80%</f>
        <v>0</v>
      </c>
      <c r="X105" s="37">
        <f t="shared" si="20"/>
        <v>18.184703347069217</v>
      </c>
      <c r="Y105" s="38">
        <f>'System Profile Inputs'!$E$6*(S105+W105)-U105</f>
        <v>124.13924034287683</v>
      </c>
      <c r="Z105" s="38">
        <f>'System Profile Inputs'!$E$6*S105-T105</f>
        <v>105.95453699580762</v>
      </c>
      <c r="AA105" s="38">
        <f>T105*'System Profile Inputs'!$B$11+W105*'System Profile Inputs'!$B$11-U105</f>
        <v>8.2197452358927023</v>
      </c>
    </row>
    <row r="106" spans="1:27">
      <c r="B106" s="1">
        <v>102</v>
      </c>
      <c r="C106" s="21">
        <v>4.2</v>
      </c>
      <c r="D106" s="109">
        <v>26.400000000000002</v>
      </c>
      <c r="E106" s="4">
        <v>2400</v>
      </c>
      <c r="F106" s="4">
        <v>50</v>
      </c>
      <c r="G106" s="4" t="s">
        <v>4</v>
      </c>
      <c r="H106" s="21">
        <v>4.2</v>
      </c>
      <c r="I106" s="17">
        <f>C106*'System Profile Inputs'!$B$5/'System Profile Inputs'!$B$6</f>
        <v>107.23404255319151</v>
      </c>
      <c r="J106" s="199">
        <f>I106*'System Profile Inputs'!$B$9/'System Profile Inputs'!$B$10/'System Profile Inputs'!$B$11/'System Profile Inputs'!$E$13</f>
        <v>172.18905054242708</v>
      </c>
      <c r="K106" s="199"/>
      <c r="L106" s="199"/>
      <c r="M106" s="18">
        <f>J106/'System Profile Inputs'!$B$13*1000</f>
        <v>3587.2718863005643</v>
      </c>
      <c r="N106" s="17">
        <f>(I106*'System Profile Inputs'!$E$9/'System Profile Inputs'!$E$12/'System Profile Inputs'!$E$13+I106*'System Profile Inputs'!$B$9/'System Profile Inputs'!$B$11/'System Profile Inputs'!$E$12/'System Profile Inputs'!$E$13)*(1+'System Profile Inputs'!$E$10+'System Profile Inputs'!$E$11)*(1+'System Profile Inputs'!$E$14)</f>
        <v>145.58967640276373</v>
      </c>
      <c r="O106" s="17">
        <f>N106/'System Profile Inputs'!$E$6</f>
        <v>29.673573322073846</v>
      </c>
      <c r="P106" s="19">
        <f>(C106/'System Profile Inputs'!$B$6/0.8+M106*'System Profile Inputs'!$B$20*'System Profile Inputs'!$B$21/'System Profile Inputs'!$B$19/1000/0.8)*(1+'System Profile Inputs'!$B$22)</f>
        <v>58.058498336843364</v>
      </c>
      <c r="Q106" s="20">
        <f>N106*'System Profile Inputs'!$E$12*(1-'System Profile Inputs'!$E$10-'System Profile Inputs'!$E$11)</f>
        <v>125.86227525018924</v>
      </c>
      <c r="R106" s="20">
        <f>I106/'System Profile Inputs'!$E$13*'System Profile Inputs'!$E$9</f>
        <v>40.795559666975031</v>
      </c>
      <c r="S106" s="20">
        <f>M106*'System Profile Inputs'!$B$15*'System Profile Inputs'!$B$14/1000</f>
        <v>39.459990749306208</v>
      </c>
      <c r="T106" s="20">
        <f t="shared" si="17"/>
        <v>85.066715583214204</v>
      </c>
      <c r="U106" s="20">
        <f t="shared" si="19"/>
        <v>66.438482886216491</v>
      </c>
      <c r="V106" s="20">
        <f>I106*'System Profile Inputs'!$B$18*24*20%</f>
        <v>0</v>
      </c>
      <c r="W106" s="20">
        <f>I106*'System Profile Inputs'!$B$18*24*80%</f>
        <v>0</v>
      </c>
      <c r="X106" s="37">
        <f t="shared" si="20"/>
        <v>18.628232696997728</v>
      </c>
      <c r="Y106" s="38">
        <f>'System Profile Inputs'!$E$6*(S106+W106)-U106</f>
        <v>127.1670266927031</v>
      </c>
      <c r="Z106" s="38">
        <f>'System Profile Inputs'!$E$6*S106-T106</f>
        <v>108.53879399570539</v>
      </c>
      <c r="AA106" s="38">
        <f>T106*'System Profile Inputs'!$B$11+W106*'System Profile Inputs'!$B$11-U106</f>
        <v>8.4202268270120157</v>
      </c>
    </row>
    <row r="107" spans="1:27">
      <c r="B107" s="1">
        <v>103</v>
      </c>
      <c r="C107" s="21">
        <v>4.5</v>
      </c>
      <c r="D107" s="109">
        <v>29.040000000000003</v>
      </c>
      <c r="E107" s="4">
        <v>2400</v>
      </c>
      <c r="F107" s="4">
        <v>50</v>
      </c>
      <c r="G107" s="4" t="s">
        <v>4</v>
      </c>
      <c r="H107" s="21" t="s">
        <v>347</v>
      </c>
      <c r="I107" s="17">
        <f>C107*'System Profile Inputs'!$B$5</f>
        <v>108</v>
      </c>
      <c r="J107" s="199">
        <f>I107*'System Profile Inputs'!$B$9/'System Profile Inputs'!$B$10/'System Profile Inputs'!$B$11</f>
        <v>159.54545454545456</v>
      </c>
      <c r="K107" s="199"/>
      <c r="L107" s="199"/>
      <c r="M107" s="18">
        <f>J107/'System Profile Inputs'!$B$13*1000</f>
        <v>3323.8636363636365</v>
      </c>
      <c r="N107" s="17">
        <f>(I107*'System Profile Inputs'!$E$9/'System Profile Inputs'!$E$12+I107*'System Profile Inputs'!$B$9/'System Profile Inputs'!$B$11/'System Profile Inputs'!$E$12)*(1+'System Profile Inputs'!$E$10+'System Profile Inputs'!$E$11)*(1+'System Profile Inputs'!$E$14)</f>
        <v>134.8992344497608</v>
      </c>
      <c r="O107" s="17">
        <f>N107/'System Profile Inputs'!$E$6</f>
        <v>27.494685223852997</v>
      </c>
      <c r="P107" s="19">
        <f>(C107/'System Profile Inputs'!$B$6/0.8+M107*'System Profile Inputs'!$B$20*'System Profile Inputs'!$B$21/'System Profile Inputs'!$B$19/1000/0.8)*(1+'System Profile Inputs'!$B$22)</f>
        <v>54.604388297872333</v>
      </c>
      <c r="Q107" s="20">
        <f>N107*'System Profile Inputs'!$E$12*(1-'System Profile Inputs'!$E$10-'System Profile Inputs'!$E$11)</f>
        <v>116.62038818181819</v>
      </c>
      <c r="R107" s="20">
        <f>I107*'System Profile Inputs'!$E$9</f>
        <v>37.799999999999997</v>
      </c>
      <c r="S107" s="20">
        <f>M107*'System Profile Inputs'!$B$15*'System Profile Inputs'!$B$14/1000</f>
        <v>36.562500000000007</v>
      </c>
      <c r="T107" s="20">
        <f t="shared" si="17"/>
        <v>78.820388181818188</v>
      </c>
      <c r="U107" s="20">
        <f t="shared" si="19"/>
        <v>70.2</v>
      </c>
      <c r="V107" s="20">
        <f>I107*'System Profile Inputs'!$B$18*24*20%</f>
        <v>0</v>
      </c>
      <c r="W107" s="20">
        <f>I107*'System Profile Inputs'!$B$18*24*80%</f>
        <v>0</v>
      </c>
      <c r="X107" s="37">
        <f t="shared" si="20"/>
        <v>8.6203881818181856</v>
      </c>
      <c r="Y107" s="38">
        <f>'System Profile Inputs'!$E$6*(S107+W107)-U107</f>
        <v>109.18933358983891</v>
      </c>
      <c r="Z107" s="38">
        <f>'System Profile Inputs'!$E$6*S107-T107</f>
        <v>100.56894540802072</v>
      </c>
      <c r="AA107" s="38">
        <f>T107*'System Profile Inputs'!$B$11+W107*'System Profile Inputs'!$B$11-U107</f>
        <v>-0.83805839999999421</v>
      </c>
    </row>
    <row r="108" spans="1:27">
      <c r="A108" t="s">
        <v>95</v>
      </c>
      <c r="B108" s="1">
        <v>104</v>
      </c>
      <c r="C108" s="100">
        <f>5.13*0.9</f>
        <v>4.617</v>
      </c>
      <c r="D108" s="110">
        <v>29.92</v>
      </c>
      <c r="E108" s="5">
        <v>3000</v>
      </c>
      <c r="F108" s="5">
        <v>50</v>
      </c>
      <c r="G108" s="5" t="s">
        <v>4</v>
      </c>
      <c r="H108" s="100">
        <v>4.617</v>
      </c>
      <c r="I108" s="17">
        <f>C108*'System Profile Inputs'!$B$5/'System Profile Inputs'!$B$6</f>
        <v>117.88085106382978</v>
      </c>
      <c r="J108" s="199">
        <f>I108*'System Profile Inputs'!$B$9/'System Profile Inputs'!$B$10/'System Profile Inputs'!$B$11/'System Profile Inputs'!$E$13</f>
        <v>189.28496341771086</v>
      </c>
      <c r="K108" s="199"/>
      <c r="L108" s="199"/>
      <c r="M108" s="18">
        <f>J108/'System Profile Inputs'!$B$13*1000</f>
        <v>3943.4367378689763</v>
      </c>
      <c r="N108" s="17">
        <f>(I108*'System Profile Inputs'!$E$9/'System Profile Inputs'!$E$12/'System Profile Inputs'!$E$13+I108*'System Profile Inputs'!$B$9/'System Profile Inputs'!$B$11/'System Profile Inputs'!$E$12/'System Profile Inputs'!$E$13)*(1+'System Profile Inputs'!$E$10+'System Profile Inputs'!$E$11)*(1+'System Profile Inputs'!$E$14)</f>
        <v>160.04465141703812</v>
      </c>
      <c r="O108" s="17">
        <f>N108/'System Profile Inputs'!$E$6</f>
        <v>32.619735244765465</v>
      </c>
      <c r="P108" s="19">
        <f>(C108/'System Profile Inputs'!$B$6/0.8+M108*'System Profile Inputs'!$B$20*'System Profile Inputs'!$B$21/'System Profile Inputs'!$B$19/1000/0.8)*(1+'System Profile Inputs'!$B$22)</f>
        <v>63.822877814572799</v>
      </c>
      <c r="Q108" s="20">
        <f>N108*'System Profile Inputs'!$E$12*(1-'System Profile Inputs'!$E$10-'System Profile Inputs'!$E$11)</f>
        <v>138.35860115002944</v>
      </c>
      <c r="R108" s="20">
        <f>I108/'System Profile Inputs'!$E$13*'System Profile Inputs'!$E$9</f>
        <v>44.845975948196106</v>
      </c>
      <c r="S108" s="20">
        <f>M108*'System Profile Inputs'!$B$15*'System Profile Inputs'!$B$14/1000</f>
        <v>43.377804116558742</v>
      </c>
      <c r="T108" s="20">
        <f t="shared" si="17"/>
        <v>93.512625201833345</v>
      </c>
      <c r="U108" s="20">
        <f t="shared" si="19"/>
        <v>73.034875115633668</v>
      </c>
      <c r="V108" s="20">
        <f>I108*'System Profile Inputs'!$B$18*24*20%</f>
        <v>0</v>
      </c>
      <c r="W108" s="20">
        <f>I108*'System Profile Inputs'!$B$18*24*80%</f>
        <v>0</v>
      </c>
      <c r="X108" s="37">
        <f t="shared" si="20"/>
        <v>20.477750086199663</v>
      </c>
      <c r="Y108" s="38">
        <f>'System Profile Inputs'!$E$6*(S108+W108)-U108</f>
        <v>139.79289577147861</v>
      </c>
      <c r="Z108" s="38">
        <f>'System Profile Inputs'!$E$6*S108-T108</f>
        <v>119.31514568527894</v>
      </c>
      <c r="AA108" s="38">
        <f>T108*'System Profile Inputs'!$B$11+W108*'System Profile Inputs'!$B$11-U108</f>
        <v>9.2562350619796803</v>
      </c>
    </row>
    <row r="109" spans="1:27">
      <c r="B109" s="1">
        <v>105</v>
      </c>
      <c r="C109" s="21">
        <v>4.907</v>
      </c>
      <c r="D109" s="109">
        <v>31.68</v>
      </c>
      <c r="E109" s="4">
        <v>3000</v>
      </c>
      <c r="F109" s="4">
        <v>50</v>
      </c>
      <c r="G109" s="4" t="s">
        <v>4</v>
      </c>
      <c r="H109" s="21">
        <v>4.907</v>
      </c>
      <c r="I109" s="17">
        <f>C109*'System Profile Inputs'!$B$5/'System Profile Inputs'!$B$6</f>
        <v>125.28510638297873</v>
      </c>
      <c r="J109" s="199">
        <f>I109*'System Profile Inputs'!$B$9/'System Profile Inputs'!$B$10/'System Profile Inputs'!$B$11/'System Profile Inputs'!$E$13</f>
        <v>201.17420738373559</v>
      </c>
      <c r="K109" s="199"/>
      <c r="L109" s="199"/>
      <c r="M109" s="18">
        <f>J109/'System Profile Inputs'!$B$13*1000</f>
        <v>4191.1293204944914</v>
      </c>
      <c r="N109" s="17">
        <f>(I109*'System Profile Inputs'!$E$9/'System Profile Inputs'!$E$12/'System Profile Inputs'!$E$13+I109*'System Profile Inputs'!$B$9/'System Profile Inputs'!$B$11/'System Profile Inputs'!$E$12/'System Profile Inputs'!$E$13)*(1+'System Profile Inputs'!$E$10+'System Profile Inputs'!$E$11)*(1+'System Profile Inputs'!$E$14)</f>
        <v>170.09727193056227</v>
      </c>
      <c r="O109" s="17">
        <f>N109/'System Profile Inputs'!$E$6</f>
        <v>34.668624831289605</v>
      </c>
      <c r="P109" s="19">
        <f>(C109/'System Profile Inputs'!$B$6/0.8+M109*'System Profile Inputs'!$B$20*'System Profile Inputs'!$B$21/'System Profile Inputs'!$B$19/1000/0.8)*(1+'System Profile Inputs'!$B$22)</f>
        <v>67.831678890211975</v>
      </c>
      <c r="Q109" s="20">
        <f>N109*'System Profile Inputs'!$E$12*(1-'System Profile Inputs'!$E$10-'System Profile Inputs'!$E$11)</f>
        <v>147.04909158397106</v>
      </c>
      <c r="R109" s="20">
        <f>I109/'System Profile Inputs'!$E$13*'System Profile Inputs'!$E$9</f>
        <v>47.662812210915817</v>
      </c>
      <c r="S109" s="20">
        <f>M109*'System Profile Inputs'!$B$15*'System Profile Inputs'!$B$14/1000</f>
        <v>46.102422525439408</v>
      </c>
      <c r="T109" s="20">
        <f t="shared" si="17"/>
        <v>99.386279373055245</v>
      </c>
      <c r="U109" s="20">
        <f t="shared" si="19"/>
        <v>77.622294172062908</v>
      </c>
      <c r="V109" s="20">
        <f>I109*'System Profile Inputs'!$B$18*24*20%</f>
        <v>0</v>
      </c>
      <c r="W109" s="20">
        <f>I109*'System Profile Inputs'!$B$18*24*80%</f>
        <v>0</v>
      </c>
      <c r="X109" s="37">
        <f t="shared" si="20"/>
        <v>21.763985200992337</v>
      </c>
      <c r="Y109" s="38">
        <f>'System Profile Inputs'!$E$6*(S109+W109)-U109</f>
        <v>148.57347618597476</v>
      </c>
      <c r="Z109" s="38">
        <f>'System Profile Inputs'!$E$6*S109-T109</f>
        <v>126.80949098498242</v>
      </c>
      <c r="AA109" s="38">
        <f>T109*'System Profile Inputs'!$B$11+W109*'System Profile Inputs'!$B$11-U109</f>
        <v>9.8376316762257119</v>
      </c>
    </row>
    <row r="110" spans="1:27">
      <c r="A110" t="s">
        <v>95</v>
      </c>
      <c r="B110" s="1">
        <v>106</v>
      </c>
      <c r="C110" s="100">
        <f>6.65*0.9</f>
        <v>5.9850000000000003</v>
      </c>
      <c r="D110" s="110">
        <v>38.080000000000005</v>
      </c>
      <c r="E110" s="5">
        <v>4000</v>
      </c>
      <c r="F110" s="5">
        <v>50</v>
      </c>
      <c r="G110" s="5" t="s">
        <v>4</v>
      </c>
      <c r="H110" s="100">
        <v>5.9850000000000003</v>
      </c>
      <c r="I110" s="17">
        <f>C110*'System Profile Inputs'!$B$5/'System Profile Inputs'!$B$6</f>
        <v>152.80851063829789</v>
      </c>
      <c r="J110" s="199">
        <f>I110*'System Profile Inputs'!$B$9/'System Profile Inputs'!$B$10/'System Profile Inputs'!$B$11/'System Profile Inputs'!$E$13</f>
        <v>245.36939702295857</v>
      </c>
      <c r="K110" s="199"/>
      <c r="L110" s="199"/>
      <c r="M110" s="18">
        <f>J110/'System Profile Inputs'!$B$13*1000</f>
        <v>5111.8624379783041</v>
      </c>
      <c r="N110" s="17">
        <f>(I110*'System Profile Inputs'!$E$9/'System Profile Inputs'!$E$12/'System Profile Inputs'!$E$13+I110*'System Profile Inputs'!$B$9/'System Profile Inputs'!$B$11/'System Profile Inputs'!$E$12/'System Profile Inputs'!$E$13)*(1+'System Profile Inputs'!$E$10+'System Profile Inputs'!$E$11)*(1+'System Profile Inputs'!$E$14)</f>
        <v>207.46528887393833</v>
      </c>
      <c r="O110" s="17">
        <f>N110/'System Profile Inputs'!$E$6</f>
        <v>42.284841983955239</v>
      </c>
      <c r="P110" s="19">
        <f>(C110/'System Profile Inputs'!$B$6/0.8+M110*'System Profile Inputs'!$B$20*'System Profile Inputs'!$B$21/'System Profile Inputs'!$B$19/1000/0.8)*(1+'System Profile Inputs'!$B$22)</f>
        <v>82.733360130001799</v>
      </c>
      <c r="Q110" s="20">
        <f>N110*'System Profile Inputs'!$E$12*(1-'System Profile Inputs'!$E$10-'System Profile Inputs'!$E$11)</f>
        <v>179.35374223151965</v>
      </c>
      <c r="R110" s="20">
        <f>I110/'System Profile Inputs'!$E$13*'System Profile Inputs'!$E$9</f>
        <v>58.133672525439408</v>
      </c>
      <c r="S110" s="20">
        <f>M110*'System Profile Inputs'!$B$15*'System Profile Inputs'!$B$14/1000</f>
        <v>56.230486817761353</v>
      </c>
      <c r="T110" s="20">
        <f t="shared" si="17"/>
        <v>121.22006970608024</v>
      </c>
      <c r="U110" s="20">
        <f t="shared" si="19"/>
        <v>94.674838112858481</v>
      </c>
      <c r="V110" s="20">
        <f>I110*'System Profile Inputs'!$B$18*24*20%</f>
        <v>0</v>
      </c>
      <c r="W110" s="20">
        <f>I110*'System Profile Inputs'!$B$18*24*80%</f>
        <v>0</v>
      </c>
      <c r="X110" s="37">
        <f t="shared" si="20"/>
        <v>26.545231593221757</v>
      </c>
      <c r="Y110" s="38">
        <f>'System Profile Inputs'!$E$6*(S110+W110)-U110</f>
        <v>181.21301303710197</v>
      </c>
      <c r="Z110" s="38">
        <f>'System Profile Inputs'!$E$6*S110-T110</f>
        <v>154.66778144388022</v>
      </c>
      <c r="AA110" s="38">
        <f>T110*'System Profile Inputs'!$B$11+W110*'System Profile Inputs'!$B$11-U110</f>
        <v>11.998823228492128</v>
      </c>
    </row>
    <row r="111" spans="1:27">
      <c r="A111" t="s">
        <v>94</v>
      </c>
      <c r="B111" s="1">
        <v>107</v>
      </c>
      <c r="C111" s="21">
        <v>7.22</v>
      </c>
      <c r="D111" s="109">
        <v>47.52</v>
      </c>
      <c r="E111" s="4">
        <v>4000</v>
      </c>
      <c r="F111" s="4">
        <v>50</v>
      </c>
      <c r="G111" s="4" t="s">
        <v>4</v>
      </c>
      <c r="H111" s="21">
        <v>7.22</v>
      </c>
      <c r="I111" s="17">
        <f>C111*'System Profile Inputs'!$B$5/'System Profile Inputs'!$B$6</f>
        <v>184.34042553191492</v>
      </c>
      <c r="J111" s="199">
        <f>I111*'System Profile Inputs'!$B$9/'System Profile Inputs'!$B$10/'System Profile Inputs'!$B$11/'System Profile Inputs'!$E$13</f>
        <v>296.00117736102936</v>
      </c>
      <c r="K111" s="199"/>
      <c r="L111" s="199"/>
      <c r="M111" s="18">
        <f>J111/'System Profile Inputs'!$B$13*1000</f>
        <v>6166.6911950214453</v>
      </c>
      <c r="N111" s="17">
        <f>(I111*'System Profile Inputs'!$E$9/'System Profile Inputs'!$E$12/'System Profile Inputs'!$E$13+I111*'System Profile Inputs'!$B$9/'System Profile Inputs'!$B$11/'System Profile Inputs'!$E$12/'System Profile Inputs'!$E$13)*(1+'System Profile Inputs'!$E$10+'System Profile Inputs'!$E$11)*(1+'System Profile Inputs'!$E$14)</f>
        <v>250.27558657808427</v>
      </c>
      <c r="O111" s="17">
        <f>N111/'System Profile Inputs'!$E$6</f>
        <v>51.010285567945985</v>
      </c>
      <c r="P111" s="19">
        <f>(C111/'System Profile Inputs'!$B$6/0.8+M111*'System Profile Inputs'!$B$20*'System Profile Inputs'!$B$21/'System Profile Inputs'!$B$19/1000/0.8)*(1+'System Profile Inputs'!$B$22)</f>
        <v>99.805323331430728</v>
      </c>
      <c r="Q111" s="20">
        <f>N111*'System Profile Inputs'!$E$12*(1-'System Profile Inputs'!$E$10-'System Profile Inputs'!$E$11)</f>
        <v>216.36324459675382</v>
      </c>
      <c r="R111" s="20">
        <f>I111/'System Profile Inputs'!$E$13*'System Profile Inputs'!$E$9</f>
        <v>70.129509713228501</v>
      </c>
      <c r="S111" s="20">
        <f>M111*'System Profile Inputs'!$B$15*'System Profile Inputs'!$B$14/1000</f>
        <v>67.833603145235898</v>
      </c>
      <c r="T111" s="20">
        <f t="shared" si="17"/>
        <v>146.2337348835253</v>
      </c>
      <c r="U111" s="20">
        <f t="shared" si="19"/>
        <v>114.21091581868642</v>
      </c>
      <c r="V111" s="20">
        <f>I111*'System Profile Inputs'!$B$18*24*20%</f>
        <v>0</v>
      </c>
      <c r="W111" s="20">
        <f>I111*'System Profile Inputs'!$B$18*24*80%</f>
        <v>0</v>
      </c>
      <c r="X111" s="37">
        <f t="shared" si="20"/>
        <v>32.022819064838899</v>
      </c>
      <c r="Y111" s="38">
        <f>'System Profile Inputs'!$E$6*(S111+W111)-U111</f>
        <v>218.60617445745623</v>
      </c>
      <c r="Z111" s="38">
        <f>'System Profile Inputs'!$E$6*S111-T111</f>
        <v>186.58335539261736</v>
      </c>
      <c r="AA111" s="38">
        <f>T111*'System Profile Inputs'!$B$11+W111*'System Profile Inputs'!$B$11-U111</f>
        <v>14.474770878815846</v>
      </c>
    </row>
    <row r="112" spans="1:27">
      <c r="B112" s="11"/>
      <c r="C112" s="104">
        <f>SUM(C5:C111)</f>
        <v>224.66099999999997</v>
      </c>
      <c r="D112" s="111">
        <f>SUM(D5:D111)</f>
        <v>1575.680000000001</v>
      </c>
      <c r="E112" s="11">
        <f>SUM(E5:E111)</f>
        <v>138600</v>
      </c>
      <c r="F112" s="11">
        <f>SUM(F5:F111)</f>
        <v>2880</v>
      </c>
      <c r="G112" s="11"/>
      <c r="H112" s="114"/>
    </row>
  </sheetData>
  <sortState ref="A6:G112">
    <sortCondition ref="C5"/>
  </sortState>
  <mergeCells count="114">
    <mergeCell ref="D1:G1"/>
    <mergeCell ref="AA3:AA4"/>
    <mergeCell ref="X2:AA2"/>
    <mergeCell ref="J106:L106"/>
    <mergeCell ref="J107:L107"/>
    <mergeCell ref="J108:L108"/>
    <mergeCell ref="J109:L109"/>
    <mergeCell ref="J110:L110"/>
    <mergeCell ref="J111:L111"/>
    <mergeCell ref="J100:L100"/>
    <mergeCell ref="J101:L101"/>
    <mergeCell ref="J102:L102"/>
    <mergeCell ref="J103:L103"/>
    <mergeCell ref="J104:L104"/>
    <mergeCell ref="J105:L105"/>
    <mergeCell ref="J94:L94"/>
    <mergeCell ref="J95:L95"/>
    <mergeCell ref="J96:L96"/>
    <mergeCell ref="J97:L97"/>
    <mergeCell ref="J98:L98"/>
    <mergeCell ref="J99:L99"/>
    <mergeCell ref="J88:L88"/>
    <mergeCell ref="J89:L89"/>
    <mergeCell ref="J90:L90"/>
    <mergeCell ref="J91:L91"/>
    <mergeCell ref="J92:L92"/>
    <mergeCell ref="J93:L93"/>
    <mergeCell ref="J82:L82"/>
    <mergeCell ref="J83:L83"/>
    <mergeCell ref="J84:L84"/>
    <mergeCell ref="J85:L85"/>
    <mergeCell ref="J86:L86"/>
    <mergeCell ref="J87:L87"/>
    <mergeCell ref="J76:L76"/>
    <mergeCell ref="J77:L77"/>
    <mergeCell ref="J78:L78"/>
    <mergeCell ref="J79:L79"/>
    <mergeCell ref="J80:L80"/>
    <mergeCell ref="J81:L81"/>
    <mergeCell ref="J70:L70"/>
    <mergeCell ref="J71:L71"/>
    <mergeCell ref="J72:L72"/>
    <mergeCell ref="J73:L73"/>
    <mergeCell ref="J74:L74"/>
    <mergeCell ref="J75:L75"/>
    <mergeCell ref="J64:L64"/>
    <mergeCell ref="J65:L65"/>
    <mergeCell ref="J66:L66"/>
    <mergeCell ref="J67:L67"/>
    <mergeCell ref="J68:L68"/>
    <mergeCell ref="J69:L69"/>
    <mergeCell ref="J58:L58"/>
    <mergeCell ref="J59:L59"/>
    <mergeCell ref="J60:L60"/>
    <mergeCell ref="J61:L61"/>
    <mergeCell ref="J62:L62"/>
    <mergeCell ref="J63:L63"/>
    <mergeCell ref="J52:L52"/>
    <mergeCell ref="J53:L53"/>
    <mergeCell ref="J54:L54"/>
    <mergeCell ref="J55:L55"/>
    <mergeCell ref="J56:L56"/>
    <mergeCell ref="J57:L57"/>
    <mergeCell ref="J46:L46"/>
    <mergeCell ref="J47:L47"/>
    <mergeCell ref="J48:L48"/>
    <mergeCell ref="J49:L49"/>
    <mergeCell ref="J50:L50"/>
    <mergeCell ref="J51:L51"/>
    <mergeCell ref="J43:L43"/>
    <mergeCell ref="J44:L44"/>
    <mergeCell ref="J45:L45"/>
    <mergeCell ref="J34:L34"/>
    <mergeCell ref="J35:L35"/>
    <mergeCell ref="J36:L36"/>
    <mergeCell ref="J37:L37"/>
    <mergeCell ref="J38:L38"/>
    <mergeCell ref="J39:L39"/>
    <mergeCell ref="J31:L31"/>
    <mergeCell ref="J32:L32"/>
    <mergeCell ref="J33:L33"/>
    <mergeCell ref="J25:L25"/>
    <mergeCell ref="J26:L26"/>
    <mergeCell ref="J27:L27"/>
    <mergeCell ref="J40:L40"/>
    <mergeCell ref="J41:L41"/>
    <mergeCell ref="J42:L42"/>
    <mergeCell ref="J2:L2"/>
    <mergeCell ref="J5:L5"/>
    <mergeCell ref="J6:L6"/>
    <mergeCell ref="J7:L7"/>
    <mergeCell ref="J8:L8"/>
    <mergeCell ref="J9:L9"/>
    <mergeCell ref="J28:L28"/>
    <mergeCell ref="J29:L29"/>
    <mergeCell ref="J30:L30"/>
    <mergeCell ref="J22:L22"/>
    <mergeCell ref="J23:L23"/>
    <mergeCell ref="J24:L24"/>
    <mergeCell ref="J16:L16"/>
    <mergeCell ref="J17:L17"/>
    <mergeCell ref="J18:L18"/>
    <mergeCell ref="J19:L19"/>
    <mergeCell ref="J20:L20"/>
    <mergeCell ref="J21:L21"/>
    <mergeCell ref="X3:X4"/>
    <mergeCell ref="Y3:Y4"/>
    <mergeCell ref="Z3:Z4"/>
    <mergeCell ref="J10:L10"/>
    <mergeCell ref="J11:L11"/>
    <mergeCell ref="J12:L12"/>
    <mergeCell ref="J13:L13"/>
    <mergeCell ref="J14:L14"/>
    <mergeCell ref="J15:L15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55"/>
  <sheetViews>
    <sheetView topLeftCell="C1" zoomScaleNormal="100" workbookViewId="0">
      <selection activeCell="K21" sqref="K21"/>
    </sheetView>
  </sheetViews>
  <sheetFormatPr defaultRowHeight="14.4"/>
  <cols>
    <col min="2" max="3" width="11" customWidth="1"/>
    <col min="4" max="4" width="11.6640625" customWidth="1"/>
    <col min="5" max="5" width="10.6640625" customWidth="1"/>
    <col min="6" max="6" width="11.88671875" customWidth="1"/>
    <col min="7" max="7" width="13.21875" customWidth="1"/>
    <col min="8" max="8" width="10.6640625" customWidth="1"/>
    <col min="9" max="9" width="8.6640625" customWidth="1"/>
    <col min="14" max="14" width="10.109375" customWidth="1"/>
    <col min="15" max="15" width="7.44140625" customWidth="1"/>
    <col min="16" max="16" width="7.109375" customWidth="1"/>
    <col min="17" max="17" width="9.109375" customWidth="1"/>
    <col min="18" max="18" width="9.6640625" customWidth="1"/>
  </cols>
  <sheetData>
    <row r="1" spans="1:20" ht="33.6" customHeight="1" thickBot="1">
      <c r="B1" s="54"/>
      <c r="C1" s="54"/>
      <c r="D1" s="121" t="s">
        <v>352</v>
      </c>
      <c r="E1" s="55" t="s">
        <v>282</v>
      </c>
      <c r="F1" s="55" t="s">
        <v>283</v>
      </c>
      <c r="G1" s="55" t="s">
        <v>283</v>
      </c>
      <c r="H1" s="55" t="s">
        <v>284</v>
      </c>
      <c r="I1" s="56" t="s">
        <v>285</v>
      </c>
      <c r="J1" s="57" t="s">
        <v>286</v>
      </c>
      <c r="K1" s="58" t="s">
        <v>287</v>
      </c>
      <c r="L1" s="58" t="s">
        <v>288</v>
      </c>
      <c r="M1" s="58" t="s">
        <v>289</v>
      </c>
      <c r="N1" s="58" t="s">
        <v>5</v>
      </c>
      <c r="O1" s="58" t="s">
        <v>290</v>
      </c>
      <c r="P1" s="58" t="s">
        <v>291</v>
      </c>
      <c r="Q1" s="58" t="s">
        <v>292</v>
      </c>
      <c r="R1" s="58" t="s">
        <v>293</v>
      </c>
      <c r="S1" s="58" t="s">
        <v>294</v>
      </c>
      <c r="T1" s="59" t="s">
        <v>295</v>
      </c>
    </row>
    <row r="2" spans="1:20" ht="33.6" customHeight="1">
      <c r="D2" s="143">
        <v>24</v>
      </c>
      <c r="E2" s="144">
        <f>0.33*8</f>
        <v>2.64</v>
      </c>
      <c r="F2" s="144">
        <v>600</v>
      </c>
      <c r="G2" s="144">
        <v>1000</v>
      </c>
      <c r="H2" s="145">
        <f>'System Profile Inputs'!B22</f>
        <v>0</v>
      </c>
      <c r="I2" s="146">
        <f>'System Profile Inputs'!B18</f>
        <v>0</v>
      </c>
      <c r="J2" s="147">
        <f>'System Profile Inputs'!B19</f>
        <v>0.94</v>
      </c>
      <c r="K2" s="144">
        <f>'System Profile Inputs'!B13</f>
        <v>48</v>
      </c>
      <c r="L2" s="144">
        <f>'System Profile Inputs'!E18</f>
        <v>1.2</v>
      </c>
      <c r="M2" s="145">
        <f>'System Profile Inputs'!E14</f>
        <v>0</v>
      </c>
      <c r="N2" s="145">
        <f>'System Profile Inputs'!B10</f>
        <v>0.5</v>
      </c>
      <c r="O2" s="148">
        <f>'System Profile Inputs'!E19</f>
        <v>1.2</v>
      </c>
      <c r="P2" s="145">
        <f>'System Profile Inputs'!B11</f>
        <v>0.88</v>
      </c>
      <c r="Q2" s="145">
        <f>'System Profile Inputs'!E10+'System Profile Inputs'!E11</f>
        <v>0.09</v>
      </c>
      <c r="R2" s="145">
        <f>'System Profile Inputs'!E13</f>
        <v>0.92</v>
      </c>
      <c r="S2" s="145">
        <f>'System Profile Inputs'!E12</f>
        <v>0.95</v>
      </c>
      <c r="T2" s="149">
        <v>4.5</v>
      </c>
    </row>
    <row r="3" spans="1:20" ht="40.200000000000003" customHeight="1">
      <c r="A3" s="153" t="s">
        <v>6</v>
      </c>
      <c r="B3" s="154" t="s">
        <v>155</v>
      </c>
      <c r="C3" s="154" t="s">
        <v>372</v>
      </c>
      <c r="D3" s="155" t="str">
        <f>Batch1_DG_PV_Battery_Hybrid!F3</f>
        <v>Tower_Total Load 
(Kw)</v>
      </c>
      <c r="E3" s="155" t="str">
        <f>Batch1_DG_PV_Battery_Hybrid!G3</f>
        <v>DG (Recommended)</v>
      </c>
      <c r="F3" s="155" t="str">
        <f>Batch1_DG_PV_Battery_Hybrid!H3</f>
        <v>Total Energy Demand of site in KWH</v>
      </c>
      <c r="G3" s="155" t="str">
        <f>Batch1_DG_PV_Battery_Hybrid!I3</f>
        <v>Energy required from other source in KWH</v>
      </c>
      <c r="H3" s="155" t="str">
        <f>Batch1_DG_PV_Battery_Hybrid!J3</f>
        <v>DG energy required</v>
      </c>
      <c r="I3" s="155" t="str">
        <f>Batch1_DG_PV_Battery_Hybrid!K3</f>
        <v>DG rating Calculated in KVA</v>
      </c>
      <c r="J3" s="155" t="str">
        <f>Batch1_DG_PV_Battery_Hybrid!L3</f>
        <v>DG rating proposed in KVA (Recommended)</v>
      </c>
      <c r="K3" s="155" t="str">
        <f>Batch1_DG_PV_Battery_Hybrid!M3</f>
        <v xml:space="preserve">Battery Calculated
AH </v>
      </c>
      <c r="L3" s="155" t="str">
        <f>Batch1_DG_PV_Battery_Hybrid!N3</f>
        <v>Battery Proposed AH (Recommended)</v>
      </c>
      <c r="M3" s="155" t="str">
        <f>Batch1_DG_PV_Battery_Hybrid!O3</f>
        <v>PV Panel capacity Calculated in KW</v>
      </c>
      <c r="N3" s="155" t="str">
        <f>Batch1_DG_PV_Battery_Hybrid!P3</f>
        <v>Actual PV Panel capacity Proposed in KW (Recommended)</v>
      </c>
      <c r="O3" s="155" t="str">
        <f>Batch1_DG_PV_Battery_Hybrid!Q3</f>
        <v>Rectifier</v>
      </c>
      <c r="P3" s="155" t="str">
        <f>Batch1_DG_PV_Battery_Hybrid!R3</f>
        <v>SCC (Kw)</v>
      </c>
      <c r="Q3" s="155" t="str">
        <f>Batch1_DG_PV_Battery_Hybrid!S3</f>
        <v>Inverters Capacity Calculated (Kw)</v>
      </c>
      <c r="R3" s="155" t="str">
        <f>Batch1_DG_PV_Battery_Hybrid!T3</f>
        <v>Inverters Capacity Proposed (Kw)</v>
      </c>
      <c r="S3" s="156"/>
      <c r="T3" s="157"/>
    </row>
    <row r="4" spans="1:20">
      <c r="A4" s="131">
        <v>8</v>
      </c>
      <c r="B4" s="132" t="s">
        <v>112</v>
      </c>
      <c r="C4" s="132" t="s">
        <v>364</v>
      </c>
      <c r="D4" s="11">
        <v>0.8</v>
      </c>
      <c r="E4" s="150" t="s">
        <v>319</v>
      </c>
      <c r="F4" s="151">
        <f t="shared" ref="F4:F35" si="0">((D4*$D$2))</f>
        <v>19.200000000000003</v>
      </c>
      <c r="G4" s="151">
        <f t="shared" ref="G4:G35" si="1">F4-(F4*$I$2)</f>
        <v>19.200000000000003</v>
      </c>
      <c r="H4" s="151">
        <f t="shared" ref="H4:H35" si="2">F4*$I$2</f>
        <v>0</v>
      </c>
      <c r="I4" s="136">
        <f t="shared" ref="I4:I35" si="3">(D4*1000+((K4/5)*($K$2/2)*2.4))/$J$2*(1+$H$2)/(0.8*1000)</f>
        <v>14.990328820116055</v>
      </c>
      <c r="J4" s="152">
        <v>20</v>
      </c>
      <c r="K4" s="133">
        <f>(G4*1000)/($N$2*$K$2*$P$2)</f>
        <v>909.09090909090924</v>
      </c>
      <c r="L4" s="134">
        <f t="shared" ref="L4:L12" si="4">$F$2*1</f>
        <v>600</v>
      </c>
      <c r="M4" s="133">
        <f>(G4*(1+$Q$2)*(1+$M$2))/($P$2*$S$2*$T$2)</f>
        <v>5.5629984051036692</v>
      </c>
      <c r="N4" s="135">
        <f>$E$2*2</f>
        <v>5.28</v>
      </c>
      <c r="O4" s="134">
        <f t="shared" ref="O4:O35" si="5">((L4/5)*$O$2*($K$2/2)*2.4)/1000</f>
        <v>8.2943999999999996</v>
      </c>
      <c r="P4" s="134">
        <f t="shared" ref="P4:P19" si="6">M4</f>
        <v>5.5629984051036692</v>
      </c>
      <c r="Q4" s="136">
        <f t="shared" ref="Q4:Q35" si="7">D4/$J$2*$L$2</f>
        <v>1.021276595744681</v>
      </c>
      <c r="R4" s="137"/>
      <c r="S4" s="138"/>
      <c r="T4" s="141"/>
    </row>
    <row r="5" spans="1:20">
      <c r="A5" s="1">
        <v>36</v>
      </c>
      <c r="B5" s="98" t="s">
        <v>140</v>
      </c>
      <c r="C5" s="158">
        <v>1</v>
      </c>
      <c r="D5" s="114">
        <v>1</v>
      </c>
      <c r="E5" s="3" t="s">
        <v>319</v>
      </c>
      <c r="F5" s="65">
        <f t="shared" si="0"/>
        <v>24</v>
      </c>
      <c r="G5" s="65">
        <f t="shared" si="1"/>
        <v>24</v>
      </c>
      <c r="H5" s="65">
        <f t="shared" si="2"/>
        <v>0</v>
      </c>
      <c r="I5" s="66">
        <f t="shared" si="3"/>
        <v>21.459440091469141</v>
      </c>
      <c r="J5" s="75">
        <v>20</v>
      </c>
      <c r="K5" s="73">
        <f>(G5*1000)/($J$2*$P$2*$N$2*$R$2*$K$2)</f>
        <v>1314.0190059709025</v>
      </c>
      <c r="L5" s="71">
        <f t="shared" si="4"/>
        <v>600</v>
      </c>
      <c r="M5" s="93">
        <f>G5*(1+$Q$2)*(1+$M$2)/($J$2*$R$2*$P$2*$S$2*$T$2)</f>
        <v>8.0408741979412426</v>
      </c>
      <c r="N5" s="76">
        <f>$E$2*3</f>
        <v>7.92</v>
      </c>
      <c r="O5" s="71">
        <f t="shared" si="5"/>
        <v>8.2943999999999996</v>
      </c>
      <c r="P5" s="71">
        <f t="shared" si="6"/>
        <v>8.0408741979412426</v>
      </c>
      <c r="Q5" s="66">
        <f t="shared" si="7"/>
        <v>1.2765957446808509</v>
      </c>
      <c r="R5" s="79"/>
      <c r="S5" s="125"/>
      <c r="T5" s="74"/>
    </row>
    <row r="6" spans="1:20" ht="16.8" customHeight="1">
      <c r="A6" s="1">
        <v>48</v>
      </c>
      <c r="B6" s="48" t="s">
        <v>151</v>
      </c>
      <c r="C6" s="116">
        <v>1.0209999999999999</v>
      </c>
      <c r="D6" s="20">
        <v>1.0209999999999999</v>
      </c>
      <c r="E6" s="3" t="s">
        <v>319</v>
      </c>
      <c r="F6" s="65">
        <f t="shared" si="0"/>
        <v>24.503999999999998</v>
      </c>
      <c r="G6" s="65">
        <f t="shared" si="1"/>
        <v>24.503999999999998</v>
      </c>
      <c r="H6" s="65">
        <f t="shared" si="2"/>
        <v>0</v>
      </c>
      <c r="I6" s="66">
        <f t="shared" si="3"/>
        <v>21.910088333389993</v>
      </c>
      <c r="J6" s="75">
        <v>20</v>
      </c>
      <c r="K6" s="73">
        <f>(G6*1000)/($J$2*$P$2*$N$2*$R$2*$K$2)</f>
        <v>1341.6134050962912</v>
      </c>
      <c r="L6" s="71">
        <f t="shared" si="4"/>
        <v>600</v>
      </c>
      <c r="M6" s="93">
        <f>G6*(1+$Q$2)*(1+$M$2)/($J$2*$R$2*$P$2*$S$2*$T$2)</f>
        <v>8.2097325560980074</v>
      </c>
      <c r="N6" s="76">
        <f>$E$2*4</f>
        <v>10.56</v>
      </c>
      <c r="O6" s="71">
        <f t="shared" si="5"/>
        <v>8.2943999999999996</v>
      </c>
      <c r="P6" s="71">
        <f t="shared" si="6"/>
        <v>8.2097325560980074</v>
      </c>
      <c r="Q6" s="66">
        <f t="shared" si="7"/>
        <v>1.3034042553191487</v>
      </c>
      <c r="R6" s="79"/>
      <c r="S6" s="80"/>
      <c r="T6" s="74"/>
    </row>
    <row r="7" spans="1:20" ht="13.2" customHeight="1">
      <c r="A7" s="1">
        <v>9</v>
      </c>
      <c r="B7" s="48" t="s">
        <v>114</v>
      </c>
      <c r="C7" s="116" t="s">
        <v>365</v>
      </c>
      <c r="D7" s="1">
        <v>1.1000000000000001</v>
      </c>
      <c r="E7" s="3" t="s">
        <v>319</v>
      </c>
      <c r="F7" s="65">
        <f t="shared" si="0"/>
        <v>26.400000000000002</v>
      </c>
      <c r="G7" s="65">
        <f t="shared" si="1"/>
        <v>26.400000000000002</v>
      </c>
      <c r="H7" s="65">
        <f t="shared" si="2"/>
        <v>0</v>
      </c>
      <c r="I7" s="66">
        <f t="shared" si="3"/>
        <v>20.611702127659576</v>
      </c>
      <c r="J7" s="67">
        <v>20</v>
      </c>
      <c r="K7" s="68">
        <f>(G7*1000)/($N$2*$K$2*$P$2)</f>
        <v>1250</v>
      </c>
      <c r="L7" s="71">
        <f t="shared" si="4"/>
        <v>600</v>
      </c>
      <c r="M7" s="68">
        <f>(G7*(1+$Q$2)*(1+$M$2))/($P$2*$S$2*$T$2)</f>
        <v>7.6491228070175445</v>
      </c>
      <c r="N7" s="76">
        <f t="shared" ref="N7:N16" si="8">$E$2*3</f>
        <v>7.92</v>
      </c>
      <c r="O7" s="71">
        <f t="shared" si="5"/>
        <v>8.2943999999999996</v>
      </c>
      <c r="P7" s="71">
        <f t="shared" si="6"/>
        <v>7.6491228070175445</v>
      </c>
      <c r="Q7" s="66">
        <f t="shared" si="7"/>
        <v>1.4042553191489364</v>
      </c>
      <c r="R7" s="72"/>
      <c r="S7" s="73"/>
      <c r="T7" s="74"/>
    </row>
    <row r="8" spans="1:20" ht="13.2" customHeight="1">
      <c r="A8" s="1">
        <v>13</v>
      </c>
      <c r="B8" s="48" t="s">
        <v>118</v>
      </c>
      <c r="C8" s="116" t="s">
        <v>365</v>
      </c>
      <c r="D8" s="1">
        <v>1.1000000000000001</v>
      </c>
      <c r="E8" s="3" t="s">
        <v>319</v>
      </c>
      <c r="F8" s="65">
        <f t="shared" si="0"/>
        <v>26.400000000000002</v>
      </c>
      <c r="G8" s="65">
        <f t="shared" si="1"/>
        <v>26.400000000000002</v>
      </c>
      <c r="H8" s="65">
        <f t="shared" si="2"/>
        <v>0</v>
      </c>
      <c r="I8" s="66">
        <f t="shared" si="3"/>
        <v>20.611702127659576</v>
      </c>
      <c r="J8" s="75">
        <v>20</v>
      </c>
      <c r="K8" s="68">
        <f>(G8*1000)/($N$2*$K$2*$P$2)</f>
        <v>1250</v>
      </c>
      <c r="L8" s="71">
        <f t="shared" si="4"/>
        <v>600</v>
      </c>
      <c r="M8" s="68">
        <f>(G8*(1+$Q$2)*(1+$M$2))/($P$2*$S$2*$T$2)</f>
        <v>7.6491228070175445</v>
      </c>
      <c r="N8" s="76">
        <f t="shared" si="8"/>
        <v>7.92</v>
      </c>
      <c r="O8" s="71">
        <f t="shared" si="5"/>
        <v>8.2943999999999996</v>
      </c>
      <c r="P8" s="71">
        <f t="shared" si="6"/>
        <v>7.6491228070175445</v>
      </c>
      <c r="Q8" s="66">
        <f t="shared" si="7"/>
        <v>1.4042553191489364</v>
      </c>
      <c r="R8" s="79"/>
      <c r="S8" s="80"/>
      <c r="T8" s="74"/>
    </row>
    <row r="9" spans="1:20">
      <c r="A9" s="1">
        <v>28</v>
      </c>
      <c r="B9" s="98" t="s">
        <v>133</v>
      </c>
      <c r="C9" s="98">
        <v>1.1000000000000001</v>
      </c>
      <c r="D9" s="1">
        <v>1.1000000000000001</v>
      </c>
      <c r="E9" s="3" t="s">
        <v>319</v>
      </c>
      <c r="F9" s="65">
        <f t="shared" si="0"/>
        <v>26.400000000000002</v>
      </c>
      <c r="G9" s="65">
        <f t="shared" si="1"/>
        <v>26.400000000000002</v>
      </c>
      <c r="H9" s="65">
        <f t="shared" si="2"/>
        <v>0</v>
      </c>
      <c r="I9" s="66">
        <f t="shared" si="3"/>
        <v>23.60538410061606</v>
      </c>
      <c r="J9" s="75">
        <v>20</v>
      </c>
      <c r="K9" s="73">
        <f>(G9*1000)/($J$2*$P$2*$N$2*$R$2*$K$2)</f>
        <v>1445.4209065679929</v>
      </c>
      <c r="L9" s="71">
        <f t="shared" si="4"/>
        <v>600</v>
      </c>
      <c r="M9" s="93">
        <f>G9*(1+$Q$2)*(1+$M$2)/($J$2*$R$2*$P$2*$S$2*$T$2)</f>
        <v>8.8449616177353665</v>
      </c>
      <c r="N9" s="76">
        <f t="shared" si="8"/>
        <v>7.92</v>
      </c>
      <c r="O9" s="71">
        <f t="shared" si="5"/>
        <v>8.2943999999999996</v>
      </c>
      <c r="P9" s="71">
        <f t="shared" si="6"/>
        <v>8.8449616177353665</v>
      </c>
      <c r="Q9" s="66">
        <f t="shared" si="7"/>
        <v>1.4042553191489364</v>
      </c>
      <c r="R9" s="79"/>
      <c r="S9" s="80"/>
      <c r="T9" s="74"/>
    </row>
    <row r="10" spans="1:20">
      <c r="A10" s="1">
        <v>11</v>
      </c>
      <c r="B10" s="48" t="s">
        <v>116</v>
      </c>
      <c r="C10" s="116" t="s">
        <v>366</v>
      </c>
      <c r="D10" s="1">
        <v>1.1100000000000001</v>
      </c>
      <c r="E10" s="3" t="s">
        <v>319</v>
      </c>
      <c r="F10" s="65">
        <f t="shared" si="0"/>
        <v>26.64</v>
      </c>
      <c r="G10" s="65">
        <f t="shared" si="1"/>
        <v>26.64</v>
      </c>
      <c r="H10" s="65">
        <f t="shared" si="2"/>
        <v>0</v>
      </c>
      <c r="I10" s="66">
        <f t="shared" si="3"/>
        <v>20.799081237911022</v>
      </c>
      <c r="J10" s="67">
        <v>20</v>
      </c>
      <c r="K10" s="68">
        <f>(G10*1000)/($N$2*$K$2*$P$2)</f>
        <v>1261.3636363636363</v>
      </c>
      <c r="L10" s="71">
        <f t="shared" si="4"/>
        <v>600</v>
      </c>
      <c r="M10" s="68">
        <f>(G10*(1+$Q$2)*(1+$M$2))/($P$2*$S$2*$T$2)</f>
        <v>7.7186602870813399</v>
      </c>
      <c r="N10" s="76">
        <f t="shared" si="8"/>
        <v>7.92</v>
      </c>
      <c r="O10" s="71">
        <f t="shared" si="5"/>
        <v>8.2943999999999996</v>
      </c>
      <c r="P10" s="71">
        <f t="shared" si="6"/>
        <v>7.7186602870813399</v>
      </c>
      <c r="Q10" s="66">
        <f t="shared" si="7"/>
        <v>1.4170212765957448</v>
      </c>
      <c r="R10" s="79"/>
      <c r="S10" s="80"/>
      <c r="T10" s="74"/>
    </row>
    <row r="11" spans="1:20">
      <c r="A11" s="1">
        <v>17</v>
      </c>
      <c r="B11" s="98" t="s">
        <v>122</v>
      </c>
      <c r="C11" s="98" t="s">
        <v>367</v>
      </c>
      <c r="D11" s="1">
        <v>1.2</v>
      </c>
      <c r="E11" s="3" t="s">
        <v>319</v>
      </c>
      <c r="F11" s="65">
        <f t="shared" si="0"/>
        <v>28.799999999999997</v>
      </c>
      <c r="G11" s="65">
        <f t="shared" si="1"/>
        <v>28.799999999999997</v>
      </c>
      <c r="H11" s="65">
        <f t="shared" si="2"/>
        <v>0</v>
      </c>
      <c r="I11" s="66">
        <f t="shared" si="3"/>
        <v>22.485493230174075</v>
      </c>
      <c r="J11" s="75">
        <v>20</v>
      </c>
      <c r="K11" s="68">
        <f>(G11*1000)/($N$2*$K$2*$P$2)</f>
        <v>1363.6363636363635</v>
      </c>
      <c r="L11" s="71">
        <f t="shared" si="4"/>
        <v>600</v>
      </c>
      <c r="M11" s="68">
        <f>(G11*(1+$Q$2)*(1+$M$2))/($P$2*$S$2*$T$2)</f>
        <v>8.3444976076555015</v>
      </c>
      <c r="N11" s="76">
        <f t="shared" si="8"/>
        <v>7.92</v>
      </c>
      <c r="O11" s="71">
        <f t="shared" si="5"/>
        <v>8.2943999999999996</v>
      </c>
      <c r="P11" s="71">
        <f t="shared" si="6"/>
        <v>8.3444976076555015</v>
      </c>
      <c r="Q11" s="66">
        <f t="shared" si="7"/>
        <v>1.5319148936170213</v>
      </c>
      <c r="R11" s="79"/>
      <c r="S11" s="80"/>
      <c r="T11" s="74"/>
    </row>
    <row r="12" spans="1:20">
      <c r="A12" s="1">
        <v>42</v>
      </c>
      <c r="B12" s="98" t="s">
        <v>85</v>
      </c>
      <c r="C12" s="98">
        <v>1.2</v>
      </c>
      <c r="D12" s="20">
        <v>1.2</v>
      </c>
      <c r="E12" s="3" t="s">
        <v>319</v>
      </c>
      <c r="F12" s="65">
        <f t="shared" si="0"/>
        <v>28.799999999999997</v>
      </c>
      <c r="G12" s="65">
        <f t="shared" si="1"/>
        <v>28.799999999999997</v>
      </c>
      <c r="H12" s="65">
        <f t="shared" si="2"/>
        <v>0</v>
      </c>
      <c r="I12" s="66">
        <f t="shared" si="3"/>
        <v>25.751328109762966</v>
      </c>
      <c r="J12" s="67">
        <v>20</v>
      </c>
      <c r="K12" s="73">
        <f t="shared" ref="K12:K20" si="9">(G12*1000)/($J$2*$P$2*$N$2*$R$2*$K$2)</f>
        <v>1576.8228071650828</v>
      </c>
      <c r="L12" s="71">
        <f t="shared" si="4"/>
        <v>600</v>
      </c>
      <c r="M12" s="93">
        <f t="shared" ref="M12:M20" si="10">G12*(1+$Q$2)*(1+$M$2)/($J$2*$R$2*$P$2*$S$2*$T$2)</f>
        <v>9.6490490375294904</v>
      </c>
      <c r="N12" s="76">
        <f t="shared" si="8"/>
        <v>7.92</v>
      </c>
      <c r="O12" s="71">
        <f t="shared" si="5"/>
        <v>8.2943999999999996</v>
      </c>
      <c r="P12" s="71">
        <f t="shared" si="6"/>
        <v>9.6490490375294904</v>
      </c>
      <c r="Q12" s="66">
        <f t="shared" si="7"/>
        <v>1.5319148936170213</v>
      </c>
      <c r="R12" s="79"/>
      <c r="S12" s="80"/>
      <c r="T12" s="74"/>
    </row>
    <row r="13" spans="1:20">
      <c r="A13" s="1">
        <v>35</v>
      </c>
      <c r="B13" s="98" t="s">
        <v>139</v>
      </c>
      <c r="C13" s="98">
        <v>1.3</v>
      </c>
      <c r="D13" s="1">
        <v>1.3</v>
      </c>
      <c r="E13" s="3" t="s">
        <v>319</v>
      </c>
      <c r="F13" s="65">
        <f t="shared" si="0"/>
        <v>31.200000000000003</v>
      </c>
      <c r="G13" s="65">
        <f t="shared" si="1"/>
        <v>31.200000000000003</v>
      </c>
      <c r="H13" s="65">
        <f t="shared" si="2"/>
        <v>0</v>
      </c>
      <c r="I13" s="66">
        <f t="shared" si="3"/>
        <v>27.897272118909893</v>
      </c>
      <c r="J13" s="75">
        <v>20</v>
      </c>
      <c r="K13" s="73">
        <f t="shared" si="9"/>
        <v>1708.2247077621735</v>
      </c>
      <c r="L13" s="69">
        <f t="shared" ref="L13:L26" si="11">$G$2*1</f>
        <v>1000</v>
      </c>
      <c r="M13" s="93">
        <f t="shared" si="10"/>
        <v>10.453136457323614</v>
      </c>
      <c r="N13" s="76">
        <f t="shared" si="8"/>
        <v>7.92</v>
      </c>
      <c r="O13" s="71">
        <f t="shared" si="5"/>
        <v>13.824</v>
      </c>
      <c r="P13" s="71">
        <f t="shared" si="6"/>
        <v>10.453136457323614</v>
      </c>
      <c r="Q13" s="66">
        <f t="shared" si="7"/>
        <v>1.6595744680851066</v>
      </c>
      <c r="R13" s="79"/>
      <c r="S13" s="125"/>
      <c r="T13" s="74"/>
    </row>
    <row r="14" spans="1:20">
      <c r="A14" s="1">
        <v>37</v>
      </c>
      <c r="B14" s="98" t="s">
        <v>141</v>
      </c>
      <c r="C14" s="98">
        <v>1.3</v>
      </c>
      <c r="D14" s="1">
        <v>1.3</v>
      </c>
      <c r="E14" s="3" t="s">
        <v>319</v>
      </c>
      <c r="F14" s="65">
        <f t="shared" si="0"/>
        <v>31.200000000000003</v>
      </c>
      <c r="G14" s="65">
        <f t="shared" si="1"/>
        <v>31.200000000000003</v>
      </c>
      <c r="H14" s="65">
        <f t="shared" si="2"/>
        <v>0</v>
      </c>
      <c r="I14" s="66">
        <f t="shared" si="3"/>
        <v>27.897272118909893</v>
      </c>
      <c r="J14" s="75">
        <v>20</v>
      </c>
      <c r="K14" s="73">
        <f t="shared" si="9"/>
        <v>1708.2247077621735</v>
      </c>
      <c r="L14" s="71">
        <f t="shared" si="11"/>
        <v>1000</v>
      </c>
      <c r="M14" s="93">
        <f t="shared" si="10"/>
        <v>10.453136457323614</v>
      </c>
      <c r="N14" s="76">
        <f t="shared" si="8"/>
        <v>7.92</v>
      </c>
      <c r="O14" s="71">
        <f t="shared" si="5"/>
        <v>13.824</v>
      </c>
      <c r="P14" s="71">
        <f t="shared" si="6"/>
        <v>10.453136457323614</v>
      </c>
      <c r="Q14" s="66">
        <f t="shared" si="7"/>
        <v>1.6595744680851066</v>
      </c>
      <c r="R14" s="79"/>
      <c r="S14" s="74"/>
      <c r="T14" s="81"/>
    </row>
    <row r="15" spans="1:20">
      <c r="A15" s="1">
        <v>39</v>
      </c>
      <c r="B15" s="98" t="s">
        <v>143</v>
      </c>
      <c r="C15" s="98">
        <v>1.3</v>
      </c>
      <c r="D15" s="1">
        <v>1.3</v>
      </c>
      <c r="E15" s="3" t="s">
        <v>319</v>
      </c>
      <c r="F15" s="65">
        <f t="shared" si="0"/>
        <v>31.200000000000003</v>
      </c>
      <c r="G15" s="65">
        <f t="shared" si="1"/>
        <v>31.200000000000003</v>
      </c>
      <c r="H15" s="65">
        <f t="shared" si="2"/>
        <v>0</v>
      </c>
      <c r="I15" s="66">
        <f t="shared" si="3"/>
        <v>27.897272118909893</v>
      </c>
      <c r="J15" s="75">
        <v>20</v>
      </c>
      <c r="K15" s="73">
        <f t="shared" si="9"/>
        <v>1708.2247077621735</v>
      </c>
      <c r="L15" s="69">
        <f t="shared" si="11"/>
        <v>1000</v>
      </c>
      <c r="M15" s="93">
        <f t="shared" si="10"/>
        <v>10.453136457323614</v>
      </c>
      <c r="N15" s="76">
        <f t="shared" si="8"/>
        <v>7.92</v>
      </c>
      <c r="O15" s="71">
        <f t="shared" si="5"/>
        <v>13.824</v>
      </c>
      <c r="P15" s="71">
        <f t="shared" si="6"/>
        <v>10.453136457323614</v>
      </c>
      <c r="Q15" s="66">
        <f t="shared" si="7"/>
        <v>1.6595744680851066</v>
      </c>
      <c r="R15" s="79"/>
      <c r="S15" s="78"/>
      <c r="T15" s="81"/>
    </row>
    <row r="16" spans="1:20">
      <c r="A16" s="1">
        <v>47</v>
      </c>
      <c r="B16" s="48" t="s">
        <v>150</v>
      </c>
      <c r="C16" s="116">
        <v>1.3</v>
      </c>
      <c r="D16" s="1">
        <v>1.3</v>
      </c>
      <c r="E16" s="3" t="s">
        <v>319</v>
      </c>
      <c r="F16" s="65">
        <f t="shared" si="0"/>
        <v>31.200000000000003</v>
      </c>
      <c r="G16" s="65">
        <f t="shared" si="1"/>
        <v>31.200000000000003</v>
      </c>
      <c r="H16" s="65">
        <f t="shared" si="2"/>
        <v>0</v>
      </c>
      <c r="I16" s="66">
        <f t="shared" si="3"/>
        <v>27.897272118909893</v>
      </c>
      <c r="J16" s="67">
        <v>20</v>
      </c>
      <c r="K16" s="73">
        <f t="shared" si="9"/>
        <v>1708.2247077621735</v>
      </c>
      <c r="L16" s="69">
        <f t="shared" si="11"/>
        <v>1000</v>
      </c>
      <c r="M16" s="93">
        <f t="shared" si="10"/>
        <v>10.453136457323614</v>
      </c>
      <c r="N16" s="76">
        <f t="shared" si="8"/>
        <v>7.92</v>
      </c>
      <c r="O16" s="71">
        <f t="shared" si="5"/>
        <v>13.824</v>
      </c>
      <c r="P16" s="71">
        <f t="shared" si="6"/>
        <v>10.453136457323614</v>
      </c>
      <c r="Q16" s="66">
        <f t="shared" si="7"/>
        <v>1.6595744680851066</v>
      </c>
      <c r="R16" s="79"/>
      <c r="S16" s="74"/>
      <c r="T16" s="81"/>
    </row>
    <row r="17" spans="1:20">
      <c r="A17" s="1">
        <v>40</v>
      </c>
      <c r="B17" s="98" t="s">
        <v>144</v>
      </c>
      <c r="C17" s="98">
        <v>1.4</v>
      </c>
      <c r="D17" s="1">
        <v>1.4</v>
      </c>
      <c r="E17" s="3" t="s">
        <v>319</v>
      </c>
      <c r="F17" s="65">
        <f t="shared" si="0"/>
        <v>33.599999999999994</v>
      </c>
      <c r="G17" s="65">
        <f t="shared" si="1"/>
        <v>33.599999999999994</v>
      </c>
      <c r="H17" s="65">
        <f t="shared" si="2"/>
        <v>0</v>
      </c>
      <c r="I17" s="66">
        <f t="shared" si="3"/>
        <v>30.043216128056802</v>
      </c>
      <c r="J17" s="67">
        <v>20</v>
      </c>
      <c r="K17" s="73">
        <f t="shared" si="9"/>
        <v>1839.6266083592632</v>
      </c>
      <c r="L17" s="69">
        <f t="shared" si="11"/>
        <v>1000</v>
      </c>
      <c r="M17" s="93">
        <f t="shared" si="10"/>
        <v>11.257223877117736</v>
      </c>
      <c r="N17" s="76">
        <f t="shared" ref="N17:N22" si="12">$E$2*4</f>
        <v>10.56</v>
      </c>
      <c r="O17" s="71">
        <f t="shared" si="5"/>
        <v>13.824</v>
      </c>
      <c r="P17" s="71">
        <f t="shared" si="6"/>
        <v>11.257223877117736</v>
      </c>
      <c r="Q17" s="66">
        <f t="shared" si="7"/>
        <v>1.7872340425531914</v>
      </c>
      <c r="R17" s="79"/>
      <c r="S17" s="74"/>
      <c r="T17" s="81"/>
    </row>
    <row r="18" spans="1:20" ht="17.399999999999999" customHeight="1">
      <c r="A18" s="1">
        <v>24</v>
      </c>
      <c r="B18" s="98" t="s">
        <v>129</v>
      </c>
      <c r="C18" s="98">
        <v>1.45</v>
      </c>
      <c r="D18" s="1">
        <v>1.45</v>
      </c>
      <c r="E18" s="3" t="s">
        <v>319</v>
      </c>
      <c r="F18" s="65">
        <f t="shared" si="0"/>
        <v>34.799999999999997</v>
      </c>
      <c r="G18" s="65">
        <f t="shared" si="1"/>
        <v>34.799999999999997</v>
      </c>
      <c r="H18" s="65">
        <f t="shared" si="2"/>
        <v>0</v>
      </c>
      <c r="I18" s="66">
        <f t="shared" si="3"/>
        <v>31.11618813263026</v>
      </c>
      <c r="J18" s="67">
        <v>20</v>
      </c>
      <c r="K18" s="73">
        <f t="shared" si="9"/>
        <v>1905.3275586578086</v>
      </c>
      <c r="L18" s="69">
        <f t="shared" si="11"/>
        <v>1000</v>
      </c>
      <c r="M18" s="93">
        <f t="shared" si="10"/>
        <v>11.659267587014801</v>
      </c>
      <c r="N18" s="76">
        <f t="shared" si="12"/>
        <v>10.56</v>
      </c>
      <c r="O18" s="71">
        <f t="shared" si="5"/>
        <v>13.824</v>
      </c>
      <c r="P18" s="71">
        <f t="shared" si="6"/>
        <v>11.659267587014801</v>
      </c>
      <c r="Q18" s="66">
        <f t="shared" si="7"/>
        <v>1.8510638297872339</v>
      </c>
      <c r="R18" s="79"/>
      <c r="S18" s="78"/>
      <c r="T18" s="80"/>
    </row>
    <row r="19" spans="1:20" ht="20.399999999999999" customHeight="1">
      <c r="A19" s="1">
        <v>26</v>
      </c>
      <c r="B19" s="98" t="s">
        <v>131</v>
      </c>
      <c r="C19" s="98">
        <v>1.5</v>
      </c>
      <c r="D19" s="1">
        <v>1.5</v>
      </c>
      <c r="E19" s="3" t="s">
        <v>319</v>
      </c>
      <c r="F19" s="65">
        <f t="shared" si="0"/>
        <v>36</v>
      </c>
      <c r="G19" s="65">
        <f t="shared" si="1"/>
        <v>36</v>
      </c>
      <c r="H19" s="65">
        <f t="shared" si="2"/>
        <v>0</v>
      </c>
      <c r="I19" s="66">
        <f t="shared" si="3"/>
        <v>32.189160137203721</v>
      </c>
      <c r="J19" s="75">
        <v>20</v>
      </c>
      <c r="K19" s="73">
        <f t="shared" si="9"/>
        <v>1971.0285089563538</v>
      </c>
      <c r="L19" s="69">
        <f t="shared" si="11"/>
        <v>1000</v>
      </c>
      <c r="M19" s="93">
        <f t="shared" si="10"/>
        <v>12.061311296911862</v>
      </c>
      <c r="N19" s="76">
        <f t="shared" si="12"/>
        <v>10.56</v>
      </c>
      <c r="O19" s="71">
        <f t="shared" si="5"/>
        <v>13.824</v>
      </c>
      <c r="P19" s="71">
        <f t="shared" si="6"/>
        <v>12.061311296911862</v>
      </c>
      <c r="Q19" s="66">
        <f t="shared" si="7"/>
        <v>1.9148936170212767</v>
      </c>
      <c r="R19" s="79"/>
      <c r="S19" s="74"/>
      <c r="T19" s="80"/>
    </row>
    <row r="20" spans="1:20" ht="16.8" customHeight="1">
      <c r="A20" s="1">
        <v>4</v>
      </c>
      <c r="B20" s="116" t="s">
        <v>108</v>
      </c>
      <c r="C20" s="116">
        <v>1.54</v>
      </c>
      <c r="D20" s="1">
        <v>1.54</v>
      </c>
      <c r="E20" s="2"/>
      <c r="F20" s="65">
        <f t="shared" si="0"/>
        <v>36.96</v>
      </c>
      <c r="G20" s="65">
        <f t="shared" si="1"/>
        <v>36.96</v>
      </c>
      <c r="H20" s="65">
        <f t="shared" si="2"/>
        <v>0</v>
      </c>
      <c r="I20" s="66">
        <f t="shared" si="3"/>
        <v>33.047537740862474</v>
      </c>
      <c r="J20" s="75">
        <v>20</v>
      </c>
      <c r="K20" s="73">
        <f t="shared" si="9"/>
        <v>2023.5892691951899</v>
      </c>
      <c r="L20" s="69">
        <f t="shared" si="11"/>
        <v>1000</v>
      </c>
      <c r="M20" s="93">
        <f t="shared" si="10"/>
        <v>12.382946264829512</v>
      </c>
      <c r="N20" s="70">
        <f t="shared" si="12"/>
        <v>10.56</v>
      </c>
      <c r="O20" s="71">
        <f t="shared" si="5"/>
        <v>13.824</v>
      </c>
      <c r="P20" s="71"/>
      <c r="Q20" s="66">
        <f t="shared" si="7"/>
        <v>1.9659574468085106</v>
      </c>
      <c r="R20" s="72"/>
      <c r="S20" s="139"/>
      <c r="T20" s="80"/>
    </row>
    <row r="21" spans="1:20" ht="18" customHeight="1">
      <c r="A21" s="1">
        <v>19</v>
      </c>
      <c r="B21" s="98" t="s">
        <v>124</v>
      </c>
      <c r="C21" s="98" t="s">
        <v>368</v>
      </c>
      <c r="D21" s="1">
        <v>1.6</v>
      </c>
      <c r="E21" s="3" t="s">
        <v>319</v>
      </c>
      <c r="F21" s="65">
        <f t="shared" si="0"/>
        <v>38.400000000000006</v>
      </c>
      <c r="G21" s="65">
        <f t="shared" si="1"/>
        <v>38.400000000000006</v>
      </c>
      <c r="H21" s="65">
        <f t="shared" si="2"/>
        <v>0</v>
      </c>
      <c r="I21" s="66">
        <f t="shared" si="3"/>
        <v>29.98065764023211</v>
      </c>
      <c r="J21" s="75">
        <v>20</v>
      </c>
      <c r="K21" s="68">
        <f>(G21*1000)/($N$2*$K$2*$P$2)</f>
        <v>1818.1818181818185</v>
      </c>
      <c r="L21" s="69">
        <f t="shared" si="11"/>
        <v>1000</v>
      </c>
      <c r="M21" s="68">
        <f>(G21*(1+$Q$2)*(1+$M$2))/($P$2*$S$2*$T$2)</f>
        <v>11.125996810207338</v>
      </c>
      <c r="N21" s="76">
        <f t="shared" si="12"/>
        <v>10.56</v>
      </c>
      <c r="O21" s="71">
        <f t="shared" si="5"/>
        <v>13.824</v>
      </c>
      <c r="P21" s="71">
        <f t="shared" ref="P21:P34" si="13">M21</f>
        <v>11.125996810207338</v>
      </c>
      <c r="Q21" s="66">
        <f t="shared" si="7"/>
        <v>2.042553191489362</v>
      </c>
      <c r="R21" s="79"/>
      <c r="S21" s="74"/>
      <c r="T21" s="80"/>
    </row>
    <row r="22" spans="1:20" ht="18" customHeight="1">
      <c r="A22" s="1">
        <v>44</v>
      </c>
      <c r="B22" s="98" t="s">
        <v>147</v>
      </c>
      <c r="C22" s="98">
        <v>1.6</v>
      </c>
      <c r="D22" s="1">
        <v>1.6</v>
      </c>
      <c r="E22" s="3" t="s">
        <v>319</v>
      </c>
      <c r="F22" s="65">
        <f t="shared" si="0"/>
        <v>38.400000000000006</v>
      </c>
      <c r="G22" s="65">
        <f t="shared" si="1"/>
        <v>38.400000000000006</v>
      </c>
      <c r="H22" s="65">
        <f t="shared" si="2"/>
        <v>0</v>
      </c>
      <c r="I22" s="66">
        <f t="shared" si="3"/>
        <v>34.335104146350638</v>
      </c>
      <c r="J22" s="75">
        <v>20</v>
      </c>
      <c r="K22" s="73">
        <f>(G22*1000)/($J$2*$P$2*$N$2*$R$2*$K$2)</f>
        <v>2102.4304095534444</v>
      </c>
      <c r="L22" s="69">
        <f t="shared" si="11"/>
        <v>1000</v>
      </c>
      <c r="M22" s="93">
        <f>G22*(1+$Q$2)*(1+$M$2)/($J$2*$R$2*$P$2*$S$2*$T$2)</f>
        <v>12.86539871670599</v>
      </c>
      <c r="N22" s="76">
        <f t="shared" si="12"/>
        <v>10.56</v>
      </c>
      <c r="O22" s="71">
        <f t="shared" si="5"/>
        <v>13.824</v>
      </c>
      <c r="P22" s="71">
        <f t="shared" si="13"/>
        <v>12.86539871670599</v>
      </c>
      <c r="Q22" s="66">
        <f t="shared" si="7"/>
        <v>2.042553191489362</v>
      </c>
      <c r="R22" s="79"/>
      <c r="S22" s="78"/>
      <c r="T22" s="80"/>
    </row>
    <row r="23" spans="1:20" ht="15" customHeight="1">
      <c r="A23" s="1">
        <v>33</v>
      </c>
      <c r="B23" s="98" t="s">
        <v>137</v>
      </c>
      <c r="C23" s="98">
        <v>1.7</v>
      </c>
      <c r="D23" s="1">
        <v>1.7</v>
      </c>
      <c r="E23" s="3" t="s">
        <v>319</v>
      </c>
      <c r="F23" s="65">
        <f t="shared" si="0"/>
        <v>40.799999999999997</v>
      </c>
      <c r="G23" s="65">
        <f t="shared" si="1"/>
        <v>40.799999999999997</v>
      </c>
      <c r="H23" s="65">
        <f t="shared" si="2"/>
        <v>0</v>
      </c>
      <c r="I23" s="66">
        <f t="shared" si="3"/>
        <v>36.481048155497547</v>
      </c>
      <c r="J23" s="75">
        <v>20</v>
      </c>
      <c r="K23" s="73">
        <f>(G23*1000)/($J$2*$P$2*$N$2*$R$2*$K$2)</f>
        <v>2233.8323101505343</v>
      </c>
      <c r="L23" s="69">
        <f t="shared" si="11"/>
        <v>1000</v>
      </c>
      <c r="M23" s="93">
        <f>G23*(1+$Q$2)*(1+$M$2)/($J$2*$R$2*$P$2*$S$2*$T$2)</f>
        <v>13.669486136500112</v>
      </c>
      <c r="N23" s="99">
        <f>$E$2*5</f>
        <v>13.200000000000001</v>
      </c>
      <c r="O23" s="71">
        <f t="shared" si="5"/>
        <v>13.824</v>
      </c>
      <c r="P23" s="71">
        <f t="shared" si="13"/>
        <v>13.669486136500112</v>
      </c>
      <c r="Q23" s="66">
        <f t="shared" si="7"/>
        <v>2.1702127659574466</v>
      </c>
      <c r="R23" s="79"/>
      <c r="S23" s="78"/>
      <c r="T23" s="80"/>
    </row>
    <row r="24" spans="1:20">
      <c r="A24" s="1">
        <v>45</v>
      </c>
      <c r="B24" s="98" t="s">
        <v>148</v>
      </c>
      <c r="C24" s="98">
        <v>1.7</v>
      </c>
      <c r="D24" s="1">
        <v>1.7</v>
      </c>
      <c r="E24" s="3" t="s">
        <v>319</v>
      </c>
      <c r="F24" s="65">
        <f t="shared" si="0"/>
        <v>40.799999999999997</v>
      </c>
      <c r="G24" s="65">
        <f t="shared" si="1"/>
        <v>40.799999999999997</v>
      </c>
      <c r="H24" s="65">
        <f t="shared" si="2"/>
        <v>0</v>
      </c>
      <c r="I24" s="66">
        <f t="shared" si="3"/>
        <v>36.481048155497547</v>
      </c>
      <c r="J24" s="67">
        <v>20</v>
      </c>
      <c r="K24" s="73">
        <f>(G24*1000)/($J$2*$P$2*$N$2*$R$2*$K$2)</f>
        <v>2233.8323101505343</v>
      </c>
      <c r="L24" s="69">
        <f t="shared" si="11"/>
        <v>1000</v>
      </c>
      <c r="M24" s="93">
        <f>G24*(1+$Q$2)*(1+$M$2)/($J$2*$R$2*$P$2*$S$2*$T$2)</f>
        <v>13.669486136500112</v>
      </c>
      <c r="N24" s="76">
        <f>$E$2*4</f>
        <v>10.56</v>
      </c>
      <c r="O24" s="71">
        <f t="shared" si="5"/>
        <v>13.824</v>
      </c>
      <c r="P24" s="71">
        <f t="shared" si="13"/>
        <v>13.669486136500112</v>
      </c>
      <c r="Q24" s="66">
        <f t="shared" si="7"/>
        <v>2.1702127659574466</v>
      </c>
      <c r="R24" s="79"/>
      <c r="S24" s="78"/>
      <c r="T24" s="83"/>
    </row>
    <row r="25" spans="1:20" ht="12" customHeight="1">
      <c r="A25" s="1">
        <v>14</v>
      </c>
      <c r="B25" s="116" t="s">
        <v>119</v>
      </c>
      <c r="C25" s="116" t="s">
        <v>369</v>
      </c>
      <c r="D25" s="1">
        <v>1.8</v>
      </c>
      <c r="E25" s="3" t="s">
        <v>319</v>
      </c>
      <c r="F25" s="65">
        <f t="shared" si="0"/>
        <v>43.2</v>
      </c>
      <c r="G25" s="65">
        <f t="shared" si="1"/>
        <v>43.2</v>
      </c>
      <c r="H25" s="65">
        <f t="shared" si="2"/>
        <v>0</v>
      </c>
      <c r="I25" s="66">
        <f t="shared" si="3"/>
        <v>33.728239845261122</v>
      </c>
      <c r="J25" s="75">
        <v>20</v>
      </c>
      <c r="K25" s="68">
        <f>(G25*1000)/($N$2*$K$2*$P$2)</f>
        <v>2045.4545454545453</v>
      </c>
      <c r="L25" s="69">
        <f t="shared" si="11"/>
        <v>1000</v>
      </c>
      <c r="M25" s="68">
        <f>(G25*(1+$Q$2)*(1+$M$2))/($P$2*$S$2*$T$2)</f>
        <v>12.516746411483256</v>
      </c>
      <c r="N25" s="76">
        <f t="shared" ref="N25:N30" si="14">$E$2*5</f>
        <v>13.200000000000001</v>
      </c>
      <c r="O25" s="71">
        <f t="shared" si="5"/>
        <v>13.824</v>
      </c>
      <c r="P25" s="71">
        <f t="shared" si="13"/>
        <v>12.516746411483256</v>
      </c>
      <c r="Q25" s="66">
        <f t="shared" si="7"/>
        <v>2.2978723404255321</v>
      </c>
      <c r="R25" s="79"/>
      <c r="S25" s="74"/>
      <c r="T25" s="80"/>
    </row>
    <row r="26" spans="1:20" ht="25.2" customHeight="1">
      <c r="A26" s="1">
        <v>21</v>
      </c>
      <c r="B26" s="98" t="s">
        <v>126</v>
      </c>
      <c r="C26" s="98">
        <v>1.84</v>
      </c>
      <c r="D26" s="1">
        <v>1.84</v>
      </c>
      <c r="E26" s="3" t="s">
        <v>319</v>
      </c>
      <c r="F26" s="65">
        <f t="shared" si="0"/>
        <v>44.160000000000004</v>
      </c>
      <c r="G26" s="65">
        <f t="shared" si="1"/>
        <v>44.160000000000004</v>
      </c>
      <c r="H26" s="65">
        <f t="shared" si="2"/>
        <v>0</v>
      </c>
      <c r="I26" s="66">
        <f t="shared" si="3"/>
        <v>39.485369768303237</v>
      </c>
      <c r="J26" s="75">
        <v>20</v>
      </c>
      <c r="K26" s="73">
        <f>(G26*1000)/($J$2*$P$2*$N$2*$R$2*$K$2)</f>
        <v>2417.7949709864611</v>
      </c>
      <c r="L26" s="69">
        <f t="shared" si="11"/>
        <v>1000</v>
      </c>
      <c r="M26" s="93">
        <f>G26*(1+$Q$2)*(1+$M$2)/($J$2*$R$2*$P$2*$S$2*$T$2)</f>
        <v>14.795208524211887</v>
      </c>
      <c r="N26" s="76">
        <f t="shared" si="14"/>
        <v>13.200000000000001</v>
      </c>
      <c r="O26" s="71">
        <f t="shared" si="5"/>
        <v>13.824</v>
      </c>
      <c r="P26" s="71">
        <f t="shared" si="13"/>
        <v>14.795208524211887</v>
      </c>
      <c r="Q26" s="66">
        <f t="shared" si="7"/>
        <v>2.3489361702127662</v>
      </c>
      <c r="R26" s="79"/>
      <c r="S26" s="82"/>
      <c r="T26" s="81"/>
    </row>
    <row r="27" spans="1:20" ht="30.6" customHeight="1">
      <c r="A27" s="1">
        <v>6</v>
      </c>
      <c r="B27" s="116" t="s">
        <v>110</v>
      </c>
      <c r="C27" s="116">
        <v>2</v>
      </c>
      <c r="D27" s="1">
        <v>2</v>
      </c>
      <c r="E27" s="3" t="s">
        <v>319</v>
      </c>
      <c r="F27" s="65">
        <f t="shared" si="0"/>
        <v>48</v>
      </c>
      <c r="G27" s="65">
        <f t="shared" si="1"/>
        <v>48</v>
      </c>
      <c r="H27" s="65">
        <f t="shared" si="2"/>
        <v>0</v>
      </c>
      <c r="I27" s="66">
        <f t="shared" si="3"/>
        <v>42.918880182938281</v>
      </c>
      <c r="J27" s="75">
        <v>20</v>
      </c>
      <c r="K27" s="73">
        <f>(G27*1000)/($J$2*$P$2*$N$2*$R$2*$K$2)</f>
        <v>2628.0380119418051</v>
      </c>
      <c r="L27" s="71">
        <f t="shared" ref="L27:L34" si="15">$F$2*2</f>
        <v>1200</v>
      </c>
      <c r="M27" s="93">
        <f>G27*(1+$Q$2)*(1+$M$2)/($J$2*$R$2*$P$2*$S$2*$T$2)</f>
        <v>16.081748395882485</v>
      </c>
      <c r="N27" s="76">
        <f t="shared" si="14"/>
        <v>13.200000000000001</v>
      </c>
      <c r="O27" s="71">
        <f t="shared" si="5"/>
        <v>16.588799999999999</v>
      </c>
      <c r="P27" s="71">
        <f t="shared" si="13"/>
        <v>16.081748395882485</v>
      </c>
      <c r="Q27" s="66">
        <f t="shared" si="7"/>
        <v>2.5531914893617018</v>
      </c>
      <c r="R27" s="76"/>
      <c r="S27" s="139"/>
      <c r="T27" s="80"/>
    </row>
    <row r="28" spans="1:20" ht="27.6" customHeight="1">
      <c r="A28" s="1">
        <v>32</v>
      </c>
      <c r="B28" s="98" t="s">
        <v>86</v>
      </c>
      <c r="C28" s="98">
        <v>2</v>
      </c>
      <c r="D28" s="1">
        <v>2</v>
      </c>
      <c r="E28" s="3" t="s">
        <v>319</v>
      </c>
      <c r="F28" s="65">
        <f t="shared" si="0"/>
        <v>48</v>
      </c>
      <c r="G28" s="65">
        <f t="shared" si="1"/>
        <v>48</v>
      </c>
      <c r="H28" s="65">
        <f t="shared" si="2"/>
        <v>0</v>
      </c>
      <c r="I28" s="66">
        <f t="shared" si="3"/>
        <v>42.918880182938281</v>
      </c>
      <c r="J28" s="67">
        <v>20</v>
      </c>
      <c r="K28" s="73">
        <f>(G28*1000)/($J$2*$P$2*$N$2*$R$2*$K$2)</f>
        <v>2628.0380119418051</v>
      </c>
      <c r="L28" s="71">
        <f t="shared" si="15"/>
        <v>1200</v>
      </c>
      <c r="M28" s="93">
        <f>G28*(1+$Q$2)*(1+$M$2)/($J$2*$R$2*$P$2*$S$2*$T$2)</f>
        <v>16.081748395882485</v>
      </c>
      <c r="N28" s="99">
        <f t="shared" si="14"/>
        <v>13.200000000000001</v>
      </c>
      <c r="O28" s="71">
        <f t="shared" si="5"/>
        <v>16.588799999999999</v>
      </c>
      <c r="P28" s="71">
        <f t="shared" si="13"/>
        <v>16.081748395882485</v>
      </c>
      <c r="Q28" s="66">
        <f t="shared" si="7"/>
        <v>2.5531914893617018</v>
      </c>
      <c r="R28" s="79"/>
      <c r="S28" s="74"/>
      <c r="T28" s="80"/>
    </row>
    <row r="29" spans="1:20" ht="27" customHeight="1">
      <c r="A29" s="1">
        <v>20</v>
      </c>
      <c r="B29" s="98" t="s">
        <v>125</v>
      </c>
      <c r="C29" s="98" t="s">
        <v>370</v>
      </c>
      <c r="D29" s="1">
        <v>2.0150000000000001</v>
      </c>
      <c r="E29" s="3" t="s">
        <v>319</v>
      </c>
      <c r="F29" s="65">
        <f t="shared" si="0"/>
        <v>48.36</v>
      </c>
      <c r="G29" s="65">
        <f t="shared" si="1"/>
        <v>48.36</v>
      </c>
      <c r="H29" s="65">
        <f t="shared" si="2"/>
        <v>0</v>
      </c>
      <c r="I29" s="66">
        <f t="shared" si="3"/>
        <v>37.756890715667303</v>
      </c>
      <c r="J29" s="67">
        <v>20</v>
      </c>
      <c r="K29" s="68">
        <f>(G29*1000)/($N$2*$K$2*$P$2)</f>
        <v>2289.772727272727</v>
      </c>
      <c r="L29" s="71">
        <f t="shared" si="15"/>
        <v>1200</v>
      </c>
      <c r="M29" s="68">
        <f>(G29*(1+$Q$2)*(1+$M$2))/($P$2*$S$2*$T$2)</f>
        <v>14.011802232854865</v>
      </c>
      <c r="N29" s="76">
        <f t="shared" si="14"/>
        <v>13.200000000000001</v>
      </c>
      <c r="O29" s="71">
        <f t="shared" si="5"/>
        <v>16.588799999999999</v>
      </c>
      <c r="P29" s="71">
        <f t="shared" si="13"/>
        <v>14.011802232854865</v>
      </c>
      <c r="Q29" s="66">
        <f t="shared" si="7"/>
        <v>2.5723404255319151</v>
      </c>
      <c r="R29" s="79"/>
      <c r="S29" s="74"/>
      <c r="T29" s="81"/>
    </row>
    <row r="30" spans="1:20" ht="38.4" customHeight="1">
      <c r="A30" s="1">
        <v>3</v>
      </c>
      <c r="B30" s="116" t="s">
        <v>107</v>
      </c>
      <c r="C30" s="116">
        <v>2.0350000000000001</v>
      </c>
      <c r="D30" s="20">
        <v>2.0350000000000001</v>
      </c>
      <c r="E30" s="77" t="s">
        <v>314</v>
      </c>
      <c r="F30" s="65">
        <f t="shared" si="0"/>
        <v>48.84</v>
      </c>
      <c r="G30" s="65">
        <f t="shared" si="1"/>
        <v>48.84</v>
      </c>
      <c r="H30" s="65">
        <f t="shared" si="2"/>
        <v>0</v>
      </c>
      <c r="I30" s="66">
        <f t="shared" si="3"/>
        <v>43.669960586139723</v>
      </c>
      <c r="J30" s="67">
        <v>20</v>
      </c>
      <c r="K30" s="73">
        <f>(G30*1000)/($J$2*$P$2*$N$2*$R$2*$K$2)</f>
        <v>2674.0286771507867</v>
      </c>
      <c r="L30" s="69">
        <f t="shared" si="15"/>
        <v>1200</v>
      </c>
      <c r="M30" s="93">
        <f>G30*(1+$Q$2)*(1+$M$2)/($J$2*$R$2*$P$2*$S$2*$T$2)</f>
        <v>16.363178992810429</v>
      </c>
      <c r="N30" s="70">
        <f t="shared" si="14"/>
        <v>13.200000000000001</v>
      </c>
      <c r="O30" s="71">
        <f t="shared" si="5"/>
        <v>16.588799999999999</v>
      </c>
      <c r="P30" s="71">
        <f t="shared" si="13"/>
        <v>16.363178992810429</v>
      </c>
      <c r="Q30" s="66">
        <f t="shared" si="7"/>
        <v>2.5978723404255324</v>
      </c>
      <c r="R30" s="72"/>
      <c r="S30" s="139"/>
      <c r="T30" s="80"/>
    </row>
    <row r="31" spans="1:20" ht="28.2" customHeight="1">
      <c r="A31" s="1">
        <v>31</v>
      </c>
      <c r="B31" s="98" t="s">
        <v>136</v>
      </c>
      <c r="C31" s="98">
        <v>2.15</v>
      </c>
      <c r="D31" s="1">
        <v>2.15</v>
      </c>
      <c r="E31" s="3" t="s">
        <v>319</v>
      </c>
      <c r="F31" s="65">
        <f t="shared" si="0"/>
        <v>51.599999999999994</v>
      </c>
      <c r="G31" s="65">
        <f t="shared" si="1"/>
        <v>51.599999999999994</v>
      </c>
      <c r="H31" s="65">
        <f t="shared" si="2"/>
        <v>0</v>
      </c>
      <c r="I31" s="66">
        <f t="shared" si="3"/>
        <v>46.137796196658648</v>
      </c>
      <c r="J31" s="75">
        <v>20</v>
      </c>
      <c r="K31" s="73">
        <f>(G31*1000)/($J$2*$P$2*$N$2*$R$2*$K$2)</f>
        <v>2825.1408628374402</v>
      </c>
      <c r="L31" s="71">
        <f t="shared" si="15"/>
        <v>1200</v>
      </c>
      <c r="M31" s="93">
        <f>G31*(1+$Q$2)*(1+$M$2)/($J$2*$R$2*$P$2*$S$2*$T$2)</f>
        <v>17.287879525573668</v>
      </c>
      <c r="N31" s="76">
        <f t="shared" ref="N31:N38" si="16">$E$2*6</f>
        <v>15.84</v>
      </c>
      <c r="O31" s="71">
        <f t="shared" si="5"/>
        <v>16.588799999999999</v>
      </c>
      <c r="P31" s="71">
        <f t="shared" si="13"/>
        <v>17.287879525573668</v>
      </c>
      <c r="Q31" s="66">
        <f t="shared" si="7"/>
        <v>2.7446808510638294</v>
      </c>
      <c r="R31" s="79"/>
      <c r="S31" s="74"/>
      <c r="T31" s="80"/>
    </row>
    <row r="32" spans="1:20" ht="27.6" customHeight="1">
      <c r="A32" s="1">
        <v>30</v>
      </c>
      <c r="B32" s="98" t="s">
        <v>135</v>
      </c>
      <c r="C32" s="98">
        <v>2.2000000000000002</v>
      </c>
      <c r="D32" s="1">
        <v>2.2000000000000002</v>
      </c>
      <c r="E32" s="3" t="s">
        <v>319</v>
      </c>
      <c r="F32" s="65">
        <f t="shared" si="0"/>
        <v>52.800000000000004</v>
      </c>
      <c r="G32" s="65">
        <f t="shared" si="1"/>
        <v>52.800000000000004</v>
      </c>
      <c r="H32" s="65">
        <f t="shared" si="2"/>
        <v>0</v>
      </c>
      <c r="I32" s="66">
        <f t="shared" si="3"/>
        <v>47.210768201232121</v>
      </c>
      <c r="J32" s="75">
        <v>20</v>
      </c>
      <c r="K32" s="73">
        <f>(G32*1000)/($J$2*$P$2*$N$2*$R$2*$K$2)</f>
        <v>2890.8418131359858</v>
      </c>
      <c r="L32" s="71">
        <f t="shared" si="15"/>
        <v>1200</v>
      </c>
      <c r="M32" s="93">
        <f>G32*(1+$Q$2)*(1+$M$2)/($J$2*$R$2*$P$2*$S$2*$T$2)</f>
        <v>17.689923235470733</v>
      </c>
      <c r="N32" s="76">
        <f t="shared" si="16"/>
        <v>15.84</v>
      </c>
      <c r="O32" s="71">
        <f t="shared" si="5"/>
        <v>16.588799999999999</v>
      </c>
      <c r="P32" s="71">
        <f t="shared" si="13"/>
        <v>17.689923235470733</v>
      </c>
      <c r="Q32" s="66">
        <f t="shared" si="7"/>
        <v>2.8085106382978728</v>
      </c>
      <c r="R32" s="79"/>
      <c r="S32" s="74"/>
      <c r="T32" s="80"/>
    </row>
    <row r="33" spans="1:20" ht="39" customHeight="1">
      <c r="A33" s="1">
        <v>10</v>
      </c>
      <c r="B33" s="116" t="s">
        <v>115</v>
      </c>
      <c r="C33" s="116" t="s">
        <v>371</v>
      </c>
      <c r="D33" s="1">
        <v>2.27</v>
      </c>
      <c r="E33" s="3" t="s">
        <v>319</v>
      </c>
      <c r="F33" s="65">
        <f t="shared" si="0"/>
        <v>54.480000000000004</v>
      </c>
      <c r="G33" s="65">
        <f t="shared" si="1"/>
        <v>54.480000000000004</v>
      </c>
      <c r="H33" s="65">
        <f t="shared" si="2"/>
        <v>0</v>
      </c>
      <c r="I33" s="66">
        <f t="shared" si="3"/>
        <v>42.535058027079316</v>
      </c>
      <c r="J33" s="67">
        <v>20</v>
      </c>
      <c r="K33" s="68">
        <f>(G33*1000)/($N$2*$K$2*$P$2)</f>
        <v>2579.545454545455</v>
      </c>
      <c r="L33" s="71">
        <f t="shared" si="15"/>
        <v>1200</v>
      </c>
      <c r="M33" s="68">
        <f>(G33*(1+$Q$2)*(1+$M$2))/($P$2*$S$2*$T$2)</f>
        <v>15.785007974481662</v>
      </c>
      <c r="N33" s="76">
        <f t="shared" si="16"/>
        <v>15.84</v>
      </c>
      <c r="O33" s="71">
        <f t="shared" si="5"/>
        <v>16.588799999999999</v>
      </c>
      <c r="P33" s="71">
        <f t="shared" si="13"/>
        <v>15.785007974481662</v>
      </c>
      <c r="Q33" s="66">
        <f t="shared" si="7"/>
        <v>2.8978723404255322</v>
      </c>
      <c r="R33" s="79"/>
      <c r="S33" s="74"/>
      <c r="T33" s="80"/>
    </row>
    <row r="34" spans="1:20" ht="42" customHeight="1">
      <c r="A34" s="1">
        <v>7</v>
      </c>
      <c r="B34" s="116" t="s">
        <v>111</v>
      </c>
      <c r="C34" s="116">
        <v>2.2999999999999998</v>
      </c>
      <c r="D34" s="1">
        <v>2.2999999999999998</v>
      </c>
      <c r="E34" s="3" t="s">
        <v>319</v>
      </c>
      <c r="F34" s="65">
        <f t="shared" si="0"/>
        <v>55.199999999999996</v>
      </c>
      <c r="G34" s="65">
        <f t="shared" si="1"/>
        <v>55.199999999999996</v>
      </c>
      <c r="H34" s="65">
        <f t="shared" si="2"/>
        <v>0</v>
      </c>
      <c r="I34" s="66">
        <f t="shared" si="3"/>
        <v>49.35671221037903</v>
      </c>
      <c r="J34" s="67">
        <v>20</v>
      </c>
      <c r="K34" s="73">
        <f t="shared" ref="K34:K50" si="17">(G34*1000)/($J$2*$P$2*$N$2*$R$2*$K$2)</f>
        <v>3022.2437137330753</v>
      </c>
      <c r="L34" s="71">
        <f t="shared" si="15"/>
        <v>1200</v>
      </c>
      <c r="M34" s="93">
        <f t="shared" ref="M34:M50" si="18">G34*(1+$Q$2)*(1+$M$2)/($J$2*$R$2*$P$2*$S$2*$T$2)</f>
        <v>18.494010655264855</v>
      </c>
      <c r="N34" s="76">
        <f t="shared" si="16"/>
        <v>15.84</v>
      </c>
      <c r="O34" s="71">
        <f t="shared" si="5"/>
        <v>16.588799999999999</v>
      </c>
      <c r="P34" s="71">
        <f t="shared" si="13"/>
        <v>18.494010655264855</v>
      </c>
      <c r="Q34" s="66">
        <f t="shared" si="7"/>
        <v>2.936170212765957</v>
      </c>
      <c r="R34" s="72"/>
      <c r="S34" s="139"/>
      <c r="T34" s="125"/>
    </row>
    <row r="35" spans="1:20" ht="33.6" customHeight="1">
      <c r="A35" s="1">
        <v>18</v>
      </c>
      <c r="B35" s="98" t="s">
        <v>123</v>
      </c>
      <c r="C35" s="98">
        <v>2.5</v>
      </c>
      <c r="D35" s="1">
        <v>2.5</v>
      </c>
      <c r="E35" s="3"/>
      <c r="F35" s="65">
        <f t="shared" si="0"/>
        <v>60</v>
      </c>
      <c r="G35" s="65">
        <f t="shared" si="1"/>
        <v>60</v>
      </c>
      <c r="H35" s="65">
        <f t="shared" si="2"/>
        <v>0</v>
      </c>
      <c r="I35" s="66">
        <f t="shared" si="3"/>
        <v>53.648600228672855</v>
      </c>
      <c r="J35" s="75">
        <v>30</v>
      </c>
      <c r="K35" s="73">
        <f t="shared" si="17"/>
        <v>3285.0475149272561</v>
      </c>
      <c r="L35" s="71">
        <f t="shared" ref="L35:L42" si="19">$F$2*3</f>
        <v>1800</v>
      </c>
      <c r="M35" s="93">
        <f t="shared" si="18"/>
        <v>20.102185494853106</v>
      </c>
      <c r="N35" s="76">
        <f t="shared" si="16"/>
        <v>15.84</v>
      </c>
      <c r="O35" s="71">
        <f t="shared" si="5"/>
        <v>24.883200000000002</v>
      </c>
      <c r="P35" s="71"/>
      <c r="Q35" s="66">
        <f t="shared" si="7"/>
        <v>3.1914893617021276</v>
      </c>
      <c r="R35" s="79"/>
      <c r="S35" s="74"/>
      <c r="T35" s="80"/>
    </row>
    <row r="36" spans="1:20" ht="44.4" customHeight="1">
      <c r="A36" s="1">
        <v>27</v>
      </c>
      <c r="B36" s="98" t="s">
        <v>132</v>
      </c>
      <c r="C36" s="98">
        <v>2.5</v>
      </c>
      <c r="D36" s="1">
        <v>2.5</v>
      </c>
      <c r="E36" s="3" t="s">
        <v>319</v>
      </c>
      <c r="F36" s="65">
        <f t="shared" ref="F36:F53" si="20">((D36*$D$2))</f>
        <v>60</v>
      </c>
      <c r="G36" s="65">
        <f t="shared" ref="G36:G53" si="21">F36-(F36*$I$2)</f>
        <v>60</v>
      </c>
      <c r="H36" s="65">
        <f t="shared" ref="H36:H53" si="22">F36*$I$2</f>
        <v>0</v>
      </c>
      <c r="I36" s="66">
        <f t="shared" ref="I36:I53" si="23">(D36*1000+((K36/5)*($K$2/2)*2.4))/$J$2*(1+$H$2)/(0.8*1000)</f>
        <v>53.648600228672855</v>
      </c>
      <c r="J36" s="75">
        <v>30</v>
      </c>
      <c r="K36" s="73">
        <f t="shared" si="17"/>
        <v>3285.0475149272561</v>
      </c>
      <c r="L36" s="71">
        <f t="shared" si="19"/>
        <v>1800</v>
      </c>
      <c r="M36" s="93">
        <f t="shared" si="18"/>
        <v>20.102185494853106</v>
      </c>
      <c r="N36" s="76">
        <f t="shared" si="16"/>
        <v>15.84</v>
      </c>
      <c r="O36" s="71">
        <f t="shared" ref="O36:O53" si="24">((L36/5)*$O$2*($K$2/2)*2.4)/1000</f>
        <v>24.883200000000002</v>
      </c>
      <c r="P36" s="71">
        <f t="shared" ref="P36:P41" si="25">M36</f>
        <v>20.102185494853106</v>
      </c>
      <c r="Q36" s="66">
        <f t="shared" ref="Q36:Q53" si="26">D36/$J$2*$L$2</f>
        <v>3.1914893617021276</v>
      </c>
      <c r="R36" s="79"/>
      <c r="S36" s="78"/>
      <c r="T36" s="80"/>
    </row>
    <row r="37" spans="1:20" ht="31.2" customHeight="1">
      <c r="A37" s="1">
        <v>38</v>
      </c>
      <c r="B37" s="98" t="s">
        <v>142</v>
      </c>
      <c r="C37" s="98">
        <v>2.5</v>
      </c>
      <c r="D37" s="1">
        <v>2.5</v>
      </c>
      <c r="E37" s="3" t="s">
        <v>319</v>
      </c>
      <c r="F37" s="65">
        <f t="shared" si="20"/>
        <v>60</v>
      </c>
      <c r="G37" s="65">
        <f t="shared" si="21"/>
        <v>60</v>
      </c>
      <c r="H37" s="65">
        <f t="shared" si="22"/>
        <v>0</v>
      </c>
      <c r="I37" s="66">
        <f t="shared" si="23"/>
        <v>53.648600228672855</v>
      </c>
      <c r="J37" s="67">
        <v>30</v>
      </c>
      <c r="K37" s="73">
        <f t="shared" si="17"/>
        <v>3285.0475149272561</v>
      </c>
      <c r="L37" s="71">
        <f t="shared" si="19"/>
        <v>1800</v>
      </c>
      <c r="M37" s="93">
        <f t="shared" si="18"/>
        <v>20.102185494853106</v>
      </c>
      <c r="N37" s="76">
        <f t="shared" si="16"/>
        <v>15.84</v>
      </c>
      <c r="O37" s="71">
        <f t="shared" si="24"/>
        <v>24.883200000000002</v>
      </c>
      <c r="P37" s="71">
        <f t="shared" si="25"/>
        <v>20.102185494853106</v>
      </c>
      <c r="Q37" s="66">
        <f t="shared" si="26"/>
        <v>3.1914893617021276</v>
      </c>
      <c r="R37" s="79"/>
      <c r="S37" s="74"/>
      <c r="T37" s="80"/>
    </row>
    <row r="38" spans="1:20" ht="31.2" customHeight="1">
      <c r="A38" s="1">
        <v>41</v>
      </c>
      <c r="B38" s="98" t="s">
        <v>145</v>
      </c>
      <c r="C38" s="98">
        <v>2.56</v>
      </c>
      <c r="D38" s="1">
        <v>2.56</v>
      </c>
      <c r="E38" s="3" t="s">
        <v>319</v>
      </c>
      <c r="F38" s="65">
        <f t="shared" si="20"/>
        <v>61.44</v>
      </c>
      <c r="G38" s="65">
        <f t="shared" si="21"/>
        <v>61.44</v>
      </c>
      <c r="H38" s="65">
        <f t="shared" si="22"/>
        <v>0</v>
      </c>
      <c r="I38" s="66">
        <f t="shared" si="23"/>
        <v>54.936166634161012</v>
      </c>
      <c r="J38" s="75">
        <v>30</v>
      </c>
      <c r="K38" s="73">
        <f t="shared" si="17"/>
        <v>3363.8886552855106</v>
      </c>
      <c r="L38" s="71">
        <f t="shared" si="19"/>
        <v>1800</v>
      </c>
      <c r="M38" s="93">
        <f t="shared" si="18"/>
        <v>20.584637946729579</v>
      </c>
      <c r="N38" s="76">
        <f t="shared" si="16"/>
        <v>15.84</v>
      </c>
      <c r="O38" s="71">
        <f t="shared" si="24"/>
        <v>24.883200000000002</v>
      </c>
      <c r="P38" s="71">
        <f t="shared" si="25"/>
        <v>20.584637946729579</v>
      </c>
      <c r="Q38" s="66">
        <f t="shared" si="26"/>
        <v>3.268085106382979</v>
      </c>
      <c r="R38" s="79"/>
      <c r="S38" s="74"/>
      <c r="T38" s="80"/>
    </row>
    <row r="39" spans="1:20" ht="33.6" customHeight="1">
      <c r="A39" s="1">
        <v>25</v>
      </c>
      <c r="B39" s="98" t="s">
        <v>130</v>
      </c>
      <c r="C39" s="98">
        <v>2.6</v>
      </c>
      <c r="D39" s="1">
        <v>2.6</v>
      </c>
      <c r="E39" s="3" t="s">
        <v>319</v>
      </c>
      <c r="F39" s="65">
        <f t="shared" si="20"/>
        <v>62.400000000000006</v>
      </c>
      <c r="G39" s="65">
        <f t="shared" si="21"/>
        <v>62.400000000000006</v>
      </c>
      <c r="H39" s="65">
        <f t="shared" si="22"/>
        <v>0</v>
      </c>
      <c r="I39" s="66">
        <f t="shared" si="23"/>
        <v>55.794544237819785</v>
      </c>
      <c r="J39" s="75">
        <v>30</v>
      </c>
      <c r="K39" s="73">
        <f t="shared" si="17"/>
        <v>3416.4494155243469</v>
      </c>
      <c r="L39" s="71">
        <f t="shared" si="19"/>
        <v>1800</v>
      </c>
      <c r="M39" s="93">
        <f t="shared" si="18"/>
        <v>20.906272914647229</v>
      </c>
      <c r="N39" s="76">
        <f>$E$2*7</f>
        <v>18.48</v>
      </c>
      <c r="O39" s="71">
        <f t="shared" si="24"/>
        <v>24.883200000000002</v>
      </c>
      <c r="P39" s="71">
        <f t="shared" si="25"/>
        <v>20.906272914647229</v>
      </c>
      <c r="Q39" s="66">
        <f t="shared" si="26"/>
        <v>3.3191489361702131</v>
      </c>
      <c r="R39" s="79"/>
      <c r="S39" s="74"/>
      <c r="T39" s="81"/>
    </row>
    <row r="40" spans="1:20" ht="37.200000000000003" customHeight="1">
      <c r="A40" s="1">
        <v>43</v>
      </c>
      <c r="B40" s="98" t="s">
        <v>146</v>
      </c>
      <c r="C40" s="98">
        <v>2.9</v>
      </c>
      <c r="D40" s="1">
        <v>2.9</v>
      </c>
      <c r="E40" s="3" t="s">
        <v>319</v>
      </c>
      <c r="F40" s="65">
        <f t="shared" si="20"/>
        <v>69.599999999999994</v>
      </c>
      <c r="G40" s="65">
        <f t="shared" si="21"/>
        <v>69.599999999999994</v>
      </c>
      <c r="H40" s="65">
        <f t="shared" si="22"/>
        <v>0</v>
      </c>
      <c r="I40" s="66">
        <f t="shared" si="23"/>
        <v>62.23237626526052</v>
      </c>
      <c r="J40" s="75">
        <v>30</v>
      </c>
      <c r="K40" s="73">
        <f t="shared" si="17"/>
        <v>3810.6551173156172</v>
      </c>
      <c r="L40" s="71">
        <f t="shared" si="19"/>
        <v>1800</v>
      </c>
      <c r="M40" s="93">
        <f t="shared" si="18"/>
        <v>23.318535174029602</v>
      </c>
      <c r="N40" s="76">
        <f>$E$2*7</f>
        <v>18.48</v>
      </c>
      <c r="O40" s="71">
        <f t="shared" si="24"/>
        <v>24.883200000000002</v>
      </c>
      <c r="P40" s="71">
        <f t="shared" si="25"/>
        <v>23.318535174029602</v>
      </c>
      <c r="Q40" s="66">
        <f t="shared" si="26"/>
        <v>3.7021276595744679</v>
      </c>
      <c r="R40" s="79"/>
      <c r="S40" s="74"/>
      <c r="T40" s="80"/>
    </row>
    <row r="41" spans="1:20" ht="37.200000000000003" customHeight="1">
      <c r="A41" s="1">
        <v>29</v>
      </c>
      <c r="B41" s="98" t="s">
        <v>134</v>
      </c>
      <c r="C41" s="98">
        <v>3</v>
      </c>
      <c r="D41" s="1">
        <v>3</v>
      </c>
      <c r="E41" s="3" t="s">
        <v>319</v>
      </c>
      <c r="F41" s="65">
        <f t="shared" si="20"/>
        <v>72</v>
      </c>
      <c r="G41" s="65">
        <f t="shared" si="21"/>
        <v>72</v>
      </c>
      <c r="H41" s="65">
        <f t="shared" si="22"/>
        <v>0</v>
      </c>
      <c r="I41" s="66">
        <f t="shared" si="23"/>
        <v>64.378320274407443</v>
      </c>
      <c r="J41" s="67">
        <v>30</v>
      </c>
      <c r="K41" s="73">
        <f t="shared" si="17"/>
        <v>3942.0570179127076</v>
      </c>
      <c r="L41" s="71">
        <f t="shared" si="19"/>
        <v>1800</v>
      </c>
      <c r="M41" s="93">
        <f t="shared" si="18"/>
        <v>24.122622593823724</v>
      </c>
      <c r="N41" s="76">
        <f>$E$2*8</f>
        <v>21.12</v>
      </c>
      <c r="O41" s="71">
        <f t="shared" si="24"/>
        <v>24.883200000000002</v>
      </c>
      <c r="P41" s="71">
        <f t="shared" si="25"/>
        <v>24.122622593823724</v>
      </c>
      <c r="Q41" s="66">
        <f t="shared" si="26"/>
        <v>3.8297872340425534</v>
      </c>
      <c r="R41" s="79"/>
      <c r="S41" s="74"/>
      <c r="T41" s="80"/>
    </row>
    <row r="42" spans="1:20" ht="46.8" customHeight="1">
      <c r="A42" s="1">
        <v>2</v>
      </c>
      <c r="B42" s="116" t="s">
        <v>106</v>
      </c>
      <c r="C42" s="116">
        <v>3.1350000000000002</v>
      </c>
      <c r="D42" s="20">
        <v>3.1350000000000002</v>
      </c>
      <c r="E42" s="2"/>
      <c r="F42" s="65">
        <f t="shared" si="20"/>
        <v>75.240000000000009</v>
      </c>
      <c r="G42" s="65">
        <f t="shared" si="21"/>
        <v>75.240000000000009</v>
      </c>
      <c r="H42" s="65">
        <f t="shared" si="22"/>
        <v>0</v>
      </c>
      <c r="I42" s="66">
        <f t="shared" si="23"/>
        <v>67.275344686755773</v>
      </c>
      <c r="J42" s="75">
        <v>30</v>
      </c>
      <c r="K42" s="73">
        <f t="shared" si="17"/>
        <v>4119.4495837187806</v>
      </c>
      <c r="L42" s="71">
        <f t="shared" si="19"/>
        <v>1800</v>
      </c>
      <c r="M42" s="93">
        <f t="shared" si="18"/>
        <v>25.208140610545797</v>
      </c>
      <c r="N42" s="70">
        <f>$E$2*8</f>
        <v>21.12</v>
      </c>
      <c r="O42" s="71">
        <f t="shared" si="24"/>
        <v>24.883200000000002</v>
      </c>
      <c r="P42" s="71"/>
      <c r="Q42" s="66">
        <f t="shared" si="26"/>
        <v>4.0021276595744686</v>
      </c>
      <c r="R42" s="72"/>
      <c r="S42" s="139"/>
      <c r="T42" s="80"/>
    </row>
    <row r="43" spans="1:20" ht="25.8" customHeight="1">
      <c r="A43" s="1">
        <v>49</v>
      </c>
      <c r="B43" s="116" t="s">
        <v>152</v>
      </c>
      <c r="C43" s="116">
        <v>3.41</v>
      </c>
      <c r="D43" s="1">
        <v>3.41</v>
      </c>
      <c r="E43" s="3" t="s">
        <v>319</v>
      </c>
      <c r="F43" s="65">
        <f t="shared" si="20"/>
        <v>81.84</v>
      </c>
      <c r="G43" s="65">
        <f t="shared" si="21"/>
        <v>81.84</v>
      </c>
      <c r="H43" s="65">
        <f t="shared" si="22"/>
        <v>0</v>
      </c>
      <c r="I43" s="66">
        <f t="shared" si="23"/>
        <v>73.176690711909771</v>
      </c>
      <c r="J43" s="75">
        <v>50</v>
      </c>
      <c r="K43" s="73">
        <f t="shared" si="17"/>
        <v>4480.8048103607771</v>
      </c>
      <c r="L43" s="69">
        <f>$G$2*2</f>
        <v>2000</v>
      </c>
      <c r="M43" s="93">
        <f t="shared" si="18"/>
        <v>27.419381014979635</v>
      </c>
      <c r="N43" s="76">
        <f>$E$2*9</f>
        <v>23.76</v>
      </c>
      <c r="O43" s="71">
        <f t="shared" si="24"/>
        <v>27.648</v>
      </c>
      <c r="P43" s="71">
        <f t="shared" ref="P43:P53" si="27">M43</f>
        <v>27.419381014979635</v>
      </c>
      <c r="Q43" s="66">
        <f t="shared" si="26"/>
        <v>4.3531914893617021</v>
      </c>
      <c r="R43" s="79"/>
      <c r="S43" s="74"/>
      <c r="T43" s="81"/>
    </row>
    <row r="44" spans="1:20" ht="24.6" customHeight="1">
      <c r="A44" s="1">
        <v>16</v>
      </c>
      <c r="B44" s="98" t="s">
        <v>121</v>
      </c>
      <c r="C44" s="98">
        <v>3.5</v>
      </c>
      <c r="D44" s="1">
        <v>3.5</v>
      </c>
      <c r="E44" s="3" t="s">
        <v>319</v>
      </c>
      <c r="F44" s="65">
        <f t="shared" si="20"/>
        <v>84</v>
      </c>
      <c r="G44" s="65">
        <f t="shared" si="21"/>
        <v>84</v>
      </c>
      <c r="H44" s="65">
        <f t="shared" si="22"/>
        <v>0</v>
      </c>
      <c r="I44" s="66">
        <f t="shared" si="23"/>
        <v>75.10804032014201</v>
      </c>
      <c r="J44" s="75">
        <v>50</v>
      </c>
      <c r="K44" s="73">
        <f t="shared" si="17"/>
        <v>4599.0665208981591</v>
      </c>
      <c r="L44" s="71">
        <f>$G$2*2</f>
        <v>2000</v>
      </c>
      <c r="M44" s="93">
        <f t="shared" si="18"/>
        <v>28.143059692794345</v>
      </c>
      <c r="N44" s="76">
        <f>$E$2*9</f>
        <v>23.76</v>
      </c>
      <c r="O44" s="71">
        <f t="shared" si="24"/>
        <v>27.648</v>
      </c>
      <c r="P44" s="71">
        <f t="shared" si="27"/>
        <v>28.143059692794345</v>
      </c>
      <c r="Q44" s="66">
        <f t="shared" si="26"/>
        <v>4.4680851063829792</v>
      </c>
      <c r="R44" s="79"/>
      <c r="S44" s="78"/>
      <c r="T44" s="81"/>
    </row>
    <row r="45" spans="1:20" ht="34.799999999999997" customHeight="1">
      <c r="A45" s="1">
        <v>22</v>
      </c>
      <c r="B45" s="98" t="s">
        <v>127</v>
      </c>
      <c r="C45" s="98">
        <v>3.58</v>
      </c>
      <c r="D45" s="1">
        <v>3.58</v>
      </c>
      <c r="E45" s="3" t="s">
        <v>319</v>
      </c>
      <c r="F45" s="65">
        <f t="shared" si="20"/>
        <v>85.92</v>
      </c>
      <c r="G45" s="65">
        <f t="shared" si="21"/>
        <v>85.92</v>
      </c>
      <c r="H45" s="65">
        <f t="shared" si="22"/>
        <v>0</v>
      </c>
      <c r="I45" s="66">
        <f t="shared" si="23"/>
        <v>76.824795527459543</v>
      </c>
      <c r="J45" s="67">
        <v>50</v>
      </c>
      <c r="K45" s="73">
        <f t="shared" si="17"/>
        <v>4704.1880413758308</v>
      </c>
      <c r="L45" s="69">
        <f>$G$2*2</f>
        <v>2000</v>
      </c>
      <c r="M45" s="93">
        <f t="shared" si="18"/>
        <v>28.786329628629648</v>
      </c>
      <c r="N45" s="76">
        <f>$E$2*9</f>
        <v>23.76</v>
      </c>
      <c r="O45" s="71">
        <f t="shared" si="24"/>
        <v>27.648</v>
      </c>
      <c r="P45" s="71">
        <f t="shared" si="27"/>
        <v>28.786329628629648</v>
      </c>
      <c r="Q45" s="66">
        <f t="shared" si="26"/>
        <v>4.5702127659574474</v>
      </c>
      <c r="R45" s="79"/>
      <c r="S45" s="74"/>
      <c r="T45" s="81"/>
    </row>
    <row r="46" spans="1:20" ht="34.799999999999997" customHeight="1">
      <c r="A46" s="1">
        <v>23</v>
      </c>
      <c r="B46" s="98" t="s">
        <v>128</v>
      </c>
      <c r="C46" s="98">
        <v>3.6</v>
      </c>
      <c r="D46" s="1">
        <v>3.6</v>
      </c>
      <c r="E46" s="3" t="s">
        <v>319</v>
      </c>
      <c r="F46" s="65">
        <f t="shared" si="20"/>
        <v>86.4</v>
      </c>
      <c r="G46" s="65">
        <f t="shared" si="21"/>
        <v>86.4</v>
      </c>
      <c r="H46" s="65">
        <f t="shared" si="22"/>
        <v>0</v>
      </c>
      <c r="I46" s="66">
        <f t="shared" si="23"/>
        <v>77.253984329288926</v>
      </c>
      <c r="J46" s="67">
        <v>50</v>
      </c>
      <c r="K46" s="73">
        <f t="shared" si="17"/>
        <v>4730.4684214952485</v>
      </c>
      <c r="L46" s="69">
        <f>$G$2*2</f>
        <v>2000</v>
      </c>
      <c r="M46" s="93">
        <f t="shared" si="18"/>
        <v>28.947147112588475</v>
      </c>
      <c r="N46" s="76">
        <f>$E$2*9</f>
        <v>23.76</v>
      </c>
      <c r="O46" s="71">
        <f t="shared" si="24"/>
        <v>27.648</v>
      </c>
      <c r="P46" s="71">
        <f t="shared" si="27"/>
        <v>28.947147112588475</v>
      </c>
      <c r="Q46" s="66">
        <f t="shared" si="26"/>
        <v>4.5957446808510642</v>
      </c>
      <c r="R46" s="79"/>
      <c r="S46" s="78"/>
      <c r="T46" s="80"/>
    </row>
    <row r="47" spans="1:20" ht="18.600000000000001" customHeight="1">
      <c r="A47" s="1">
        <v>1</v>
      </c>
      <c r="B47" s="116" t="s">
        <v>103</v>
      </c>
      <c r="C47" s="116">
        <v>3.9000000000000004</v>
      </c>
      <c r="D47" s="1">
        <v>3.9000000000000004</v>
      </c>
      <c r="E47" s="3" t="s">
        <v>314</v>
      </c>
      <c r="F47" s="65">
        <f t="shared" si="20"/>
        <v>93.600000000000009</v>
      </c>
      <c r="G47" s="65">
        <f t="shared" si="21"/>
        <v>93.600000000000009</v>
      </c>
      <c r="H47" s="65">
        <f t="shared" si="22"/>
        <v>0</v>
      </c>
      <c r="I47" s="66">
        <f t="shared" si="23"/>
        <v>83.691816356729674</v>
      </c>
      <c r="J47" s="67">
        <v>50</v>
      </c>
      <c r="K47" s="73">
        <f t="shared" si="17"/>
        <v>5124.6741232865206</v>
      </c>
      <c r="L47" s="71">
        <f>$F$2*4</f>
        <v>2400</v>
      </c>
      <c r="M47" s="93">
        <f t="shared" si="18"/>
        <v>31.359409371970845</v>
      </c>
      <c r="N47" s="70">
        <f>$E$2*9</f>
        <v>23.76</v>
      </c>
      <c r="O47" s="71">
        <f t="shared" si="24"/>
        <v>33.177599999999998</v>
      </c>
      <c r="P47" s="71">
        <f t="shared" si="27"/>
        <v>31.359409371970845</v>
      </c>
      <c r="Q47" s="66">
        <f t="shared" si="26"/>
        <v>4.9787234042553195</v>
      </c>
      <c r="R47" s="72"/>
      <c r="S47" s="139"/>
      <c r="T47" s="80"/>
    </row>
    <row r="48" spans="1:20" ht="34.799999999999997" customHeight="1">
      <c r="A48" s="1">
        <v>15</v>
      </c>
      <c r="B48" s="98" t="s">
        <v>120</v>
      </c>
      <c r="C48" s="98">
        <v>4.0999999999999996</v>
      </c>
      <c r="D48" s="1">
        <v>4.0999999999999996</v>
      </c>
      <c r="E48" s="3" t="s">
        <v>319</v>
      </c>
      <c r="F48" s="65">
        <f t="shared" si="20"/>
        <v>98.399999999999991</v>
      </c>
      <c r="G48" s="65">
        <f t="shared" si="21"/>
        <v>98.399999999999991</v>
      </c>
      <c r="H48" s="65">
        <f t="shared" si="22"/>
        <v>0</v>
      </c>
      <c r="I48" s="66">
        <f t="shared" si="23"/>
        <v>87.983704375023478</v>
      </c>
      <c r="J48" s="75">
        <v>50</v>
      </c>
      <c r="K48" s="73">
        <f t="shared" si="17"/>
        <v>5387.4779244806996</v>
      </c>
      <c r="L48" s="71">
        <f>$F$2*4</f>
        <v>2400</v>
      </c>
      <c r="M48" s="93">
        <f t="shared" si="18"/>
        <v>32.967584211559092</v>
      </c>
      <c r="N48" s="76">
        <f>$E$2*10</f>
        <v>26.400000000000002</v>
      </c>
      <c r="O48" s="71">
        <f t="shared" si="24"/>
        <v>33.177599999999998</v>
      </c>
      <c r="P48" s="71">
        <f t="shared" si="27"/>
        <v>32.967584211559092</v>
      </c>
      <c r="Q48" s="66">
        <f t="shared" si="26"/>
        <v>5.2340425531914896</v>
      </c>
      <c r="R48" s="79"/>
      <c r="S48" s="74"/>
      <c r="T48" s="80"/>
    </row>
    <row r="49" spans="1:20" ht="16.8" customHeight="1">
      <c r="A49" s="1">
        <v>34</v>
      </c>
      <c r="B49" s="98" t="s">
        <v>138</v>
      </c>
      <c r="C49" s="98">
        <v>4.0999999999999996</v>
      </c>
      <c r="D49" s="1">
        <v>4.0999999999999996</v>
      </c>
      <c r="E49" s="3" t="s">
        <v>319</v>
      </c>
      <c r="F49" s="65">
        <f t="shared" si="20"/>
        <v>98.399999999999991</v>
      </c>
      <c r="G49" s="65">
        <f t="shared" si="21"/>
        <v>98.399999999999991</v>
      </c>
      <c r="H49" s="65">
        <f t="shared" si="22"/>
        <v>0</v>
      </c>
      <c r="I49" s="66">
        <f t="shared" si="23"/>
        <v>87.983704375023478</v>
      </c>
      <c r="J49" s="67">
        <v>50</v>
      </c>
      <c r="K49" s="73">
        <f t="shared" si="17"/>
        <v>5387.4779244806996</v>
      </c>
      <c r="L49" s="71">
        <f>$F$2*4</f>
        <v>2400</v>
      </c>
      <c r="M49" s="93">
        <f t="shared" si="18"/>
        <v>32.967584211559092</v>
      </c>
      <c r="N49" s="99">
        <f>$E$2*10</f>
        <v>26.400000000000002</v>
      </c>
      <c r="O49" s="71">
        <f t="shared" si="24"/>
        <v>33.177599999999998</v>
      </c>
      <c r="P49" s="71">
        <f t="shared" si="27"/>
        <v>32.967584211559092</v>
      </c>
      <c r="Q49" s="66">
        <f t="shared" si="26"/>
        <v>5.2340425531914896</v>
      </c>
      <c r="R49" s="79"/>
      <c r="S49" s="78"/>
      <c r="T49" s="80"/>
    </row>
    <row r="50" spans="1:20" ht="14.4" customHeight="1">
      <c r="A50" s="1">
        <v>46</v>
      </c>
      <c r="B50" s="98" t="s">
        <v>149</v>
      </c>
      <c r="C50" s="98">
        <v>4.2</v>
      </c>
      <c r="D50" s="1">
        <v>4.2</v>
      </c>
      <c r="E50" s="3" t="s">
        <v>319</v>
      </c>
      <c r="F50" s="65">
        <f t="shared" si="20"/>
        <v>100.80000000000001</v>
      </c>
      <c r="G50" s="65">
        <f t="shared" si="21"/>
        <v>100.80000000000001</v>
      </c>
      <c r="H50" s="65">
        <f t="shared" si="22"/>
        <v>0</v>
      </c>
      <c r="I50" s="66">
        <f t="shared" si="23"/>
        <v>90.129648384170395</v>
      </c>
      <c r="J50" s="67">
        <v>50</v>
      </c>
      <c r="K50" s="73">
        <f t="shared" si="17"/>
        <v>5518.8798250777909</v>
      </c>
      <c r="L50" s="71">
        <f>$F$2*4</f>
        <v>2400</v>
      </c>
      <c r="M50" s="93">
        <f t="shared" si="18"/>
        <v>33.771671631353222</v>
      </c>
      <c r="N50" s="76">
        <f>$E$2*10</f>
        <v>26.400000000000002</v>
      </c>
      <c r="O50" s="71">
        <f t="shared" si="24"/>
        <v>33.177599999999998</v>
      </c>
      <c r="P50" s="71">
        <f t="shared" si="27"/>
        <v>33.771671631353222</v>
      </c>
      <c r="Q50" s="66">
        <f t="shared" si="26"/>
        <v>5.3617021276595747</v>
      </c>
      <c r="R50" s="79"/>
      <c r="S50" s="74"/>
      <c r="T50" s="80"/>
    </row>
    <row r="51" spans="1:20" ht="16.8" customHeight="1">
      <c r="A51" s="1">
        <v>12</v>
      </c>
      <c r="B51" s="48" t="s">
        <v>117</v>
      </c>
      <c r="C51" s="116" t="s">
        <v>373</v>
      </c>
      <c r="D51" s="1">
        <v>4.5</v>
      </c>
      <c r="E51" s="3" t="s">
        <v>319</v>
      </c>
      <c r="F51" s="65">
        <f t="shared" si="20"/>
        <v>108</v>
      </c>
      <c r="G51" s="65">
        <f t="shared" si="21"/>
        <v>108</v>
      </c>
      <c r="H51" s="65">
        <f t="shared" si="22"/>
        <v>0</v>
      </c>
      <c r="I51" s="66">
        <f t="shared" si="23"/>
        <v>84.320599613152808</v>
      </c>
      <c r="J51" s="75">
        <v>50</v>
      </c>
      <c r="K51" s="68">
        <f>(G51*1000)/($N$2*$K$2*$P$2)</f>
        <v>5113.6363636363631</v>
      </c>
      <c r="L51" s="71">
        <f>$F$2*4</f>
        <v>2400</v>
      </c>
      <c r="M51" s="68">
        <f>(G51*(1+$Q$2)*(1+$M$2))/($P$2*$S$2*$T$2)</f>
        <v>31.291866028708139</v>
      </c>
      <c r="N51" s="76">
        <f>$E$2*11</f>
        <v>29.040000000000003</v>
      </c>
      <c r="O51" s="71">
        <f t="shared" si="24"/>
        <v>33.177599999999998</v>
      </c>
      <c r="P51" s="71">
        <f t="shared" si="27"/>
        <v>31.291866028708139</v>
      </c>
      <c r="Q51" s="66">
        <f t="shared" si="26"/>
        <v>5.7446808510638299</v>
      </c>
      <c r="R51" s="79"/>
      <c r="S51" s="74"/>
      <c r="T51" s="80"/>
    </row>
    <row r="52" spans="1:20" ht="14.4" customHeight="1">
      <c r="A52" s="1">
        <v>50</v>
      </c>
      <c r="B52" s="48" t="s">
        <v>153</v>
      </c>
      <c r="C52" s="116">
        <v>4.907</v>
      </c>
      <c r="D52" s="20">
        <v>4.907</v>
      </c>
      <c r="E52" s="3" t="s">
        <v>319</v>
      </c>
      <c r="F52" s="65">
        <f t="shared" si="20"/>
        <v>117.768</v>
      </c>
      <c r="G52" s="65">
        <f t="shared" si="21"/>
        <v>117.768</v>
      </c>
      <c r="H52" s="65">
        <f t="shared" si="22"/>
        <v>0</v>
      </c>
      <c r="I52" s="66">
        <f t="shared" si="23"/>
        <v>105.3014725288391</v>
      </c>
      <c r="J52" s="75">
        <v>50</v>
      </c>
      <c r="K52" s="73">
        <f>(G52*1000)/($J$2*$P$2*$N$2*$R$2*$K$2)</f>
        <v>6447.8912622992184</v>
      </c>
      <c r="L52" s="71">
        <f>$G$2*3</f>
        <v>3000</v>
      </c>
      <c r="M52" s="93">
        <f>G52*(1+$Q$2)*(1+$M$2)/($J$2*$R$2*$P$2*$S$2*$T$2)</f>
        <v>39.456569689297673</v>
      </c>
      <c r="N52" s="76">
        <f>$E$2*12</f>
        <v>31.68</v>
      </c>
      <c r="O52" s="71">
        <f t="shared" si="24"/>
        <v>41.472000000000001</v>
      </c>
      <c r="P52" s="71">
        <f t="shared" si="27"/>
        <v>39.456569689297673</v>
      </c>
      <c r="Q52" s="66">
        <f t="shared" si="26"/>
        <v>6.2642553191489361</v>
      </c>
      <c r="R52" s="79"/>
      <c r="S52" s="74"/>
      <c r="T52" s="81"/>
    </row>
    <row r="53" spans="1:20" ht="10.8" customHeight="1">
      <c r="A53" s="96">
        <v>5</v>
      </c>
      <c r="B53" s="97" t="s">
        <v>109</v>
      </c>
      <c r="C53" s="97">
        <v>7.22</v>
      </c>
      <c r="D53" s="1">
        <v>7.22</v>
      </c>
      <c r="E53" s="3" t="s">
        <v>319</v>
      </c>
      <c r="F53" s="65">
        <f t="shared" si="20"/>
        <v>173.28</v>
      </c>
      <c r="G53" s="65">
        <f t="shared" si="21"/>
        <v>173.28</v>
      </c>
      <c r="H53" s="65">
        <f t="shared" si="22"/>
        <v>0</v>
      </c>
      <c r="I53" s="66">
        <f t="shared" si="23"/>
        <v>154.93715746040724</v>
      </c>
      <c r="J53" s="75">
        <v>50</v>
      </c>
      <c r="K53" s="73">
        <f>(G53*1000)/($J$2*$P$2*$N$2*$R$2*$K$2)</f>
        <v>9487.2172231099157</v>
      </c>
      <c r="L53" s="69">
        <f>$G$2*4</f>
        <v>4000</v>
      </c>
      <c r="M53" s="93">
        <f>G53*(1+$Q$2)*(1+$M$2)/($J$2*$R$2*$P$2*$S$2*$T$2)</f>
        <v>58.055111709135765</v>
      </c>
      <c r="N53" s="76">
        <f>$E$2*18</f>
        <v>47.52</v>
      </c>
      <c r="O53" s="71">
        <f t="shared" si="24"/>
        <v>55.295999999999999</v>
      </c>
      <c r="P53" s="71">
        <f t="shared" si="27"/>
        <v>58.055111709135765</v>
      </c>
      <c r="Q53" s="66">
        <f t="shared" si="26"/>
        <v>9.2170212765957444</v>
      </c>
      <c r="R53" s="72"/>
      <c r="S53" s="139"/>
      <c r="T53" s="80"/>
    </row>
    <row r="54" spans="1:20" ht="18.600000000000001" customHeight="1">
      <c r="A54" s="16"/>
      <c r="B54" s="118" t="s">
        <v>322</v>
      </c>
      <c r="C54" s="118">
        <v>116.64299999999999</v>
      </c>
      <c r="D54" s="1">
        <f>SUM(D4:D53)</f>
        <v>116.64299999999999</v>
      </c>
      <c r="E54" s="1"/>
      <c r="F54" s="1">
        <f t="shared" ref="F54:M54" si="28">SUM(F4:F53)</f>
        <v>2799.4320000000007</v>
      </c>
      <c r="G54" s="1">
        <f t="shared" si="28"/>
        <v>2799.4320000000007</v>
      </c>
      <c r="H54" s="1">
        <f t="shared" si="28"/>
        <v>0</v>
      </c>
      <c r="I54" s="1">
        <f t="shared" si="28"/>
        <v>2455.4803195738959</v>
      </c>
      <c r="J54" s="1">
        <f t="shared" si="28"/>
        <v>1410</v>
      </c>
      <c r="K54" s="1">
        <f t="shared" si="28"/>
        <v>150163.03822218484</v>
      </c>
      <c r="L54" s="1">
        <f t="shared" si="28"/>
        <v>70400</v>
      </c>
      <c r="M54" s="1">
        <f t="shared" si="28"/>
        <v>918.89241634908933</v>
      </c>
      <c r="N54" s="16"/>
      <c r="O54" s="16"/>
      <c r="P54" s="16"/>
      <c r="Q54" s="16"/>
      <c r="R54" s="16"/>
      <c r="S54" s="140"/>
      <c r="T54" s="16"/>
    </row>
    <row r="55" spans="1:20">
      <c r="I55" s="66"/>
    </row>
  </sheetData>
  <protectedRanges>
    <protectedRange sqref="S5:T13 J13 I55 J6:J11 L5:L54 N5:P54" name="Range1_43_2"/>
    <protectedRange sqref="Q5:R5 R6:R13 Q6:Q54" name="Range1_45_2"/>
    <protectedRange sqref="J14:J54 R14:S46 T14:T27 J12 J5 R49:S54" name="Range1_43_1_2"/>
    <protectedRange sqref="T28:T39" name="Range1_44_1"/>
    <protectedRange sqref="T40:T46 T49:T54" name="Range1_45_1_2"/>
    <protectedRange sqref="R47:S48" name="Range1_43_1_1_1"/>
    <protectedRange sqref="T47:T48" name="Range1_45_1_1_1"/>
    <protectedRange sqref="F5:I5 F19:H20 F22:H22 F25:H54 F6:H11 I6:I54" name="Range1_43_2_1"/>
    <protectedRange sqref="F12:H18 F21:H21 F23:H24" name="Range1_43_2_3"/>
    <protectedRange sqref="K12:K18 K21 K23:K24" name="Range1_43_2_5"/>
    <protectedRange sqref="K5:K11" name="Range1_43_2_7"/>
    <protectedRange sqref="K19:K20" name="Range1_43_2_9"/>
    <protectedRange sqref="K22" name="Range1_43_2_11"/>
    <protectedRange sqref="K25:K54" name="Range1_43_2_13"/>
    <protectedRange sqref="M12:M18" name="Range1_43_2_15"/>
    <protectedRange sqref="M21" name="Range1_43_2_17"/>
    <protectedRange sqref="M23:M24" name="Range1_43_2_19"/>
    <protectedRange sqref="M25:M54" name="Range1_43_2_21"/>
    <protectedRange sqref="M22" name="Range1_43_2_23"/>
    <protectedRange sqref="M19:M20" name="Range1_43_2_25"/>
    <protectedRange sqref="M5:M11" name="Range1_43_2_27"/>
  </protectedRanges>
  <autoFilter ref="B4:T54"/>
  <sortState ref="A3:T54">
    <sortCondition ref="D4"/>
  </sortState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65"/>
  <sheetViews>
    <sheetView topLeftCell="C28" zoomScaleNormal="100" workbookViewId="0">
      <selection activeCell="M20" sqref="M20"/>
    </sheetView>
  </sheetViews>
  <sheetFormatPr defaultRowHeight="14.4"/>
  <cols>
    <col min="1" max="1" width="5.21875" bestFit="1" customWidth="1"/>
    <col min="2" max="2" width="3.77734375" bestFit="1" customWidth="1"/>
    <col min="3" max="3" width="9.6640625" bestFit="1" customWidth="1"/>
    <col min="4" max="4" width="19.21875" bestFit="1" customWidth="1"/>
    <col min="5" max="5" width="10.33203125" customWidth="1"/>
    <col min="6" max="6" width="10.21875" customWidth="1"/>
    <col min="8" max="11" width="8.6640625" customWidth="1"/>
    <col min="17" max="17" width="12.44140625" customWidth="1"/>
    <col min="18" max="18" width="13.5546875" customWidth="1"/>
    <col min="19" max="19" width="14.44140625" customWidth="1"/>
    <col min="20" max="20" width="8.21875" customWidth="1"/>
  </cols>
  <sheetData>
    <row r="1" spans="1:22" ht="33.6" customHeight="1">
      <c r="A1" s="54"/>
      <c r="B1" s="54"/>
      <c r="C1" s="54"/>
      <c r="D1" s="54"/>
      <c r="E1" s="54"/>
      <c r="F1" s="121" t="s">
        <v>352</v>
      </c>
      <c r="G1" s="122" t="s">
        <v>282</v>
      </c>
      <c r="H1" s="122" t="s">
        <v>283</v>
      </c>
      <c r="I1" s="122" t="s">
        <v>283</v>
      </c>
      <c r="J1" s="122" t="s">
        <v>284</v>
      </c>
      <c r="K1" s="122" t="s">
        <v>285</v>
      </c>
      <c r="L1" s="122" t="s">
        <v>286</v>
      </c>
      <c r="M1" s="122" t="s">
        <v>287</v>
      </c>
      <c r="N1" s="122" t="s">
        <v>288</v>
      </c>
      <c r="O1" s="122" t="s">
        <v>289</v>
      </c>
      <c r="P1" s="122" t="s">
        <v>5</v>
      </c>
      <c r="Q1" s="122" t="s">
        <v>290</v>
      </c>
      <c r="R1" s="122" t="s">
        <v>291</v>
      </c>
      <c r="S1" s="122" t="s">
        <v>292</v>
      </c>
      <c r="T1" s="122" t="s">
        <v>293</v>
      </c>
      <c r="U1" s="122" t="s">
        <v>294</v>
      </c>
      <c r="V1" s="122" t="s">
        <v>295</v>
      </c>
    </row>
    <row r="2" spans="1:22" ht="33.6" customHeight="1">
      <c r="A2" s="54"/>
      <c r="B2" s="54"/>
      <c r="C2" s="54"/>
      <c r="D2" s="54"/>
      <c r="E2" s="54"/>
      <c r="F2" s="123">
        <v>24</v>
      </c>
      <c r="G2" s="60">
        <f>0.34*8</f>
        <v>2.72</v>
      </c>
      <c r="H2" s="60">
        <v>600</v>
      </c>
      <c r="I2" s="60">
        <v>1000</v>
      </c>
      <c r="J2" s="107">
        <f>'System Profile Inputs'!B22</f>
        <v>0</v>
      </c>
      <c r="K2" s="107">
        <f>'System Profile Inputs'!B18</f>
        <v>0</v>
      </c>
      <c r="L2" s="107">
        <f>'System Profile Inputs'!B6</f>
        <v>0.94</v>
      </c>
      <c r="M2" s="60">
        <f>'System Profile Inputs'!B13</f>
        <v>48</v>
      </c>
      <c r="N2" s="60">
        <f>'System Profile Inputs'!E18</f>
        <v>1.2</v>
      </c>
      <c r="O2" s="107">
        <f>'System Profile Inputs'!E14</f>
        <v>0</v>
      </c>
      <c r="P2" s="107">
        <f>'System Profile Inputs'!B10</f>
        <v>0.5</v>
      </c>
      <c r="Q2" s="124">
        <f>'System Profile Inputs'!E19</f>
        <v>1.2</v>
      </c>
      <c r="R2" s="107">
        <f>'System Profile Inputs'!B11</f>
        <v>0.88</v>
      </c>
      <c r="S2" s="107">
        <f>'System Profile Inputs'!E10+'System Profile Inputs'!E11</f>
        <v>0.09</v>
      </c>
      <c r="T2" s="107">
        <f>'System Profile Inputs'!E13</f>
        <v>0.92</v>
      </c>
      <c r="U2" s="107">
        <f>'System Profile Inputs'!E12</f>
        <v>0.95</v>
      </c>
      <c r="V2" s="60">
        <v>4.5</v>
      </c>
    </row>
    <row r="3" spans="1:22" ht="84">
      <c r="A3" s="1" t="s">
        <v>6</v>
      </c>
      <c r="B3" s="61" t="s">
        <v>296</v>
      </c>
      <c r="C3" s="61" t="s">
        <v>155</v>
      </c>
      <c r="D3" s="61" t="s">
        <v>156</v>
      </c>
      <c r="E3" s="62" t="s">
        <v>376</v>
      </c>
      <c r="F3" s="62" t="s">
        <v>297</v>
      </c>
      <c r="G3" s="117" t="s">
        <v>298</v>
      </c>
      <c r="H3" s="63" t="s">
        <v>299</v>
      </c>
      <c r="I3" s="63" t="s">
        <v>300</v>
      </c>
      <c r="J3" s="63" t="s">
        <v>301</v>
      </c>
      <c r="K3" s="63" t="s">
        <v>302</v>
      </c>
      <c r="L3" s="117" t="s">
        <v>303</v>
      </c>
      <c r="M3" s="63" t="s">
        <v>304</v>
      </c>
      <c r="N3" s="117" t="s">
        <v>305</v>
      </c>
      <c r="O3" s="63" t="s">
        <v>306</v>
      </c>
      <c r="P3" s="117" t="s">
        <v>307</v>
      </c>
      <c r="Q3" s="117" t="s">
        <v>308</v>
      </c>
      <c r="R3" s="117" t="s">
        <v>309</v>
      </c>
      <c r="S3" s="63" t="s">
        <v>310</v>
      </c>
      <c r="T3" s="117" t="s">
        <v>311</v>
      </c>
      <c r="U3" s="63"/>
      <c r="V3" s="63"/>
    </row>
    <row r="4" spans="1:22" s="51" customFormat="1" ht="13.2" customHeight="1">
      <c r="A4" s="1">
        <v>43</v>
      </c>
      <c r="B4" s="1">
        <v>1</v>
      </c>
      <c r="C4" s="1" t="s">
        <v>241</v>
      </c>
      <c r="D4" s="1" t="s">
        <v>242</v>
      </c>
      <c r="E4" s="1">
        <v>0.85</v>
      </c>
      <c r="F4" s="1">
        <v>0.85</v>
      </c>
      <c r="G4" s="3" t="s">
        <v>319</v>
      </c>
      <c r="H4" s="65">
        <f t="shared" ref="H4:H35" si="0">((F4*$F$2))</f>
        <v>20.399999999999999</v>
      </c>
      <c r="I4" s="65">
        <f t="shared" ref="I4:I35" si="1">H4-(H4*$K$2)</f>
        <v>20.399999999999999</v>
      </c>
      <c r="J4" s="65">
        <f t="shared" ref="J4:J35" si="2">H4*$K$2</f>
        <v>0</v>
      </c>
      <c r="K4" s="66">
        <f t="shared" ref="K4:K35" si="3">(F4*1000+((M4/5)*($M$2/2)*2.4))/$L$2*(1+$J$2)/(0.8*1000)</f>
        <v>18.240524077748773</v>
      </c>
      <c r="L4" s="67">
        <v>20</v>
      </c>
      <c r="M4" s="73">
        <f t="shared" ref="M4:M11" si="4">(I4*1000)/($L$2*$R$2*$P$2*$T$2*$M$2)</f>
        <v>1116.9161550752672</v>
      </c>
      <c r="N4" s="71">
        <f t="shared" ref="N4:N14" si="5">$H$2*1</f>
        <v>600</v>
      </c>
      <c r="O4" s="93">
        <f t="shared" ref="O4:O11" si="6">I4*(1+$S$2)*(1+$O$2)/($L$2*$T$2*$R$2*$U$2*$V$2)</f>
        <v>6.8347430682500558</v>
      </c>
      <c r="P4" s="76">
        <f t="shared" ref="P4:P25" si="7">$G$2*3</f>
        <v>8.16</v>
      </c>
      <c r="Q4" s="71">
        <f t="shared" ref="Q4:Q35" si="8">((N4/5)*$Q$2*($M$2/2)*2.4)/1000</f>
        <v>8.2943999999999996</v>
      </c>
      <c r="R4" s="71">
        <f t="shared" ref="R4:R35" si="9">O4</f>
        <v>6.8347430682500558</v>
      </c>
      <c r="S4" s="66">
        <f t="shared" ref="S4:S35" si="10">F4/$L$2*$N$2</f>
        <v>1.0851063829787233</v>
      </c>
      <c r="T4" s="79"/>
      <c r="U4" s="80"/>
      <c r="V4" s="80"/>
    </row>
    <row r="5" spans="1:22">
      <c r="A5" s="1">
        <v>2</v>
      </c>
      <c r="B5" s="1">
        <v>2</v>
      </c>
      <c r="C5" s="1" t="s">
        <v>162</v>
      </c>
      <c r="D5" s="1" t="s">
        <v>163</v>
      </c>
      <c r="E5" s="1">
        <v>0.87</v>
      </c>
      <c r="F5" s="1">
        <v>0.87</v>
      </c>
      <c r="G5" s="77" t="s">
        <v>314</v>
      </c>
      <c r="H5" s="65">
        <f t="shared" si="0"/>
        <v>20.88</v>
      </c>
      <c r="I5" s="65">
        <f t="shared" si="1"/>
        <v>20.88</v>
      </c>
      <c r="J5" s="65">
        <f t="shared" si="2"/>
        <v>0</v>
      </c>
      <c r="K5" s="66">
        <f t="shared" si="3"/>
        <v>18.669712879578157</v>
      </c>
      <c r="L5" s="67">
        <v>20</v>
      </c>
      <c r="M5" s="73">
        <f t="shared" si="4"/>
        <v>1143.1965351946851</v>
      </c>
      <c r="N5" s="69">
        <f t="shared" si="5"/>
        <v>600</v>
      </c>
      <c r="O5" s="93">
        <f t="shared" si="6"/>
        <v>6.9955605522088797</v>
      </c>
      <c r="P5" s="70">
        <f t="shared" si="7"/>
        <v>8.16</v>
      </c>
      <c r="Q5" s="71">
        <f t="shared" si="8"/>
        <v>8.2943999999999996</v>
      </c>
      <c r="R5" s="71">
        <f t="shared" si="9"/>
        <v>6.9955605522088797</v>
      </c>
      <c r="S5" s="66">
        <f t="shared" si="10"/>
        <v>1.1106382978723404</v>
      </c>
      <c r="T5" s="72"/>
      <c r="U5" s="73"/>
      <c r="V5" s="80"/>
    </row>
    <row r="6" spans="1:22" ht="14.4" customHeight="1">
      <c r="A6" s="1">
        <v>22</v>
      </c>
      <c r="B6" s="1">
        <v>4</v>
      </c>
      <c r="C6" s="1" t="s">
        <v>202</v>
      </c>
      <c r="D6" s="1" t="s">
        <v>203</v>
      </c>
      <c r="E6" s="1">
        <v>0.91</v>
      </c>
      <c r="F6" s="1">
        <v>0.91</v>
      </c>
      <c r="G6" s="3" t="s">
        <v>319</v>
      </c>
      <c r="H6" s="65">
        <f t="shared" si="0"/>
        <v>21.84</v>
      </c>
      <c r="I6" s="65">
        <f t="shared" si="1"/>
        <v>21.84</v>
      </c>
      <c r="J6" s="65">
        <f t="shared" si="2"/>
        <v>0</v>
      </c>
      <c r="K6" s="66">
        <f t="shared" si="3"/>
        <v>19.528090483236923</v>
      </c>
      <c r="L6" s="75">
        <v>20</v>
      </c>
      <c r="M6" s="73">
        <f t="shared" si="4"/>
        <v>1195.7572954335212</v>
      </c>
      <c r="N6" s="71">
        <f t="shared" si="5"/>
        <v>600</v>
      </c>
      <c r="O6" s="93">
        <f t="shared" si="6"/>
        <v>7.3171955201265302</v>
      </c>
      <c r="P6" s="76">
        <f t="shared" si="7"/>
        <v>8.16</v>
      </c>
      <c r="Q6" s="71">
        <f t="shared" si="8"/>
        <v>8.2943999999999996</v>
      </c>
      <c r="R6" s="71">
        <f t="shared" si="9"/>
        <v>7.3171955201265302</v>
      </c>
      <c r="S6" s="66">
        <f t="shared" si="10"/>
        <v>1.1617021276595745</v>
      </c>
      <c r="T6" s="79"/>
      <c r="U6" s="80"/>
      <c r="V6" s="81"/>
    </row>
    <row r="7" spans="1:22" ht="16.8" customHeight="1">
      <c r="A7" s="1">
        <v>42</v>
      </c>
      <c r="B7" s="1">
        <v>5</v>
      </c>
      <c r="C7" s="1" t="s">
        <v>239</v>
      </c>
      <c r="D7" s="1" t="s">
        <v>240</v>
      </c>
      <c r="E7" s="1">
        <v>0.93</v>
      </c>
      <c r="F7" s="1">
        <v>0.93</v>
      </c>
      <c r="G7" s="3" t="s">
        <v>319</v>
      </c>
      <c r="H7" s="65">
        <f t="shared" si="0"/>
        <v>22.32</v>
      </c>
      <c r="I7" s="65">
        <f t="shared" si="1"/>
        <v>22.32</v>
      </c>
      <c r="J7" s="65">
        <f t="shared" si="2"/>
        <v>0</v>
      </c>
      <c r="K7" s="66">
        <f t="shared" si="3"/>
        <v>19.957279285066303</v>
      </c>
      <c r="L7" s="67">
        <v>20</v>
      </c>
      <c r="M7" s="73">
        <f t="shared" si="4"/>
        <v>1222.0376755529394</v>
      </c>
      <c r="N7" s="71">
        <f t="shared" si="5"/>
        <v>600</v>
      </c>
      <c r="O7" s="93">
        <f t="shared" si="6"/>
        <v>7.478013004085355</v>
      </c>
      <c r="P7" s="76">
        <f t="shared" si="7"/>
        <v>8.16</v>
      </c>
      <c r="Q7" s="71">
        <f t="shared" si="8"/>
        <v>8.2943999999999996</v>
      </c>
      <c r="R7" s="71">
        <f t="shared" si="9"/>
        <v>7.478013004085355</v>
      </c>
      <c r="S7" s="66">
        <f t="shared" si="10"/>
        <v>1.1872340425531915</v>
      </c>
      <c r="T7" s="79"/>
      <c r="U7" s="125"/>
      <c r="V7" s="83"/>
    </row>
    <row r="8" spans="1:22" ht="13.2" customHeight="1">
      <c r="A8" s="1">
        <v>29</v>
      </c>
      <c r="B8" s="1">
        <v>6</v>
      </c>
      <c r="C8" s="1" t="s">
        <v>215</v>
      </c>
      <c r="D8" s="1" t="s">
        <v>216</v>
      </c>
      <c r="E8" s="1">
        <v>0.97</v>
      </c>
      <c r="F8" s="1">
        <v>0.97</v>
      </c>
      <c r="G8" s="3" t="s">
        <v>319</v>
      </c>
      <c r="H8" s="65">
        <f t="shared" si="0"/>
        <v>23.28</v>
      </c>
      <c r="I8" s="65">
        <f t="shared" si="1"/>
        <v>23.28</v>
      </c>
      <c r="J8" s="65">
        <f t="shared" si="2"/>
        <v>0</v>
      </c>
      <c r="K8" s="66">
        <f t="shared" si="3"/>
        <v>20.815656888725069</v>
      </c>
      <c r="L8" s="67">
        <v>20</v>
      </c>
      <c r="M8" s="73">
        <f t="shared" si="4"/>
        <v>1274.5984357917755</v>
      </c>
      <c r="N8" s="71">
        <f t="shared" si="5"/>
        <v>600</v>
      </c>
      <c r="O8" s="93">
        <f t="shared" si="6"/>
        <v>7.7996479720030054</v>
      </c>
      <c r="P8" s="76">
        <f t="shared" si="7"/>
        <v>8.16</v>
      </c>
      <c r="Q8" s="71">
        <f t="shared" si="8"/>
        <v>8.2943999999999996</v>
      </c>
      <c r="R8" s="71">
        <f t="shared" si="9"/>
        <v>7.7996479720030054</v>
      </c>
      <c r="S8" s="66">
        <f t="shared" si="10"/>
        <v>1.2382978723404254</v>
      </c>
      <c r="T8" s="79"/>
      <c r="U8" s="80"/>
      <c r="V8" s="80"/>
    </row>
    <row r="9" spans="1:22">
      <c r="A9" s="1">
        <v>23</v>
      </c>
      <c r="B9" s="1">
        <v>10</v>
      </c>
      <c r="C9" s="1" t="s">
        <v>204</v>
      </c>
      <c r="D9" s="1" t="s">
        <v>205</v>
      </c>
      <c r="E9" s="1">
        <v>1.01</v>
      </c>
      <c r="F9" s="1">
        <v>1.01</v>
      </c>
      <c r="G9" s="3" t="s">
        <v>319</v>
      </c>
      <c r="H9" s="65">
        <f t="shared" si="0"/>
        <v>24.240000000000002</v>
      </c>
      <c r="I9" s="65">
        <f t="shared" si="1"/>
        <v>24.240000000000002</v>
      </c>
      <c r="J9" s="65">
        <f t="shared" si="2"/>
        <v>0</v>
      </c>
      <c r="K9" s="66">
        <f t="shared" si="3"/>
        <v>21.674034492383839</v>
      </c>
      <c r="L9" s="75">
        <v>20</v>
      </c>
      <c r="M9" s="73">
        <f t="shared" si="4"/>
        <v>1327.1591960306116</v>
      </c>
      <c r="N9" s="71">
        <f t="shared" si="5"/>
        <v>600</v>
      </c>
      <c r="O9" s="93">
        <f t="shared" si="6"/>
        <v>8.1212829399206559</v>
      </c>
      <c r="P9" s="76">
        <f t="shared" si="7"/>
        <v>8.16</v>
      </c>
      <c r="Q9" s="71">
        <f t="shared" si="8"/>
        <v>8.2943999999999996</v>
      </c>
      <c r="R9" s="71">
        <f t="shared" si="9"/>
        <v>8.1212829399206559</v>
      </c>
      <c r="S9" s="66">
        <f t="shared" si="10"/>
        <v>1.2893617021276595</v>
      </c>
      <c r="T9" s="79"/>
      <c r="U9" s="80"/>
      <c r="V9" s="80"/>
    </row>
    <row r="10" spans="1:22">
      <c r="A10" s="1">
        <v>40</v>
      </c>
      <c r="B10" s="1">
        <v>11</v>
      </c>
      <c r="C10" s="1" t="s">
        <v>235</v>
      </c>
      <c r="D10" s="1" t="s">
        <v>236</v>
      </c>
      <c r="E10" s="1">
        <v>1.02</v>
      </c>
      <c r="F10" s="1">
        <v>1.02</v>
      </c>
      <c r="G10" s="3" t="s">
        <v>319</v>
      </c>
      <c r="H10" s="65">
        <f t="shared" si="0"/>
        <v>24.48</v>
      </c>
      <c r="I10" s="65">
        <f t="shared" si="1"/>
        <v>24.48</v>
      </c>
      <c r="J10" s="65">
        <f t="shared" si="2"/>
        <v>0</v>
      </c>
      <c r="K10" s="66">
        <f t="shared" si="3"/>
        <v>21.888628893298527</v>
      </c>
      <c r="L10" s="75">
        <v>20</v>
      </c>
      <c r="M10" s="73">
        <f t="shared" si="4"/>
        <v>1340.2993860903205</v>
      </c>
      <c r="N10" s="71">
        <f t="shared" si="5"/>
        <v>600</v>
      </c>
      <c r="O10" s="93">
        <f t="shared" si="6"/>
        <v>8.2016916819000674</v>
      </c>
      <c r="P10" s="76">
        <f t="shared" si="7"/>
        <v>8.16</v>
      </c>
      <c r="Q10" s="71">
        <f t="shared" si="8"/>
        <v>8.2943999999999996</v>
      </c>
      <c r="R10" s="71">
        <f t="shared" si="9"/>
        <v>8.2016916819000674</v>
      </c>
      <c r="S10" s="66">
        <f t="shared" si="10"/>
        <v>1.3021276595744682</v>
      </c>
      <c r="T10" s="79"/>
      <c r="U10" s="80"/>
      <c r="V10" s="80"/>
    </row>
    <row r="11" spans="1:22">
      <c r="A11" s="1">
        <v>30</v>
      </c>
      <c r="B11" s="1">
        <v>13</v>
      </c>
      <c r="C11" s="1" t="s">
        <v>217</v>
      </c>
      <c r="D11" s="1" t="s">
        <v>218</v>
      </c>
      <c r="E11" s="1">
        <v>1.03</v>
      </c>
      <c r="F11" s="1">
        <v>1.03</v>
      </c>
      <c r="G11" s="3" t="s">
        <v>319</v>
      </c>
      <c r="H11" s="65">
        <f t="shared" si="0"/>
        <v>24.72</v>
      </c>
      <c r="I11" s="65">
        <f t="shared" si="1"/>
        <v>24.72</v>
      </c>
      <c r="J11" s="65">
        <f t="shared" si="2"/>
        <v>0</v>
      </c>
      <c r="K11" s="66">
        <f t="shared" si="3"/>
        <v>22.103223294213223</v>
      </c>
      <c r="L11" s="75">
        <v>20</v>
      </c>
      <c r="M11" s="73">
        <f t="shared" si="4"/>
        <v>1353.4395761500296</v>
      </c>
      <c r="N11" s="71">
        <f t="shared" si="5"/>
        <v>600</v>
      </c>
      <c r="O11" s="93">
        <f t="shared" si="6"/>
        <v>8.2821004238794789</v>
      </c>
      <c r="P11" s="76">
        <f t="shared" si="7"/>
        <v>8.16</v>
      </c>
      <c r="Q11" s="71">
        <f t="shared" si="8"/>
        <v>8.2943999999999996</v>
      </c>
      <c r="R11" s="71">
        <f t="shared" si="9"/>
        <v>8.2821004238794789</v>
      </c>
      <c r="S11" s="66">
        <f t="shared" si="10"/>
        <v>1.3148936170212768</v>
      </c>
      <c r="T11" s="79"/>
      <c r="U11" s="125"/>
      <c r="V11" s="80"/>
    </row>
    <row r="12" spans="1:22">
      <c r="A12" s="1">
        <v>3</v>
      </c>
      <c r="B12" s="1">
        <v>16</v>
      </c>
      <c r="C12" s="1" t="s">
        <v>164</v>
      </c>
      <c r="D12" s="1" t="s">
        <v>165</v>
      </c>
      <c r="E12" s="1" t="s">
        <v>377</v>
      </c>
      <c r="F12" s="20">
        <v>1.04</v>
      </c>
      <c r="G12" s="3" t="s">
        <v>319</v>
      </c>
      <c r="H12" s="65">
        <f t="shared" si="0"/>
        <v>24.96</v>
      </c>
      <c r="I12" s="106">
        <f t="shared" si="1"/>
        <v>24.96</v>
      </c>
      <c r="J12" s="65">
        <f t="shared" si="2"/>
        <v>0</v>
      </c>
      <c r="K12" s="66">
        <f t="shared" si="3"/>
        <v>19.487427466150869</v>
      </c>
      <c r="L12" s="75">
        <v>20</v>
      </c>
      <c r="M12" s="68">
        <f>(I12*1000)/($P$2*$M$2*$R$2)</f>
        <v>1181.8181818181818</v>
      </c>
      <c r="N12" s="71">
        <f t="shared" si="5"/>
        <v>600</v>
      </c>
      <c r="O12" s="93">
        <f>(I12*(1+$S$2)*(1+$O$2))/($R$2*$U$2*$V$2)</f>
        <v>7.2318979266347689</v>
      </c>
      <c r="P12" s="76">
        <f t="shared" si="7"/>
        <v>8.16</v>
      </c>
      <c r="Q12" s="71">
        <f t="shared" si="8"/>
        <v>8.2943999999999996</v>
      </c>
      <c r="R12" s="71">
        <f t="shared" si="9"/>
        <v>7.2318979266347689</v>
      </c>
      <c r="S12" s="66">
        <f t="shared" si="10"/>
        <v>1.327659574468085</v>
      </c>
      <c r="T12" s="72"/>
      <c r="U12" s="73"/>
      <c r="V12" s="80"/>
    </row>
    <row r="13" spans="1:22">
      <c r="A13" s="1">
        <v>41</v>
      </c>
      <c r="B13" s="1">
        <v>17</v>
      </c>
      <c r="C13" s="1" t="s">
        <v>237</v>
      </c>
      <c r="D13" s="1" t="s">
        <v>238</v>
      </c>
      <c r="E13" s="1">
        <v>1.04</v>
      </c>
      <c r="F13" s="20">
        <v>1.04</v>
      </c>
      <c r="G13" s="3" t="s">
        <v>319</v>
      </c>
      <c r="H13" s="65">
        <f t="shared" si="0"/>
        <v>24.96</v>
      </c>
      <c r="I13" s="65">
        <f t="shared" si="1"/>
        <v>24.96</v>
      </c>
      <c r="J13" s="65">
        <f t="shared" si="2"/>
        <v>0</v>
      </c>
      <c r="K13" s="66">
        <f t="shared" si="3"/>
        <v>22.317817695127914</v>
      </c>
      <c r="L13" s="75">
        <v>20</v>
      </c>
      <c r="M13" s="73">
        <f>(I13*1000)/($L$2*$R$2*$P$2*$T$2*$M$2)</f>
        <v>1366.5797662097386</v>
      </c>
      <c r="N13" s="71">
        <f t="shared" si="5"/>
        <v>600</v>
      </c>
      <c r="O13" s="93">
        <f>I13*(1+$S$2)*(1+$O$2)/($L$2*$T$2*$R$2*$U$2*$V$2)</f>
        <v>8.3625091658588921</v>
      </c>
      <c r="P13" s="76">
        <f t="shared" si="7"/>
        <v>8.16</v>
      </c>
      <c r="Q13" s="71">
        <f t="shared" si="8"/>
        <v>8.2943999999999996</v>
      </c>
      <c r="R13" s="71">
        <f t="shared" si="9"/>
        <v>8.3625091658588921</v>
      </c>
      <c r="S13" s="66">
        <f t="shared" si="10"/>
        <v>1.327659574468085</v>
      </c>
      <c r="T13" s="79"/>
      <c r="U13" s="125"/>
      <c r="V13" s="80"/>
    </row>
    <row r="14" spans="1:22">
      <c r="A14" s="1">
        <v>26</v>
      </c>
      <c r="B14" s="1">
        <v>19</v>
      </c>
      <c r="C14" s="1" t="s">
        <v>209</v>
      </c>
      <c r="D14" s="1" t="s">
        <v>210</v>
      </c>
      <c r="E14" s="1">
        <v>1.1100000000000001</v>
      </c>
      <c r="F14" s="1">
        <v>1.1100000000000001</v>
      </c>
      <c r="G14" s="3" t="s">
        <v>319</v>
      </c>
      <c r="H14" s="65">
        <f t="shared" si="0"/>
        <v>26.64</v>
      </c>
      <c r="I14" s="65">
        <f t="shared" si="1"/>
        <v>26.64</v>
      </c>
      <c r="J14" s="65">
        <f t="shared" si="2"/>
        <v>0</v>
      </c>
      <c r="K14" s="66">
        <f t="shared" si="3"/>
        <v>23.819978501530748</v>
      </c>
      <c r="L14" s="67">
        <v>20</v>
      </c>
      <c r="M14" s="73">
        <f>(I14*1000)/($L$2*$R$2*$P$2*$T$2*$M$2)</f>
        <v>1458.5610966277018</v>
      </c>
      <c r="N14" s="71">
        <f t="shared" si="5"/>
        <v>600</v>
      </c>
      <c r="O14" s="93">
        <f>I14*(1+$S$2)*(1+$O$2)/($L$2*$T$2*$R$2*$U$2*$V$2)</f>
        <v>8.925370359714778</v>
      </c>
      <c r="P14" s="76">
        <f t="shared" si="7"/>
        <v>8.16</v>
      </c>
      <c r="Q14" s="71">
        <f t="shared" si="8"/>
        <v>8.2943999999999996</v>
      </c>
      <c r="R14" s="71">
        <f t="shared" si="9"/>
        <v>8.925370359714778</v>
      </c>
      <c r="S14" s="66">
        <f t="shared" si="10"/>
        <v>1.4170212765957448</v>
      </c>
      <c r="T14" s="79"/>
      <c r="U14" s="80"/>
      <c r="V14" s="80"/>
    </row>
    <row r="15" spans="1:22">
      <c r="A15" s="1">
        <v>36</v>
      </c>
      <c r="B15" s="1">
        <v>20</v>
      </c>
      <c r="C15" s="1" t="s">
        <v>84</v>
      </c>
      <c r="D15" s="1" t="s">
        <v>228</v>
      </c>
      <c r="E15" s="1">
        <v>1.1200000000000001</v>
      </c>
      <c r="F15" s="1">
        <v>1.1200000000000001</v>
      </c>
      <c r="G15" s="3" t="s">
        <v>319</v>
      </c>
      <c r="H15" s="65">
        <f t="shared" si="0"/>
        <v>26.880000000000003</v>
      </c>
      <c r="I15" s="65">
        <f t="shared" si="1"/>
        <v>26.880000000000003</v>
      </c>
      <c r="J15" s="65">
        <f t="shared" si="2"/>
        <v>0</v>
      </c>
      <c r="K15" s="66">
        <f t="shared" si="3"/>
        <v>24.034572902445447</v>
      </c>
      <c r="L15" s="75">
        <v>30</v>
      </c>
      <c r="M15" s="73">
        <f>(I15*1000)/($L$2*$R$2*$P$2*$T$2*$M$2)</f>
        <v>1471.7012866874111</v>
      </c>
      <c r="N15" s="69">
        <f t="shared" ref="N15:N39" si="11">$I$2*1</f>
        <v>1000</v>
      </c>
      <c r="O15" s="93">
        <f>I15*(1+$S$2)*(1+$O$2)/($L$2*$T$2*$R$2*$U$2*$V$2)</f>
        <v>9.005779101694193</v>
      </c>
      <c r="P15" s="76">
        <f t="shared" si="7"/>
        <v>8.16</v>
      </c>
      <c r="Q15" s="71">
        <f t="shared" si="8"/>
        <v>13.824</v>
      </c>
      <c r="R15" s="71">
        <f t="shared" si="9"/>
        <v>9.005779101694193</v>
      </c>
      <c r="S15" s="66">
        <f t="shared" si="10"/>
        <v>1.4297872340425533</v>
      </c>
      <c r="T15" s="79"/>
      <c r="U15" s="125"/>
      <c r="V15" s="81"/>
    </row>
    <row r="16" spans="1:22">
      <c r="A16" s="1">
        <v>10</v>
      </c>
      <c r="B16" s="1">
        <v>21</v>
      </c>
      <c r="C16" s="1" t="s">
        <v>178</v>
      </c>
      <c r="D16" s="1" t="s">
        <v>179</v>
      </c>
      <c r="E16" s="1" t="s">
        <v>378</v>
      </c>
      <c r="F16" s="1">
        <v>1.1499999999999999</v>
      </c>
      <c r="G16" s="3" t="s">
        <v>319</v>
      </c>
      <c r="H16" s="65">
        <f t="shared" si="0"/>
        <v>27.599999999999998</v>
      </c>
      <c r="I16" s="65">
        <f t="shared" si="1"/>
        <v>27.599999999999998</v>
      </c>
      <c r="J16" s="65">
        <f t="shared" si="2"/>
        <v>0</v>
      </c>
      <c r="K16" s="66">
        <f t="shared" si="3"/>
        <v>21.548597678916828</v>
      </c>
      <c r="L16" s="75">
        <v>30</v>
      </c>
      <c r="M16" s="68">
        <f>(I16*1000)/($P$2*$M$2*$R$2)</f>
        <v>1306.8181818181815</v>
      </c>
      <c r="N16" s="69">
        <f t="shared" si="11"/>
        <v>1000</v>
      </c>
      <c r="O16" s="68">
        <f>(I16*(1+$S$2)*(1+$O$2))/($R$2*$U$2*$V$2)</f>
        <v>7.996810207336523</v>
      </c>
      <c r="P16" s="76">
        <f t="shared" si="7"/>
        <v>8.16</v>
      </c>
      <c r="Q16" s="71">
        <f t="shared" si="8"/>
        <v>13.824</v>
      </c>
      <c r="R16" s="71">
        <f t="shared" si="9"/>
        <v>7.996810207336523</v>
      </c>
      <c r="S16" s="66">
        <f t="shared" si="10"/>
        <v>1.4680851063829785</v>
      </c>
      <c r="T16" s="79"/>
      <c r="U16" s="80"/>
      <c r="V16" s="80"/>
    </row>
    <row r="17" spans="1:22">
      <c r="A17" s="1">
        <v>50</v>
      </c>
      <c r="B17" s="1">
        <v>22</v>
      </c>
      <c r="C17" s="1" t="s">
        <v>255</v>
      </c>
      <c r="D17" s="1" t="s">
        <v>256</v>
      </c>
      <c r="E17" s="1">
        <v>1.1599999999999999</v>
      </c>
      <c r="F17" s="1">
        <v>1.1599999999999999</v>
      </c>
      <c r="G17" s="3" t="s">
        <v>319</v>
      </c>
      <c r="H17" s="65">
        <f t="shared" si="0"/>
        <v>27.839999999999996</v>
      </c>
      <c r="I17" s="65">
        <f t="shared" si="1"/>
        <v>27.839999999999996</v>
      </c>
      <c r="J17" s="65">
        <f t="shared" si="2"/>
        <v>0</v>
      </c>
      <c r="K17" s="66">
        <f t="shared" si="3"/>
        <v>24.892950506104206</v>
      </c>
      <c r="L17" s="67">
        <v>30</v>
      </c>
      <c r="M17" s="73">
        <f>(I17*1000)/($L$2*$R$2*$P$2*$T$2*$M$2)</f>
        <v>1524.2620469262467</v>
      </c>
      <c r="N17" s="71">
        <f t="shared" si="11"/>
        <v>1000</v>
      </c>
      <c r="O17" s="93">
        <f>I17*(1+$S$2)*(1+$O$2)/($L$2*$T$2*$R$2*$U$2*$V$2)</f>
        <v>9.3274140696118391</v>
      </c>
      <c r="P17" s="76">
        <f t="shared" si="7"/>
        <v>8.16</v>
      </c>
      <c r="Q17" s="71">
        <f t="shared" si="8"/>
        <v>13.824</v>
      </c>
      <c r="R17" s="71">
        <f t="shared" si="9"/>
        <v>9.3274140696118391</v>
      </c>
      <c r="S17" s="66">
        <f t="shared" si="10"/>
        <v>1.4808510638297872</v>
      </c>
      <c r="T17" s="79"/>
      <c r="U17" s="80"/>
      <c r="V17" s="81"/>
    </row>
    <row r="18" spans="1:22" ht="14.4" customHeight="1">
      <c r="A18" s="1">
        <v>4</v>
      </c>
      <c r="B18" s="1">
        <v>24</v>
      </c>
      <c r="C18" s="1" t="s">
        <v>166</v>
      </c>
      <c r="D18" s="1" t="s">
        <v>167</v>
      </c>
      <c r="E18" s="1" t="s">
        <v>379</v>
      </c>
      <c r="F18" s="1">
        <v>1.19</v>
      </c>
      <c r="G18" s="3" t="s">
        <v>319</v>
      </c>
      <c r="H18" s="65">
        <f t="shared" si="0"/>
        <v>28.56</v>
      </c>
      <c r="I18" s="65">
        <f t="shared" si="1"/>
        <v>28.56</v>
      </c>
      <c r="J18" s="65">
        <f t="shared" si="2"/>
        <v>0</v>
      </c>
      <c r="K18" s="66">
        <f t="shared" si="3"/>
        <v>22.29811411992263</v>
      </c>
      <c r="L18" s="75">
        <v>30</v>
      </c>
      <c r="M18" s="68">
        <f>(I18*1000)/($P$2*$M$2*$R$2)</f>
        <v>1352.2727272727273</v>
      </c>
      <c r="N18" s="69">
        <f t="shared" si="11"/>
        <v>1000</v>
      </c>
      <c r="O18" s="68">
        <f>(I18*(1+$S$2)*(1+$O$2))/($R$2*$U$2*$V$2)</f>
        <v>8.2749601275917062</v>
      </c>
      <c r="P18" s="76">
        <f t="shared" si="7"/>
        <v>8.16</v>
      </c>
      <c r="Q18" s="71">
        <f t="shared" si="8"/>
        <v>13.824</v>
      </c>
      <c r="R18" s="71">
        <f t="shared" si="9"/>
        <v>8.2749601275917062</v>
      </c>
      <c r="S18" s="66">
        <f t="shared" si="10"/>
        <v>1.5191489361702126</v>
      </c>
      <c r="T18" s="76"/>
      <c r="U18" s="73"/>
      <c r="V18" s="80"/>
    </row>
    <row r="19" spans="1:22" ht="10.8" customHeight="1">
      <c r="A19" s="1">
        <v>6</v>
      </c>
      <c r="B19" s="1">
        <v>25</v>
      </c>
      <c r="C19" s="1" t="s">
        <v>170</v>
      </c>
      <c r="D19" s="1" t="s">
        <v>171</v>
      </c>
      <c r="E19" s="1" t="s">
        <v>379</v>
      </c>
      <c r="F19" s="1">
        <v>1.19</v>
      </c>
      <c r="G19" s="3" t="s">
        <v>319</v>
      </c>
      <c r="H19" s="65">
        <f t="shared" si="0"/>
        <v>28.56</v>
      </c>
      <c r="I19" s="65">
        <f t="shared" si="1"/>
        <v>28.56</v>
      </c>
      <c r="J19" s="65">
        <f t="shared" si="2"/>
        <v>0</v>
      </c>
      <c r="K19" s="66">
        <f t="shared" si="3"/>
        <v>22.29811411992263</v>
      </c>
      <c r="L19" s="67">
        <v>30</v>
      </c>
      <c r="M19" s="68">
        <f>(I19*1000)/($P$2*$M$2*$R$2)</f>
        <v>1352.2727272727273</v>
      </c>
      <c r="N19" s="69">
        <f t="shared" si="11"/>
        <v>1000</v>
      </c>
      <c r="O19" s="68">
        <f>(I19*(1+$S$2)*(1+$O$2))/($R$2*$U$2*$V$2)</f>
        <v>8.2749601275917062</v>
      </c>
      <c r="P19" s="76">
        <f t="shared" si="7"/>
        <v>8.16</v>
      </c>
      <c r="Q19" s="71">
        <f t="shared" si="8"/>
        <v>13.824</v>
      </c>
      <c r="R19" s="71">
        <f t="shared" si="9"/>
        <v>8.2749601275917062</v>
      </c>
      <c r="S19" s="66">
        <f t="shared" si="10"/>
        <v>1.5191489361702126</v>
      </c>
      <c r="T19" s="72"/>
      <c r="U19" s="73"/>
      <c r="V19" s="80"/>
    </row>
    <row r="20" spans="1:22" ht="12" customHeight="1">
      <c r="A20" s="84">
        <v>44</v>
      </c>
      <c r="B20" s="84">
        <v>26</v>
      </c>
      <c r="C20" s="84" t="s">
        <v>243</v>
      </c>
      <c r="D20" s="84" t="s">
        <v>244</v>
      </c>
      <c r="E20" s="84">
        <v>1.2</v>
      </c>
      <c r="F20" s="115">
        <v>1.2</v>
      </c>
      <c r="G20" s="85" t="s">
        <v>319</v>
      </c>
      <c r="H20" s="65">
        <f t="shared" si="0"/>
        <v>28.799999999999997</v>
      </c>
      <c r="I20" s="86">
        <f t="shared" si="1"/>
        <v>28.799999999999997</v>
      </c>
      <c r="J20" s="86">
        <f t="shared" si="2"/>
        <v>0</v>
      </c>
      <c r="K20" s="66">
        <f t="shared" si="3"/>
        <v>25.751328109762966</v>
      </c>
      <c r="L20" s="87">
        <v>30</v>
      </c>
      <c r="M20" s="73">
        <f>(I20*1000)/($L$2*$R$2*$P$2*$T$2*$M$2)</f>
        <v>1576.8228071650828</v>
      </c>
      <c r="N20" s="88">
        <f t="shared" si="11"/>
        <v>1000</v>
      </c>
      <c r="O20" s="93">
        <f>I20*(1+$S$2)*(1+$O$2)/($L$2*$T$2*$R$2*$U$2*$V$2)</f>
        <v>9.6490490375294904</v>
      </c>
      <c r="P20" s="89">
        <f t="shared" si="7"/>
        <v>8.16</v>
      </c>
      <c r="Q20" s="90">
        <f t="shared" si="8"/>
        <v>13.824</v>
      </c>
      <c r="R20" s="90">
        <f t="shared" si="9"/>
        <v>9.6490490375294904</v>
      </c>
      <c r="S20" s="66">
        <f t="shared" si="10"/>
        <v>1.5319148936170213</v>
      </c>
      <c r="T20" s="91"/>
      <c r="U20" s="126"/>
      <c r="V20" s="81"/>
    </row>
    <row r="21" spans="1:22" ht="11.4" customHeight="1">
      <c r="A21" s="1">
        <v>17</v>
      </c>
      <c r="B21" s="1">
        <v>28</v>
      </c>
      <c r="C21" s="1" t="s">
        <v>192</v>
      </c>
      <c r="D21" s="1" t="s">
        <v>193</v>
      </c>
      <c r="E21" s="1" t="s">
        <v>380</v>
      </c>
      <c r="F21" s="1">
        <v>1.21</v>
      </c>
      <c r="G21" s="3" t="s">
        <v>319</v>
      </c>
      <c r="H21" s="65">
        <f t="shared" si="0"/>
        <v>29.04</v>
      </c>
      <c r="I21" s="65">
        <f t="shared" si="1"/>
        <v>29.04</v>
      </c>
      <c r="J21" s="65">
        <f t="shared" si="2"/>
        <v>0</v>
      </c>
      <c r="K21" s="66">
        <f t="shared" si="3"/>
        <v>22.672872340425535</v>
      </c>
      <c r="L21" s="67">
        <v>30</v>
      </c>
      <c r="M21" s="68">
        <f>(I21*1000)/($P$2*$M$2*$R$2)</f>
        <v>1375</v>
      </c>
      <c r="N21" s="69">
        <f t="shared" si="11"/>
        <v>1000</v>
      </c>
      <c r="O21" s="68">
        <f>(I21*(1+$S$2)*(1+$O$2))/($R$2*$U$2*$V$2)</f>
        <v>8.4140350877192986</v>
      </c>
      <c r="P21" s="76">
        <f t="shared" si="7"/>
        <v>8.16</v>
      </c>
      <c r="Q21" s="71">
        <f t="shared" si="8"/>
        <v>13.824</v>
      </c>
      <c r="R21" s="71">
        <f t="shared" si="9"/>
        <v>8.4140350877192986</v>
      </c>
      <c r="S21" s="66">
        <f t="shared" si="10"/>
        <v>1.5446808510638299</v>
      </c>
      <c r="T21" s="79"/>
      <c r="U21" s="80"/>
      <c r="V21" s="81"/>
    </row>
    <row r="22" spans="1:22" ht="10.8" customHeight="1">
      <c r="A22" s="1">
        <v>18</v>
      </c>
      <c r="B22" s="1">
        <v>30</v>
      </c>
      <c r="C22" s="1" t="s">
        <v>194</v>
      </c>
      <c r="D22" s="1" t="s">
        <v>195</v>
      </c>
      <c r="E22" s="1" t="s">
        <v>381</v>
      </c>
      <c r="F22" s="1">
        <v>1.23</v>
      </c>
      <c r="G22" s="3" t="s">
        <v>319</v>
      </c>
      <c r="H22" s="65">
        <f t="shared" si="0"/>
        <v>29.52</v>
      </c>
      <c r="I22" s="65">
        <f t="shared" si="1"/>
        <v>29.52</v>
      </c>
      <c r="J22" s="65">
        <f t="shared" si="2"/>
        <v>0</v>
      </c>
      <c r="K22" s="66">
        <f t="shared" si="3"/>
        <v>23.047630560928436</v>
      </c>
      <c r="L22" s="75">
        <v>30</v>
      </c>
      <c r="M22" s="68">
        <f>(I22*1000)/($P$2*$M$2*$R$2)</f>
        <v>1397.7272727272727</v>
      </c>
      <c r="N22" s="69">
        <f t="shared" si="11"/>
        <v>1000</v>
      </c>
      <c r="O22" s="68">
        <f>(I22*(1+$S$2)*(1+$O$2))/($R$2*$U$2*$V$2)</f>
        <v>8.5531100478468893</v>
      </c>
      <c r="P22" s="76">
        <f t="shared" si="7"/>
        <v>8.16</v>
      </c>
      <c r="Q22" s="71">
        <f t="shared" si="8"/>
        <v>13.824</v>
      </c>
      <c r="R22" s="71">
        <f t="shared" si="9"/>
        <v>8.5531100478468893</v>
      </c>
      <c r="S22" s="66">
        <f t="shared" si="10"/>
        <v>1.5702127659574467</v>
      </c>
      <c r="T22" s="79"/>
      <c r="U22" s="81"/>
      <c r="V22" s="81"/>
    </row>
    <row r="23" spans="1:22" ht="14.4" customHeight="1">
      <c r="A23" s="1">
        <v>27</v>
      </c>
      <c r="B23" s="1">
        <v>29</v>
      </c>
      <c r="C23" s="1" t="s">
        <v>211</v>
      </c>
      <c r="D23" s="1" t="s">
        <v>212</v>
      </c>
      <c r="E23" s="1">
        <v>1.23</v>
      </c>
      <c r="F23" s="1">
        <v>1.23</v>
      </c>
      <c r="G23" s="3" t="s">
        <v>319</v>
      </c>
      <c r="H23" s="65">
        <f t="shared" si="0"/>
        <v>29.52</v>
      </c>
      <c r="I23" s="65">
        <f t="shared" si="1"/>
        <v>29.52</v>
      </c>
      <c r="J23" s="65">
        <f t="shared" si="2"/>
        <v>0</v>
      </c>
      <c r="K23" s="66">
        <f t="shared" si="3"/>
        <v>26.395111312507048</v>
      </c>
      <c r="L23" s="75">
        <v>30</v>
      </c>
      <c r="M23" s="73">
        <f t="shared" ref="M23:M32" si="12">(I23*1000)/($L$2*$R$2*$P$2*$T$2*$M$2)</f>
        <v>1616.2433773442101</v>
      </c>
      <c r="N23" s="69">
        <f t="shared" si="11"/>
        <v>1000</v>
      </c>
      <c r="O23" s="93">
        <f t="shared" ref="O23:O32" si="13">I23*(1+$S$2)*(1+$O$2)/($L$2*$T$2*$R$2*$U$2*$V$2)</f>
        <v>9.8902752634677267</v>
      </c>
      <c r="P23" s="76">
        <f t="shared" si="7"/>
        <v>8.16</v>
      </c>
      <c r="Q23" s="71">
        <f t="shared" si="8"/>
        <v>13.824</v>
      </c>
      <c r="R23" s="71">
        <f t="shared" si="9"/>
        <v>9.8902752634677267</v>
      </c>
      <c r="S23" s="66">
        <f t="shared" si="10"/>
        <v>1.5702127659574467</v>
      </c>
      <c r="T23" s="79"/>
      <c r="U23" s="80"/>
      <c r="V23" s="80"/>
    </row>
    <row r="24" spans="1:22">
      <c r="A24" s="1">
        <v>38</v>
      </c>
      <c r="B24" s="1">
        <v>32</v>
      </c>
      <c r="C24" s="1" t="s">
        <v>231</v>
      </c>
      <c r="D24" s="1" t="s">
        <v>232</v>
      </c>
      <c r="E24" s="1">
        <v>1.27</v>
      </c>
      <c r="F24" s="1">
        <v>1.27</v>
      </c>
      <c r="G24" s="3" t="s">
        <v>319</v>
      </c>
      <c r="H24" s="65">
        <f t="shared" si="0"/>
        <v>30.48</v>
      </c>
      <c r="I24" s="65">
        <f t="shared" si="1"/>
        <v>30.48</v>
      </c>
      <c r="J24" s="65">
        <f t="shared" si="2"/>
        <v>0</v>
      </c>
      <c r="K24" s="66">
        <f t="shared" si="3"/>
        <v>27.253488916165814</v>
      </c>
      <c r="L24" s="75">
        <v>30</v>
      </c>
      <c r="M24" s="73">
        <f t="shared" si="12"/>
        <v>1668.8041375830462</v>
      </c>
      <c r="N24" s="69">
        <f t="shared" si="11"/>
        <v>1000</v>
      </c>
      <c r="O24" s="93">
        <f t="shared" si="13"/>
        <v>10.211910231385378</v>
      </c>
      <c r="P24" s="76">
        <f t="shared" si="7"/>
        <v>8.16</v>
      </c>
      <c r="Q24" s="71">
        <f t="shared" si="8"/>
        <v>13.824</v>
      </c>
      <c r="R24" s="71">
        <f t="shared" si="9"/>
        <v>10.211910231385378</v>
      </c>
      <c r="S24" s="66">
        <f t="shared" si="10"/>
        <v>1.6212765957446809</v>
      </c>
      <c r="T24" s="79"/>
      <c r="U24" s="80"/>
      <c r="V24" s="80"/>
    </row>
    <row r="25" spans="1:22" ht="16.2" customHeight="1">
      <c r="A25" s="1">
        <v>51</v>
      </c>
      <c r="B25" s="1">
        <v>33</v>
      </c>
      <c r="C25" s="1" t="s">
        <v>257</v>
      </c>
      <c r="D25" s="1" t="s">
        <v>258</v>
      </c>
      <c r="E25" s="1">
        <v>1.28</v>
      </c>
      <c r="F25" s="1">
        <v>1.28</v>
      </c>
      <c r="G25" s="3" t="s">
        <v>319</v>
      </c>
      <c r="H25" s="65">
        <f t="shared" si="0"/>
        <v>30.72</v>
      </c>
      <c r="I25" s="65">
        <f t="shared" si="1"/>
        <v>30.72</v>
      </c>
      <c r="J25" s="65">
        <f t="shared" si="2"/>
        <v>0</v>
      </c>
      <c r="K25" s="66">
        <f t="shared" si="3"/>
        <v>27.468083317080506</v>
      </c>
      <c r="L25" s="67">
        <v>30</v>
      </c>
      <c r="M25" s="73">
        <f t="shared" si="12"/>
        <v>1681.9443276427553</v>
      </c>
      <c r="N25" s="71">
        <f t="shared" si="11"/>
        <v>1000</v>
      </c>
      <c r="O25" s="93">
        <f t="shared" si="13"/>
        <v>10.29231897336479</v>
      </c>
      <c r="P25" s="76">
        <f t="shared" si="7"/>
        <v>8.16</v>
      </c>
      <c r="Q25" s="71">
        <f t="shared" si="8"/>
        <v>13.824</v>
      </c>
      <c r="R25" s="71">
        <f t="shared" si="9"/>
        <v>10.29231897336479</v>
      </c>
      <c r="S25" s="66">
        <f t="shared" si="10"/>
        <v>1.6340425531914895</v>
      </c>
      <c r="T25" s="79"/>
      <c r="U25" s="80"/>
      <c r="V25" s="81"/>
    </row>
    <row r="26" spans="1:22" ht="15.6" customHeight="1">
      <c r="A26" s="1">
        <v>20</v>
      </c>
      <c r="B26" s="1">
        <v>105</v>
      </c>
      <c r="C26" s="1" t="s">
        <v>198</v>
      </c>
      <c r="D26" s="1" t="s">
        <v>199</v>
      </c>
      <c r="E26" s="1">
        <v>1.4</v>
      </c>
      <c r="F26" s="1">
        <v>1.4</v>
      </c>
      <c r="G26" s="3" t="s">
        <v>319</v>
      </c>
      <c r="H26" s="65">
        <f t="shared" si="0"/>
        <v>33.599999999999994</v>
      </c>
      <c r="I26" s="65">
        <f t="shared" si="1"/>
        <v>33.599999999999994</v>
      </c>
      <c r="J26" s="65">
        <f t="shared" si="2"/>
        <v>0</v>
      </c>
      <c r="K26" s="66">
        <f t="shared" si="3"/>
        <v>30.043216128056802</v>
      </c>
      <c r="L26" s="67">
        <v>30</v>
      </c>
      <c r="M26" s="73">
        <f t="shared" si="12"/>
        <v>1839.6266083592632</v>
      </c>
      <c r="N26" s="69">
        <f t="shared" si="11"/>
        <v>1000</v>
      </c>
      <c r="O26" s="93">
        <f t="shared" si="13"/>
        <v>11.257223877117736</v>
      </c>
      <c r="P26" s="76">
        <f t="shared" ref="P26:P32" si="14">$G$2*4</f>
        <v>10.88</v>
      </c>
      <c r="Q26" s="71">
        <f t="shared" si="8"/>
        <v>13.824</v>
      </c>
      <c r="R26" s="71">
        <f t="shared" si="9"/>
        <v>11.257223877117736</v>
      </c>
      <c r="S26" s="66">
        <f t="shared" si="10"/>
        <v>1.7872340425531914</v>
      </c>
      <c r="T26" s="79"/>
      <c r="U26" s="125"/>
      <c r="V26" s="80"/>
    </row>
    <row r="27" spans="1:22" ht="30.6" customHeight="1">
      <c r="A27" s="1">
        <v>45</v>
      </c>
      <c r="B27" s="1">
        <v>106</v>
      </c>
      <c r="C27" s="1" t="s">
        <v>245</v>
      </c>
      <c r="D27" s="1" t="s">
        <v>246</v>
      </c>
      <c r="E27" s="1">
        <v>1.5</v>
      </c>
      <c r="F27" s="1">
        <v>1.5</v>
      </c>
      <c r="G27" s="3" t="s">
        <v>319</v>
      </c>
      <c r="H27" s="65">
        <f t="shared" si="0"/>
        <v>36</v>
      </c>
      <c r="I27" s="65">
        <f t="shared" si="1"/>
        <v>36</v>
      </c>
      <c r="J27" s="65">
        <f t="shared" si="2"/>
        <v>0</v>
      </c>
      <c r="K27" s="66">
        <f t="shared" si="3"/>
        <v>32.189160137203721</v>
      </c>
      <c r="L27" s="75">
        <v>30</v>
      </c>
      <c r="M27" s="73">
        <f t="shared" si="12"/>
        <v>1971.0285089563538</v>
      </c>
      <c r="N27" s="71">
        <f t="shared" si="11"/>
        <v>1000</v>
      </c>
      <c r="O27" s="93">
        <f t="shared" si="13"/>
        <v>12.061311296911862</v>
      </c>
      <c r="P27" s="76">
        <f t="shared" si="14"/>
        <v>10.88</v>
      </c>
      <c r="Q27" s="71">
        <f t="shared" si="8"/>
        <v>13.824</v>
      </c>
      <c r="R27" s="71">
        <f t="shared" si="9"/>
        <v>12.061311296911862</v>
      </c>
      <c r="S27" s="66">
        <f t="shared" si="10"/>
        <v>1.9148936170212767</v>
      </c>
      <c r="T27" s="79"/>
      <c r="U27" s="80"/>
      <c r="V27" s="80"/>
    </row>
    <row r="28" spans="1:22" ht="23.4" customHeight="1">
      <c r="A28" s="1">
        <v>16</v>
      </c>
      <c r="B28" s="1">
        <v>38</v>
      </c>
      <c r="C28" s="1" t="s">
        <v>190</v>
      </c>
      <c r="D28" s="1" t="s">
        <v>191</v>
      </c>
      <c r="E28" s="1">
        <v>1.51</v>
      </c>
      <c r="F28" s="1">
        <v>1.51</v>
      </c>
      <c r="G28" s="3" t="s">
        <v>319</v>
      </c>
      <c r="H28" s="65">
        <f t="shared" si="0"/>
        <v>36.24</v>
      </c>
      <c r="I28" s="65">
        <f t="shared" si="1"/>
        <v>36.24</v>
      </c>
      <c r="J28" s="65">
        <f t="shared" si="2"/>
        <v>0</v>
      </c>
      <c r="K28" s="66">
        <f t="shared" si="3"/>
        <v>32.403754538118413</v>
      </c>
      <c r="L28" s="75">
        <v>30</v>
      </c>
      <c r="M28" s="73">
        <f t="shared" si="12"/>
        <v>1984.1686990160629</v>
      </c>
      <c r="N28" s="69">
        <f t="shared" si="11"/>
        <v>1000</v>
      </c>
      <c r="O28" s="93">
        <f t="shared" si="13"/>
        <v>12.141720038891275</v>
      </c>
      <c r="P28" s="76">
        <f t="shared" si="14"/>
        <v>10.88</v>
      </c>
      <c r="Q28" s="71">
        <f t="shared" si="8"/>
        <v>13.824</v>
      </c>
      <c r="R28" s="71">
        <f t="shared" si="9"/>
        <v>12.141720038891275</v>
      </c>
      <c r="S28" s="66">
        <f t="shared" si="10"/>
        <v>1.9276595744680851</v>
      </c>
      <c r="T28" s="79"/>
      <c r="U28" s="80"/>
      <c r="V28" s="80"/>
    </row>
    <row r="29" spans="1:22" ht="25.2" customHeight="1">
      <c r="A29" s="1">
        <v>46</v>
      </c>
      <c r="B29" s="1">
        <v>39</v>
      </c>
      <c r="C29" s="1" t="s">
        <v>247</v>
      </c>
      <c r="D29" s="1" t="s">
        <v>248</v>
      </c>
      <c r="E29" s="1">
        <v>1.52</v>
      </c>
      <c r="F29" s="1">
        <v>1.52</v>
      </c>
      <c r="G29" s="3" t="s">
        <v>319</v>
      </c>
      <c r="H29" s="65">
        <f t="shared" si="0"/>
        <v>36.480000000000004</v>
      </c>
      <c r="I29" s="65">
        <f t="shared" si="1"/>
        <v>36.480000000000004</v>
      </c>
      <c r="J29" s="65">
        <f t="shared" si="2"/>
        <v>0</v>
      </c>
      <c r="K29" s="66">
        <f t="shared" si="3"/>
        <v>32.618348939033112</v>
      </c>
      <c r="L29" s="75">
        <v>30</v>
      </c>
      <c r="M29" s="73">
        <f t="shared" si="12"/>
        <v>1997.3088890757722</v>
      </c>
      <c r="N29" s="71">
        <f t="shared" si="11"/>
        <v>1000</v>
      </c>
      <c r="O29" s="93">
        <f t="shared" si="13"/>
        <v>12.222128780870689</v>
      </c>
      <c r="P29" s="76">
        <f t="shared" si="14"/>
        <v>10.88</v>
      </c>
      <c r="Q29" s="71">
        <f t="shared" si="8"/>
        <v>13.824</v>
      </c>
      <c r="R29" s="71">
        <f t="shared" si="9"/>
        <v>12.222128780870689</v>
      </c>
      <c r="S29" s="66">
        <f t="shared" si="10"/>
        <v>1.9404255319148938</v>
      </c>
      <c r="T29" s="79"/>
      <c r="U29" s="80"/>
      <c r="V29" s="81"/>
    </row>
    <row r="30" spans="1:22" ht="25.2" customHeight="1">
      <c r="A30" s="1">
        <v>47</v>
      </c>
      <c r="B30" s="1">
        <v>40</v>
      </c>
      <c r="C30" s="1" t="s">
        <v>249</v>
      </c>
      <c r="D30" s="1" t="s">
        <v>250</v>
      </c>
      <c r="E30" s="1">
        <v>1.54</v>
      </c>
      <c r="F30" s="1">
        <v>1.54</v>
      </c>
      <c r="G30" s="3" t="s">
        <v>319</v>
      </c>
      <c r="H30" s="65">
        <f t="shared" si="0"/>
        <v>36.96</v>
      </c>
      <c r="I30" s="65">
        <f t="shared" si="1"/>
        <v>36.96</v>
      </c>
      <c r="J30" s="65">
        <f t="shared" si="2"/>
        <v>0</v>
      </c>
      <c r="K30" s="66">
        <f t="shared" si="3"/>
        <v>33.047537740862474</v>
      </c>
      <c r="L30" s="75">
        <v>30</v>
      </c>
      <c r="M30" s="73">
        <f t="shared" si="12"/>
        <v>2023.5892691951899</v>
      </c>
      <c r="N30" s="71">
        <f t="shared" si="11"/>
        <v>1000</v>
      </c>
      <c r="O30" s="93">
        <f t="shared" si="13"/>
        <v>12.382946264829512</v>
      </c>
      <c r="P30" s="76">
        <f t="shared" si="14"/>
        <v>10.88</v>
      </c>
      <c r="Q30" s="71">
        <f t="shared" si="8"/>
        <v>13.824</v>
      </c>
      <c r="R30" s="71">
        <f t="shared" si="9"/>
        <v>12.382946264829512</v>
      </c>
      <c r="S30" s="66">
        <f t="shared" si="10"/>
        <v>1.9659574468085106</v>
      </c>
      <c r="T30" s="79"/>
      <c r="U30" s="80"/>
      <c r="V30" s="81"/>
    </row>
    <row r="31" spans="1:22" ht="25.8" customHeight="1">
      <c r="A31" s="1">
        <v>37</v>
      </c>
      <c r="B31" s="1">
        <v>41</v>
      </c>
      <c r="C31" s="1" t="s">
        <v>229</v>
      </c>
      <c r="D31" s="1" t="s">
        <v>230</v>
      </c>
      <c r="E31" s="1">
        <v>1.57</v>
      </c>
      <c r="F31" s="1">
        <v>1.57</v>
      </c>
      <c r="G31" s="3" t="s">
        <v>319</v>
      </c>
      <c r="H31" s="65">
        <f t="shared" si="0"/>
        <v>37.68</v>
      </c>
      <c r="I31" s="65">
        <f t="shared" si="1"/>
        <v>37.68</v>
      </c>
      <c r="J31" s="65">
        <f t="shared" si="2"/>
        <v>0</v>
      </c>
      <c r="K31" s="66">
        <f t="shared" si="3"/>
        <v>33.691320943606549</v>
      </c>
      <c r="L31" s="67">
        <v>30</v>
      </c>
      <c r="M31" s="73">
        <f t="shared" si="12"/>
        <v>2063.0098393743169</v>
      </c>
      <c r="N31" s="69">
        <f t="shared" si="11"/>
        <v>1000</v>
      </c>
      <c r="O31" s="93">
        <f t="shared" si="13"/>
        <v>12.62417249076775</v>
      </c>
      <c r="P31" s="76">
        <f t="shared" si="14"/>
        <v>10.88</v>
      </c>
      <c r="Q31" s="71">
        <f t="shared" si="8"/>
        <v>13.824</v>
      </c>
      <c r="R31" s="71">
        <f t="shared" si="9"/>
        <v>12.62417249076775</v>
      </c>
      <c r="S31" s="66">
        <f t="shared" si="10"/>
        <v>2.0042553191489363</v>
      </c>
      <c r="T31" s="79"/>
      <c r="U31" s="80"/>
      <c r="V31" s="81"/>
    </row>
    <row r="32" spans="1:22" ht="21.6" customHeight="1">
      <c r="A32" s="1">
        <v>52</v>
      </c>
      <c r="B32" s="1">
        <v>100</v>
      </c>
      <c r="C32" s="1" t="s">
        <v>259</v>
      </c>
      <c r="D32" s="1" t="s">
        <v>260</v>
      </c>
      <c r="E32" s="1">
        <v>1.6</v>
      </c>
      <c r="F32" s="1">
        <v>1.6</v>
      </c>
      <c r="G32" s="3" t="s">
        <v>319</v>
      </c>
      <c r="H32" s="65">
        <f t="shared" si="0"/>
        <v>38.400000000000006</v>
      </c>
      <c r="I32" s="65">
        <f t="shared" si="1"/>
        <v>38.400000000000006</v>
      </c>
      <c r="J32" s="65">
        <f t="shared" si="2"/>
        <v>0</v>
      </c>
      <c r="K32" s="66">
        <f t="shared" si="3"/>
        <v>34.335104146350638</v>
      </c>
      <c r="L32" s="75">
        <v>30</v>
      </c>
      <c r="M32" s="73">
        <f t="shared" si="12"/>
        <v>2102.4304095534444</v>
      </c>
      <c r="N32" s="71">
        <f t="shared" si="11"/>
        <v>1000</v>
      </c>
      <c r="O32" s="93">
        <f t="shared" si="13"/>
        <v>12.86539871670599</v>
      </c>
      <c r="P32" s="76">
        <f t="shared" si="14"/>
        <v>10.88</v>
      </c>
      <c r="Q32" s="71">
        <f t="shared" si="8"/>
        <v>13.824</v>
      </c>
      <c r="R32" s="71">
        <f t="shared" si="9"/>
        <v>12.86539871670599</v>
      </c>
      <c r="S32" s="66">
        <f t="shared" si="10"/>
        <v>2.042553191489362</v>
      </c>
      <c r="T32" s="79"/>
      <c r="U32" s="80"/>
      <c r="V32" s="80"/>
    </row>
    <row r="33" spans="1:22" ht="40.799999999999997" customHeight="1">
      <c r="A33" s="1">
        <v>11</v>
      </c>
      <c r="B33" s="1">
        <v>45</v>
      </c>
      <c r="C33" s="1" t="s">
        <v>180</v>
      </c>
      <c r="D33" s="1" t="s">
        <v>181</v>
      </c>
      <c r="E33" s="1" t="s">
        <v>358</v>
      </c>
      <c r="F33" s="1">
        <v>1.62</v>
      </c>
      <c r="G33" s="3" t="s">
        <v>319</v>
      </c>
      <c r="H33" s="65">
        <f t="shared" si="0"/>
        <v>38.880000000000003</v>
      </c>
      <c r="I33" s="65">
        <f t="shared" si="1"/>
        <v>38.880000000000003</v>
      </c>
      <c r="J33" s="65">
        <f t="shared" si="2"/>
        <v>0</v>
      </c>
      <c r="K33" s="66">
        <f t="shared" si="3"/>
        <v>30.355415860735008</v>
      </c>
      <c r="L33" s="75">
        <v>30</v>
      </c>
      <c r="M33" s="68">
        <f>(I33*1000)/($P$2*$M$2*$R$2)</f>
        <v>1840.9090909090908</v>
      </c>
      <c r="N33" s="69">
        <f t="shared" si="11"/>
        <v>1000</v>
      </c>
      <c r="O33" s="68">
        <f>(I33*(1+$S$2)*(1+$O$2))/($R$2*$U$2*$V$2)</f>
        <v>11.265071770334929</v>
      </c>
      <c r="P33" s="76">
        <f t="shared" ref="P33:P42" si="15">$G$2*5</f>
        <v>13.600000000000001</v>
      </c>
      <c r="Q33" s="71">
        <f t="shared" si="8"/>
        <v>13.824</v>
      </c>
      <c r="R33" s="71">
        <f t="shared" si="9"/>
        <v>11.265071770334929</v>
      </c>
      <c r="S33" s="66">
        <f t="shared" si="10"/>
        <v>2.0680851063829788</v>
      </c>
      <c r="T33" s="79"/>
      <c r="U33" s="80"/>
      <c r="V33" s="80"/>
    </row>
    <row r="34" spans="1:22" ht="18" customHeight="1">
      <c r="A34" s="1">
        <v>31</v>
      </c>
      <c r="B34" s="1">
        <v>47</v>
      </c>
      <c r="C34" s="1" t="s">
        <v>219</v>
      </c>
      <c r="D34" s="1" t="s">
        <v>220</v>
      </c>
      <c r="E34" s="1">
        <v>1.65</v>
      </c>
      <c r="F34" s="1">
        <v>1.65</v>
      </c>
      <c r="G34" s="3" t="s">
        <v>319</v>
      </c>
      <c r="H34" s="65">
        <f t="shared" si="0"/>
        <v>39.599999999999994</v>
      </c>
      <c r="I34" s="65">
        <f t="shared" si="1"/>
        <v>39.599999999999994</v>
      </c>
      <c r="J34" s="65">
        <f t="shared" si="2"/>
        <v>0</v>
      </c>
      <c r="K34" s="66">
        <f t="shared" si="3"/>
        <v>35.408076150924082</v>
      </c>
      <c r="L34" s="67">
        <v>30</v>
      </c>
      <c r="M34" s="73">
        <f>(I34*1000)/($L$2*$R$2*$P$2*$T$2*$M$2)</f>
        <v>2168.1313598519887</v>
      </c>
      <c r="N34" s="69">
        <f t="shared" si="11"/>
        <v>1000</v>
      </c>
      <c r="O34" s="93">
        <f>I34*(1+$S$2)*(1+$O$2)/($L$2*$T$2*$R$2*$U$2*$V$2)</f>
        <v>13.267442426603047</v>
      </c>
      <c r="P34" s="76">
        <f t="shared" si="15"/>
        <v>13.600000000000001</v>
      </c>
      <c r="Q34" s="71">
        <f t="shared" si="8"/>
        <v>13.824</v>
      </c>
      <c r="R34" s="71">
        <f t="shared" si="9"/>
        <v>13.267442426603047</v>
      </c>
      <c r="S34" s="66">
        <f t="shared" si="10"/>
        <v>2.1063829787234041</v>
      </c>
      <c r="T34" s="79"/>
      <c r="U34" s="125"/>
      <c r="V34" s="80"/>
    </row>
    <row r="35" spans="1:22" ht="19.8" customHeight="1">
      <c r="A35" s="1">
        <v>34</v>
      </c>
      <c r="B35" s="1">
        <v>48</v>
      </c>
      <c r="C35" s="1" t="s">
        <v>224</v>
      </c>
      <c r="D35" s="1" t="s">
        <v>225</v>
      </c>
      <c r="E35" s="1">
        <v>1.68</v>
      </c>
      <c r="F35" s="1">
        <v>1.68</v>
      </c>
      <c r="G35" s="3" t="s">
        <v>319</v>
      </c>
      <c r="H35" s="65">
        <f t="shared" si="0"/>
        <v>40.32</v>
      </c>
      <c r="I35" s="65">
        <f t="shared" si="1"/>
        <v>40.32</v>
      </c>
      <c r="J35" s="65">
        <f t="shared" si="2"/>
        <v>0</v>
      </c>
      <c r="K35" s="66">
        <f t="shared" si="3"/>
        <v>36.051859353668171</v>
      </c>
      <c r="L35" s="75">
        <v>30</v>
      </c>
      <c r="M35" s="73">
        <f>(I35*1000)/($L$2*$R$2*$P$2*$T$2*$M$2)</f>
        <v>2207.5519300311162</v>
      </c>
      <c r="N35" s="71">
        <f t="shared" si="11"/>
        <v>1000</v>
      </c>
      <c r="O35" s="93">
        <f>I35*(1+$S$2)*(1+$O$2)/($L$2*$T$2*$R$2*$U$2*$V$2)</f>
        <v>13.508668652541287</v>
      </c>
      <c r="P35" s="76">
        <f t="shared" si="15"/>
        <v>13.600000000000001</v>
      </c>
      <c r="Q35" s="71">
        <f t="shared" si="8"/>
        <v>13.824</v>
      </c>
      <c r="R35" s="71">
        <f t="shared" si="9"/>
        <v>13.508668652541287</v>
      </c>
      <c r="S35" s="66">
        <f t="shared" si="10"/>
        <v>2.1446808510638298</v>
      </c>
      <c r="T35" s="79"/>
      <c r="U35" s="80"/>
      <c r="V35" s="81"/>
    </row>
    <row r="36" spans="1:22" ht="12.6" customHeight="1">
      <c r="A36" s="1">
        <v>53</v>
      </c>
      <c r="B36" s="1">
        <v>51</v>
      </c>
      <c r="C36" s="1" t="s">
        <v>261</v>
      </c>
      <c r="D36" s="1" t="s">
        <v>262</v>
      </c>
      <c r="E36" s="1">
        <v>1.69</v>
      </c>
      <c r="F36" s="1">
        <v>1.69</v>
      </c>
      <c r="G36" s="3" t="s">
        <v>319</v>
      </c>
      <c r="H36" s="65">
        <f t="shared" ref="H36:H60" si="16">((F36*$F$2))</f>
        <v>40.56</v>
      </c>
      <c r="I36" s="65">
        <f t="shared" ref="I36:I60" si="17">H36-(H36*$K$2)</f>
        <v>40.56</v>
      </c>
      <c r="J36" s="65">
        <f t="shared" ref="J36:J60" si="18">H36*$K$2</f>
        <v>0</v>
      </c>
      <c r="K36" s="66">
        <f t="shared" ref="K36:K60" si="19">(F36*1000+((M36/5)*($M$2/2)*2.4))/$L$2*(1+$J$2)/(0.8*1000)</f>
        <v>36.266453754582841</v>
      </c>
      <c r="L36" s="75">
        <v>30</v>
      </c>
      <c r="M36" s="73">
        <f>(I36*1000)/($L$2*$R$2*$P$2*$T$2*$M$2)</f>
        <v>2220.692120090825</v>
      </c>
      <c r="N36" s="71">
        <f t="shared" si="11"/>
        <v>1000</v>
      </c>
      <c r="O36" s="93">
        <f>I36*(1+$S$2)*(1+$O$2)/($L$2*$T$2*$R$2*$U$2*$V$2)</f>
        <v>13.5890773945207</v>
      </c>
      <c r="P36" s="76">
        <f t="shared" si="15"/>
        <v>13.600000000000001</v>
      </c>
      <c r="Q36" s="71">
        <f t="shared" ref="Q36:Q60" si="20">((N36/5)*$Q$2*($M$2/2)*2.4)/1000</f>
        <v>13.824</v>
      </c>
      <c r="R36" s="71">
        <f t="shared" ref="R36:R60" si="21">O36</f>
        <v>13.5890773945207</v>
      </c>
      <c r="S36" s="66">
        <f t="shared" ref="S36:S60" si="22">F36/$L$2*$N$2</f>
        <v>2.1574468085106382</v>
      </c>
      <c r="T36" s="79"/>
      <c r="U36" s="80"/>
      <c r="V36" s="80"/>
    </row>
    <row r="37" spans="1:22" ht="16.8" customHeight="1">
      <c r="A37" s="1">
        <v>32</v>
      </c>
      <c r="B37" s="1">
        <v>54</v>
      </c>
      <c r="C37" s="1" t="s">
        <v>221</v>
      </c>
      <c r="D37" s="1" t="s">
        <v>222</v>
      </c>
      <c r="E37" s="1">
        <v>1.75</v>
      </c>
      <c r="F37" s="1">
        <v>1.75</v>
      </c>
      <c r="G37" s="3" t="s">
        <v>319</v>
      </c>
      <c r="H37" s="65">
        <f t="shared" si="16"/>
        <v>42</v>
      </c>
      <c r="I37" s="65">
        <f t="shared" si="17"/>
        <v>42</v>
      </c>
      <c r="J37" s="65">
        <f t="shared" si="18"/>
        <v>0</v>
      </c>
      <c r="K37" s="66">
        <f t="shared" si="19"/>
        <v>37.554020160071005</v>
      </c>
      <c r="L37" s="75">
        <v>30</v>
      </c>
      <c r="M37" s="73">
        <f>(I37*1000)/($L$2*$R$2*$P$2*$T$2*$M$2)</f>
        <v>2299.5332604490795</v>
      </c>
      <c r="N37" s="69">
        <f t="shared" si="11"/>
        <v>1000</v>
      </c>
      <c r="O37" s="93">
        <f>I37*(1+$S$2)*(1+$O$2)/($L$2*$T$2*$R$2*$U$2*$V$2)</f>
        <v>14.071529846397173</v>
      </c>
      <c r="P37" s="76">
        <f t="shared" si="15"/>
        <v>13.600000000000001</v>
      </c>
      <c r="Q37" s="71">
        <f t="shared" si="20"/>
        <v>13.824</v>
      </c>
      <c r="R37" s="71">
        <f t="shared" si="21"/>
        <v>14.071529846397173</v>
      </c>
      <c r="S37" s="66">
        <f t="shared" si="22"/>
        <v>2.2340425531914896</v>
      </c>
      <c r="T37" s="79"/>
      <c r="U37" s="125"/>
      <c r="V37" s="80"/>
    </row>
    <row r="38" spans="1:22" ht="19.8" customHeight="1">
      <c r="A38" s="1">
        <v>1</v>
      </c>
      <c r="B38" s="1">
        <v>55</v>
      </c>
      <c r="C38" s="1" t="s">
        <v>160</v>
      </c>
      <c r="D38" s="1" t="s">
        <v>161</v>
      </c>
      <c r="E38" s="1" t="s">
        <v>382</v>
      </c>
      <c r="F38" s="1">
        <v>1.78</v>
      </c>
      <c r="G38" s="3" t="s">
        <v>314</v>
      </c>
      <c r="H38" s="65">
        <f t="shared" si="16"/>
        <v>42.72</v>
      </c>
      <c r="I38" s="65">
        <f t="shared" si="17"/>
        <v>42.72</v>
      </c>
      <c r="J38" s="65">
        <f t="shared" si="18"/>
        <v>0</v>
      </c>
      <c r="K38" s="66">
        <f t="shared" si="19"/>
        <v>33.353481624758217</v>
      </c>
      <c r="L38" s="67">
        <v>20</v>
      </c>
      <c r="M38" s="68">
        <f>(I38*1000)/($P$2*$M$2*$R$2)</f>
        <v>2022.7272727272725</v>
      </c>
      <c r="N38" s="69">
        <f t="shared" si="11"/>
        <v>1000</v>
      </c>
      <c r="O38" s="68">
        <f>(I38*(1+$S$2)*(1+$O$2))/($R$2*$U$2*$V$2)</f>
        <v>12.377671451355663</v>
      </c>
      <c r="P38" s="70">
        <f t="shared" si="15"/>
        <v>13.600000000000001</v>
      </c>
      <c r="Q38" s="71">
        <f t="shared" si="20"/>
        <v>13.824</v>
      </c>
      <c r="R38" s="71">
        <f t="shared" si="21"/>
        <v>12.377671451355663</v>
      </c>
      <c r="S38" s="66">
        <f t="shared" si="22"/>
        <v>2.2723404255319148</v>
      </c>
      <c r="T38" s="72"/>
      <c r="U38" s="73"/>
      <c r="V38" s="80"/>
    </row>
    <row r="39" spans="1:22" ht="18.600000000000001" customHeight="1">
      <c r="A39" s="1">
        <v>48</v>
      </c>
      <c r="B39" s="1">
        <v>103</v>
      </c>
      <c r="C39" s="1" t="s">
        <v>251</v>
      </c>
      <c r="D39" s="1" t="s">
        <v>252</v>
      </c>
      <c r="E39" s="1">
        <v>1.8</v>
      </c>
      <c r="F39" s="1">
        <v>1.8</v>
      </c>
      <c r="G39" s="3" t="s">
        <v>319</v>
      </c>
      <c r="H39" s="65">
        <f t="shared" si="16"/>
        <v>43.2</v>
      </c>
      <c r="I39" s="65">
        <f t="shared" si="17"/>
        <v>43.2</v>
      </c>
      <c r="J39" s="65">
        <f t="shared" si="18"/>
        <v>0</v>
      </c>
      <c r="K39" s="66">
        <f t="shared" si="19"/>
        <v>38.626992164644463</v>
      </c>
      <c r="L39" s="75">
        <v>30</v>
      </c>
      <c r="M39" s="73">
        <f>(I39*1000)/($L$2*$R$2*$P$2*$T$2*$M$2)</f>
        <v>2365.2342107476243</v>
      </c>
      <c r="N39" s="71">
        <f t="shared" si="11"/>
        <v>1000</v>
      </c>
      <c r="O39" s="93">
        <f>I39*(1+$S$2)*(1+$O$2)/($L$2*$T$2*$R$2*$U$2*$V$2)</f>
        <v>14.473573556294237</v>
      </c>
      <c r="P39" s="76">
        <f t="shared" si="15"/>
        <v>13.600000000000001</v>
      </c>
      <c r="Q39" s="71">
        <f t="shared" si="20"/>
        <v>13.824</v>
      </c>
      <c r="R39" s="71">
        <f t="shared" si="21"/>
        <v>14.473573556294237</v>
      </c>
      <c r="S39" s="66">
        <f t="shared" si="22"/>
        <v>2.2978723404255321</v>
      </c>
      <c r="T39" s="79"/>
      <c r="U39" s="80"/>
      <c r="V39" s="81"/>
    </row>
    <row r="40" spans="1:22" ht="21" customHeight="1">
      <c r="A40" s="1">
        <v>8</v>
      </c>
      <c r="B40" s="1">
        <v>58</v>
      </c>
      <c r="C40" s="1" t="s">
        <v>174</v>
      </c>
      <c r="D40" s="1" t="s">
        <v>175</v>
      </c>
      <c r="E40" s="1" t="s">
        <v>383</v>
      </c>
      <c r="F40" s="1">
        <v>1.93</v>
      </c>
      <c r="G40" s="3" t="s">
        <v>319</v>
      </c>
      <c r="H40" s="65">
        <f t="shared" si="16"/>
        <v>46.32</v>
      </c>
      <c r="I40" s="65">
        <f t="shared" si="17"/>
        <v>46.32</v>
      </c>
      <c r="J40" s="65">
        <f t="shared" si="18"/>
        <v>0</v>
      </c>
      <c r="K40" s="66">
        <f t="shared" si="19"/>
        <v>36.164168278529985</v>
      </c>
      <c r="L40" s="67">
        <v>30</v>
      </c>
      <c r="M40" s="68">
        <f>(I40*1000)/($P$2*$M$2*$R$2)</f>
        <v>2193.181818181818</v>
      </c>
      <c r="N40" s="71">
        <f>$H$2*2</f>
        <v>1200</v>
      </c>
      <c r="O40" s="68">
        <f>(I40*(1+$S$2)*(1+$O$2))/($R$2*$U$2*$V$2)</f>
        <v>13.420733652312601</v>
      </c>
      <c r="P40" s="76">
        <f t="shared" si="15"/>
        <v>13.600000000000001</v>
      </c>
      <c r="Q40" s="71">
        <f t="shared" si="20"/>
        <v>16.588799999999999</v>
      </c>
      <c r="R40" s="71">
        <f t="shared" si="21"/>
        <v>13.420733652312601</v>
      </c>
      <c r="S40" s="66">
        <f t="shared" si="22"/>
        <v>2.4638297872340424</v>
      </c>
      <c r="T40" s="79"/>
      <c r="U40" s="80"/>
      <c r="V40" s="80"/>
    </row>
    <row r="41" spans="1:22" ht="24" customHeight="1">
      <c r="A41" s="1">
        <v>9</v>
      </c>
      <c r="B41" s="1">
        <v>63</v>
      </c>
      <c r="C41" s="1" t="s">
        <v>176</v>
      </c>
      <c r="D41" s="1" t="s">
        <v>177</v>
      </c>
      <c r="E41" s="1" t="s">
        <v>384</v>
      </c>
      <c r="F41" s="1">
        <v>1.99</v>
      </c>
      <c r="G41" s="3" t="s">
        <v>319</v>
      </c>
      <c r="H41" s="65">
        <f t="shared" si="16"/>
        <v>47.76</v>
      </c>
      <c r="I41" s="65">
        <f t="shared" si="17"/>
        <v>47.76</v>
      </c>
      <c r="J41" s="65">
        <f t="shared" si="18"/>
        <v>0</v>
      </c>
      <c r="K41" s="66">
        <f t="shared" si="19"/>
        <v>37.288442940038678</v>
      </c>
      <c r="L41" s="67">
        <v>30</v>
      </c>
      <c r="M41" s="68">
        <f>(I41*1000)/($P$2*$M$2*$R$2)</f>
        <v>2261.363636363636</v>
      </c>
      <c r="N41" s="71">
        <f>$H$2*2</f>
        <v>1200</v>
      </c>
      <c r="O41" s="68">
        <f>(I41*(1+$S$2)*(1+$O$2))/($R$2*$U$2*$V$2)</f>
        <v>13.837958532695374</v>
      </c>
      <c r="P41" s="76">
        <f t="shared" si="15"/>
        <v>13.600000000000001</v>
      </c>
      <c r="Q41" s="71">
        <f t="shared" si="20"/>
        <v>16.588799999999999</v>
      </c>
      <c r="R41" s="71">
        <f t="shared" si="21"/>
        <v>13.837958532695374</v>
      </c>
      <c r="S41" s="66">
        <f t="shared" si="22"/>
        <v>2.5404255319148938</v>
      </c>
      <c r="T41" s="79"/>
      <c r="U41" s="80"/>
      <c r="V41" s="80"/>
    </row>
    <row r="42" spans="1:22" ht="16.8" customHeight="1">
      <c r="A42" s="1">
        <v>19</v>
      </c>
      <c r="B42" s="1">
        <v>64</v>
      </c>
      <c r="C42" s="1" t="s">
        <v>196</v>
      </c>
      <c r="D42" s="1" t="s">
        <v>197</v>
      </c>
      <c r="E42" s="1">
        <v>2.0499999999999998</v>
      </c>
      <c r="F42" s="1">
        <v>2.0499999999999998</v>
      </c>
      <c r="G42" s="3" t="s">
        <v>319</v>
      </c>
      <c r="H42" s="65">
        <f t="shared" si="16"/>
        <v>49.199999999999996</v>
      </c>
      <c r="I42" s="65">
        <f t="shared" si="17"/>
        <v>49.199999999999996</v>
      </c>
      <c r="J42" s="65">
        <f t="shared" si="18"/>
        <v>0</v>
      </c>
      <c r="K42" s="66">
        <f t="shared" si="19"/>
        <v>43.991852187511739</v>
      </c>
      <c r="L42" s="67">
        <v>30</v>
      </c>
      <c r="M42" s="73">
        <f>(I42*1000)/($L$2*$R$2*$P$2*$T$2*$M$2)</f>
        <v>2693.7389622403498</v>
      </c>
      <c r="N42" s="71">
        <f>$H$2*2</f>
        <v>1200</v>
      </c>
      <c r="O42" s="93">
        <f>I42*(1+$S$2)*(1+$O$2)/($L$2*$T$2*$R$2*$U$2*$V$2)</f>
        <v>16.483792105779546</v>
      </c>
      <c r="P42" s="76">
        <f t="shared" si="15"/>
        <v>13.600000000000001</v>
      </c>
      <c r="Q42" s="71">
        <f t="shared" si="20"/>
        <v>16.588799999999999</v>
      </c>
      <c r="R42" s="71">
        <f t="shared" si="21"/>
        <v>16.483792105779546</v>
      </c>
      <c r="S42" s="66">
        <f t="shared" si="22"/>
        <v>2.6170212765957448</v>
      </c>
      <c r="T42" s="79"/>
      <c r="U42" s="80"/>
      <c r="V42" s="81"/>
    </row>
    <row r="43" spans="1:22" ht="24.6" customHeight="1">
      <c r="A43" s="1">
        <v>12</v>
      </c>
      <c r="B43" s="1">
        <v>65</v>
      </c>
      <c r="C43" s="1" t="s">
        <v>182</v>
      </c>
      <c r="D43" s="1" t="s">
        <v>183</v>
      </c>
      <c r="E43" s="1">
        <v>2.11</v>
      </c>
      <c r="F43" s="1">
        <v>2.11</v>
      </c>
      <c r="G43" s="3" t="s">
        <v>319</v>
      </c>
      <c r="H43" s="65">
        <f t="shared" si="16"/>
        <v>50.64</v>
      </c>
      <c r="I43" s="65">
        <f t="shared" si="17"/>
        <v>50.64</v>
      </c>
      <c r="J43" s="65">
        <f t="shared" si="18"/>
        <v>0</v>
      </c>
      <c r="K43" s="66">
        <f t="shared" si="19"/>
        <v>45.279418592999889</v>
      </c>
      <c r="L43" s="75">
        <v>30</v>
      </c>
      <c r="M43" s="73">
        <f>(I43*1000)/($L$2*$R$2*$P$2*$T$2*$M$2)</f>
        <v>2772.5801025986043</v>
      </c>
      <c r="N43" s="71">
        <f>$H$2*2</f>
        <v>1200</v>
      </c>
      <c r="O43" s="93">
        <f>I43*(1+$S$2)*(1+$O$2)/($L$2*$T$2*$R$2*$U$2*$V$2)</f>
        <v>16.966244557656019</v>
      </c>
      <c r="P43" s="76">
        <f>$G$2*6</f>
        <v>16.32</v>
      </c>
      <c r="Q43" s="71">
        <f t="shared" si="20"/>
        <v>16.588799999999999</v>
      </c>
      <c r="R43" s="71">
        <f t="shared" si="21"/>
        <v>16.966244557656019</v>
      </c>
      <c r="S43" s="66">
        <f t="shared" si="22"/>
        <v>2.6936170212765957</v>
      </c>
      <c r="T43" s="79"/>
      <c r="U43" s="80"/>
      <c r="V43" s="80"/>
    </row>
    <row r="44" spans="1:22" ht="21" customHeight="1">
      <c r="A44" s="1">
        <v>54</v>
      </c>
      <c r="B44" s="1">
        <v>66</v>
      </c>
      <c r="C44" s="1" t="s">
        <v>263</v>
      </c>
      <c r="D44" s="1" t="s">
        <v>264</v>
      </c>
      <c r="E44" s="1">
        <v>2.14</v>
      </c>
      <c r="F44" s="1">
        <v>2.14</v>
      </c>
      <c r="G44" s="3" t="s">
        <v>319</v>
      </c>
      <c r="H44" s="65">
        <f t="shared" si="16"/>
        <v>51.36</v>
      </c>
      <c r="I44" s="65">
        <f t="shared" si="17"/>
        <v>51.36</v>
      </c>
      <c r="J44" s="65">
        <f t="shared" si="18"/>
        <v>0</v>
      </c>
      <c r="K44" s="66">
        <f t="shared" si="19"/>
        <v>45.923201795743971</v>
      </c>
      <c r="L44" s="75">
        <v>30</v>
      </c>
      <c r="M44" s="73">
        <f>(I44*1000)/($L$2*$R$2*$P$2*$T$2*$M$2)</f>
        <v>2812.0006727777313</v>
      </c>
      <c r="N44" s="71">
        <f>$H$2*2</f>
        <v>1200</v>
      </c>
      <c r="O44" s="93">
        <f>I44*(1+$S$2)*(1+$O$2)/($L$2*$T$2*$R$2*$U$2*$V$2)</f>
        <v>17.207470783594257</v>
      </c>
      <c r="P44" s="76">
        <f>$G$2*6</f>
        <v>16.32</v>
      </c>
      <c r="Q44" s="71">
        <f t="shared" si="20"/>
        <v>16.588799999999999</v>
      </c>
      <c r="R44" s="71">
        <f t="shared" si="21"/>
        <v>17.207470783594257</v>
      </c>
      <c r="S44" s="66">
        <f t="shared" si="22"/>
        <v>2.7319148936170214</v>
      </c>
      <c r="T44" s="79"/>
      <c r="U44" s="80"/>
      <c r="V44" s="81"/>
    </row>
    <row r="45" spans="1:22" ht="18.600000000000001" customHeight="1">
      <c r="A45" s="1">
        <v>55</v>
      </c>
      <c r="B45" s="1">
        <v>70</v>
      </c>
      <c r="C45" s="1" t="s">
        <v>265</v>
      </c>
      <c r="D45" s="1" t="s">
        <v>266</v>
      </c>
      <c r="E45" s="1">
        <v>2.4700000000000002</v>
      </c>
      <c r="F45" s="1">
        <v>2.4700000000000002</v>
      </c>
      <c r="G45" s="3" t="s">
        <v>319</v>
      </c>
      <c r="H45" s="65">
        <f t="shared" si="16"/>
        <v>59.28</v>
      </c>
      <c r="I45" s="65">
        <f t="shared" si="17"/>
        <v>59.28</v>
      </c>
      <c r="J45" s="65">
        <f t="shared" si="18"/>
        <v>0</v>
      </c>
      <c r="K45" s="66">
        <f t="shared" si="19"/>
        <v>53.004817025928787</v>
      </c>
      <c r="L45" s="75">
        <v>50</v>
      </c>
      <c r="M45" s="73">
        <f>(I45*1000)/($L$2*$R$2*$P$2*$T$2*$M$2)</f>
        <v>3245.6269447481291</v>
      </c>
      <c r="N45" s="71">
        <f t="shared" ref="N45:N58" si="23">$I$2*2</f>
        <v>2000</v>
      </c>
      <c r="O45" s="93">
        <f>I45*(1+$S$2)*(1+$O$2)/($L$2*$T$2*$R$2*$U$2*$V$2)</f>
        <v>19.860959268914868</v>
      </c>
      <c r="P45" s="76">
        <f>$G$2*6</f>
        <v>16.32</v>
      </c>
      <c r="Q45" s="71">
        <f t="shared" si="20"/>
        <v>27.648</v>
      </c>
      <c r="R45" s="71">
        <f t="shared" si="21"/>
        <v>19.860959268914868</v>
      </c>
      <c r="S45" s="66">
        <f t="shared" si="22"/>
        <v>3.1531914893617023</v>
      </c>
      <c r="T45" s="79"/>
      <c r="U45" s="80"/>
      <c r="V45" s="81"/>
    </row>
    <row r="46" spans="1:22" ht="13.8" customHeight="1">
      <c r="A46" s="1">
        <v>7</v>
      </c>
      <c r="B46" s="1">
        <v>71</v>
      </c>
      <c r="C46" s="1" t="s">
        <v>172</v>
      </c>
      <c r="D46" s="1" t="s">
        <v>173</v>
      </c>
      <c r="E46" s="1" t="s">
        <v>385</v>
      </c>
      <c r="F46" s="1">
        <v>2.5099999999999998</v>
      </c>
      <c r="G46" s="3" t="s">
        <v>319</v>
      </c>
      <c r="H46" s="65">
        <f t="shared" si="16"/>
        <v>60.239999999999995</v>
      </c>
      <c r="I46" s="65">
        <f t="shared" si="17"/>
        <v>60.239999999999995</v>
      </c>
      <c r="J46" s="65">
        <f t="shared" si="18"/>
        <v>0</v>
      </c>
      <c r="K46" s="66">
        <f t="shared" si="19"/>
        <v>47.032156673114116</v>
      </c>
      <c r="L46" s="67">
        <v>50</v>
      </c>
      <c r="M46" s="68">
        <f>(I46*1000)/($P$2*$M$2*$R$2)</f>
        <v>2852.2727272727266</v>
      </c>
      <c r="N46" s="69">
        <f t="shared" si="23"/>
        <v>2000</v>
      </c>
      <c r="O46" s="68">
        <f>(I46*(1+$S$2)*(1+$O$2))/($R$2*$U$2*$V$2)</f>
        <v>17.453907496012757</v>
      </c>
      <c r="P46" s="76">
        <f>$G$2*6</f>
        <v>16.32</v>
      </c>
      <c r="Q46" s="71">
        <f t="shared" si="20"/>
        <v>27.648</v>
      </c>
      <c r="R46" s="71">
        <f t="shared" si="21"/>
        <v>17.453907496012757</v>
      </c>
      <c r="S46" s="66">
        <f t="shared" si="22"/>
        <v>3.204255319148936</v>
      </c>
      <c r="T46" s="72"/>
      <c r="U46" s="73"/>
      <c r="V46" s="80"/>
    </row>
    <row r="47" spans="1:22" ht="14.4" customHeight="1">
      <c r="A47" s="1">
        <v>28</v>
      </c>
      <c r="B47" s="1">
        <v>75</v>
      </c>
      <c r="C47" s="1" t="s">
        <v>213</v>
      </c>
      <c r="D47" s="1" t="s">
        <v>214</v>
      </c>
      <c r="E47" s="1">
        <v>2.6</v>
      </c>
      <c r="F47" s="1">
        <v>2.6</v>
      </c>
      <c r="G47" s="3" t="s">
        <v>319</v>
      </c>
      <c r="H47" s="65">
        <f t="shared" si="16"/>
        <v>62.400000000000006</v>
      </c>
      <c r="I47" s="65">
        <f t="shared" si="17"/>
        <v>62.400000000000006</v>
      </c>
      <c r="J47" s="65">
        <f t="shared" si="18"/>
        <v>0</v>
      </c>
      <c r="K47" s="66">
        <f t="shared" si="19"/>
        <v>55.794544237819785</v>
      </c>
      <c r="L47" s="75">
        <v>50</v>
      </c>
      <c r="M47" s="73">
        <f t="shared" ref="M47:M54" si="24">(I47*1000)/($L$2*$R$2*$P$2*$T$2*$M$2)</f>
        <v>3416.4494155243469</v>
      </c>
      <c r="N47" s="71">
        <f t="shared" si="23"/>
        <v>2000</v>
      </c>
      <c r="O47" s="93">
        <f t="shared" ref="O47:O54" si="25">I47*(1+$S$2)*(1+$O$2)/($L$2*$T$2*$R$2*$U$2*$V$2)</f>
        <v>20.906272914647229</v>
      </c>
      <c r="P47" s="76">
        <f t="shared" ref="P47:P55" si="26">$G$2*7</f>
        <v>19.040000000000003</v>
      </c>
      <c r="Q47" s="71">
        <f t="shared" si="20"/>
        <v>27.648</v>
      </c>
      <c r="R47" s="71">
        <f t="shared" si="21"/>
        <v>20.906272914647229</v>
      </c>
      <c r="S47" s="66">
        <f t="shared" si="22"/>
        <v>3.3191489361702131</v>
      </c>
      <c r="T47" s="79"/>
      <c r="U47" s="80"/>
      <c r="V47" s="80"/>
    </row>
    <row r="48" spans="1:22" ht="16.8" customHeight="1">
      <c r="A48" s="1">
        <v>39</v>
      </c>
      <c r="B48" s="1">
        <v>76</v>
      </c>
      <c r="C48" s="1" t="s">
        <v>233</v>
      </c>
      <c r="D48" s="1" t="s">
        <v>234</v>
      </c>
      <c r="E48" s="1">
        <v>2.63</v>
      </c>
      <c r="F48" s="1">
        <v>2.63</v>
      </c>
      <c r="G48" s="3" t="s">
        <v>319</v>
      </c>
      <c r="H48" s="65">
        <f t="shared" si="16"/>
        <v>63.12</v>
      </c>
      <c r="I48" s="65">
        <f t="shared" si="17"/>
        <v>63.12</v>
      </c>
      <c r="J48" s="65">
        <f t="shared" si="18"/>
        <v>0</v>
      </c>
      <c r="K48" s="66">
        <f t="shared" si="19"/>
        <v>56.438327440563853</v>
      </c>
      <c r="L48" s="67">
        <v>50</v>
      </c>
      <c r="M48" s="73">
        <f t="shared" si="24"/>
        <v>3455.8699857034735</v>
      </c>
      <c r="N48" s="69">
        <f t="shared" si="23"/>
        <v>2000</v>
      </c>
      <c r="O48" s="93">
        <f t="shared" si="25"/>
        <v>21.147499140585463</v>
      </c>
      <c r="P48" s="76">
        <f t="shared" si="26"/>
        <v>19.040000000000003</v>
      </c>
      <c r="Q48" s="71">
        <f t="shared" si="20"/>
        <v>27.648</v>
      </c>
      <c r="R48" s="71">
        <f t="shared" si="21"/>
        <v>21.147499140585463</v>
      </c>
      <c r="S48" s="66">
        <f t="shared" si="22"/>
        <v>3.3574468085106384</v>
      </c>
      <c r="T48" s="79"/>
      <c r="U48" s="80"/>
      <c r="V48" s="80"/>
    </row>
    <row r="49" spans="1:22" ht="16.8" customHeight="1">
      <c r="A49" s="1">
        <v>49</v>
      </c>
      <c r="B49" s="1">
        <v>78</v>
      </c>
      <c r="C49" s="1" t="s">
        <v>253</v>
      </c>
      <c r="D49" s="1" t="s">
        <v>254</v>
      </c>
      <c r="E49" s="1">
        <v>2.67</v>
      </c>
      <c r="F49" s="1">
        <v>2.67</v>
      </c>
      <c r="G49" s="3" t="s">
        <v>319</v>
      </c>
      <c r="H49" s="65">
        <f t="shared" si="16"/>
        <v>64.08</v>
      </c>
      <c r="I49" s="65">
        <f t="shared" si="17"/>
        <v>64.08</v>
      </c>
      <c r="J49" s="65">
        <f t="shared" si="18"/>
        <v>0</v>
      </c>
      <c r="K49" s="66">
        <f t="shared" si="19"/>
        <v>57.296705044222627</v>
      </c>
      <c r="L49" s="75">
        <v>50</v>
      </c>
      <c r="M49" s="73">
        <f t="shared" si="24"/>
        <v>3508.4307459423098</v>
      </c>
      <c r="N49" s="71">
        <f t="shared" si="23"/>
        <v>2000</v>
      </c>
      <c r="O49" s="93">
        <f t="shared" si="25"/>
        <v>21.469134108503116</v>
      </c>
      <c r="P49" s="76">
        <f t="shared" si="26"/>
        <v>19.040000000000003</v>
      </c>
      <c r="Q49" s="71">
        <f t="shared" si="20"/>
        <v>27.648</v>
      </c>
      <c r="R49" s="71">
        <f t="shared" si="21"/>
        <v>21.469134108503116</v>
      </c>
      <c r="S49" s="66">
        <f t="shared" si="22"/>
        <v>3.4085106382978725</v>
      </c>
      <c r="T49" s="79"/>
      <c r="U49" s="80"/>
      <c r="V49" s="80"/>
    </row>
    <row r="50" spans="1:22" ht="11.4" customHeight="1">
      <c r="A50" s="1">
        <v>33</v>
      </c>
      <c r="B50" s="1">
        <v>79</v>
      </c>
      <c r="C50" s="1" t="s">
        <v>90</v>
      </c>
      <c r="D50" s="1" t="s">
        <v>223</v>
      </c>
      <c r="E50" s="1">
        <v>2.7</v>
      </c>
      <c r="F50" s="1">
        <v>2.7</v>
      </c>
      <c r="G50" s="3" t="s">
        <v>319</v>
      </c>
      <c r="H50" s="65">
        <f t="shared" si="16"/>
        <v>64.800000000000011</v>
      </c>
      <c r="I50" s="65">
        <f t="shared" si="17"/>
        <v>64.800000000000011</v>
      </c>
      <c r="J50" s="65">
        <f t="shared" si="18"/>
        <v>0</v>
      </c>
      <c r="K50" s="66">
        <f t="shared" si="19"/>
        <v>57.940488246966709</v>
      </c>
      <c r="L50" s="75">
        <v>50</v>
      </c>
      <c r="M50" s="73">
        <f t="shared" si="24"/>
        <v>3547.8513161214373</v>
      </c>
      <c r="N50" s="71">
        <f t="shared" si="23"/>
        <v>2000</v>
      </c>
      <c r="O50" s="93">
        <f t="shared" si="25"/>
        <v>21.710360334441358</v>
      </c>
      <c r="P50" s="76">
        <f t="shared" si="26"/>
        <v>19.040000000000003</v>
      </c>
      <c r="Q50" s="71">
        <f t="shared" si="20"/>
        <v>27.648</v>
      </c>
      <c r="R50" s="71">
        <f t="shared" si="21"/>
        <v>21.710360334441358</v>
      </c>
      <c r="S50" s="66">
        <f t="shared" si="22"/>
        <v>3.4468085106382982</v>
      </c>
      <c r="T50" s="79"/>
      <c r="U50" s="125"/>
      <c r="V50" s="80"/>
    </row>
    <row r="51" spans="1:22" s="92" customFormat="1" ht="15" customHeight="1">
      <c r="A51" s="1">
        <v>13</v>
      </c>
      <c r="B51" s="1">
        <v>81</v>
      </c>
      <c r="C51" s="1" t="s">
        <v>184</v>
      </c>
      <c r="D51" s="1" t="s">
        <v>185</v>
      </c>
      <c r="E51" s="1">
        <v>2.74</v>
      </c>
      <c r="F51" s="1">
        <v>2.74</v>
      </c>
      <c r="G51" s="3" t="s">
        <v>319</v>
      </c>
      <c r="H51" s="65">
        <f t="shared" si="16"/>
        <v>65.760000000000005</v>
      </c>
      <c r="I51" s="65">
        <f t="shared" si="17"/>
        <v>65.760000000000005</v>
      </c>
      <c r="J51" s="65">
        <f t="shared" si="18"/>
        <v>0</v>
      </c>
      <c r="K51" s="66">
        <f t="shared" si="19"/>
        <v>58.798865850625454</v>
      </c>
      <c r="L51" s="75">
        <v>50</v>
      </c>
      <c r="M51" s="73">
        <f t="shared" si="24"/>
        <v>3600.4120763602727</v>
      </c>
      <c r="N51" s="71">
        <f t="shared" si="23"/>
        <v>2000</v>
      </c>
      <c r="O51" s="93">
        <f t="shared" si="25"/>
        <v>22.031995302359004</v>
      </c>
      <c r="P51" s="76">
        <f t="shared" si="26"/>
        <v>19.040000000000003</v>
      </c>
      <c r="Q51" s="71">
        <f t="shared" si="20"/>
        <v>27.648</v>
      </c>
      <c r="R51" s="71">
        <f t="shared" si="21"/>
        <v>22.031995302359004</v>
      </c>
      <c r="S51" s="66">
        <f t="shared" si="22"/>
        <v>3.4978723404255323</v>
      </c>
      <c r="T51" s="79"/>
      <c r="U51" s="80"/>
      <c r="V51" s="80"/>
    </row>
    <row r="52" spans="1:22" ht="19.8" customHeight="1">
      <c r="A52" s="1">
        <v>25</v>
      </c>
      <c r="B52" s="1">
        <v>82</v>
      </c>
      <c r="C52" s="1" t="s">
        <v>89</v>
      </c>
      <c r="D52" s="1" t="s">
        <v>208</v>
      </c>
      <c r="E52" s="1">
        <v>2.77</v>
      </c>
      <c r="F52" s="1">
        <v>2.77</v>
      </c>
      <c r="G52" s="3" t="s">
        <v>319</v>
      </c>
      <c r="H52" s="65">
        <f t="shared" si="16"/>
        <v>66.48</v>
      </c>
      <c r="I52" s="65">
        <f t="shared" si="17"/>
        <v>66.48</v>
      </c>
      <c r="J52" s="65">
        <f t="shared" si="18"/>
        <v>0</v>
      </c>
      <c r="K52" s="66">
        <f t="shared" si="19"/>
        <v>59.442649053369536</v>
      </c>
      <c r="L52" s="75">
        <v>50</v>
      </c>
      <c r="M52" s="73">
        <f t="shared" si="24"/>
        <v>3639.8326465393998</v>
      </c>
      <c r="N52" s="71">
        <f t="shared" si="23"/>
        <v>2000</v>
      </c>
      <c r="O52" s="93">
        <f t="shared" si="25"/>
        <v>22.273221528297242</v>
      </c>
      <c r="P52" s="76">
        <f t="shared" si="26"/>
        <v>19.040000000000003</v>
      </c>
      <c r="Q52" s="71">
        <f t="shared" si="20"/>
        <v>27.648</v>
      </c>
      <c r="R52" s="71">
        <f t="shared" si="21"/>
        <v>22.273221528297242</v>
      </c>
      <c r="S52" s="66">
        <f t="shared" si="22"/>
        <v>3.5361702127659576</v>
      </c>
      <c r="T52" s="79"/>
      <c r="U52" s="80"/>
      <c r="V52" s="80"/>
    </row>
    <row r="53" spans="1:22" ht="13.8" customHeight="1">
      <c r="A53" s="1">
        <v>14</v>
      </c>
      <c r="B53" s="1">
        <v>83</v>
      </c>
      <c r="C53" s="1" t="s">
        <v>186</v>
      </c>
      <c r="D53" s="1" t="s">
        <v>187</v>
      </c>
      <c r="E53" s="1">
        <v>2.78</v>
      </c>
      <c r="F53" s="1">
        <v>2.78</v>
      </c>
      <c r="G53" s="3" t="s">
        <v>319</v>
      </c>
      <c r="H53" s="65">
        <f t="shared" si="16"/>
        <v>66.72</v>
      </c>
      <c r="I53" s="65">
        <f t="shared" si="17"/>
        <v>66.72</v>
      </c>
      <c r="J53" s="65">
        <f t="shared" si="18"/>
        <v>0</v>
      </c>
      <c r="K53" s="66">
        <f t="shared" si="19"/>
        <v>59.657243454284213</v>
      </c>
      <c r="L53" s="75">
        <v>50</v>
      </c>
      <c r="M53" s="73">
        <f t="shared" si="24"/>
        <v>3652.9728365991091</v>
      </c>
      <c r="N53" s="71">
        <f t="shared" si="23"/>
        <v>2000</v>
      </c>
      <c r="O53" s="93">
        <f t="shared" si="25"/>
        <v>22.353630270276653</v>
      </c>
      <c r="P53" s="76">
        <f t="shared" si="26"/>
        <v>19.040000000000003</v>
      </c>
      <c r="Q53" s="71">
        <f t="shared" si="20"/>
        <v>27.648</v>
      </c>
      <c r="R53" s="71">
        <f t="shared" si="21"/>
        <v>22.353630270276653</v>
      </c>
      <c r="S53" s="66">
        <f t="shared" si="22"/>
        <v>3.548936170212766</v>
      </c>
      <c r="T53" s="79"/>
      <c r="U53" s="125"/>
      <c r="V53" s="81"/>
    </row>
    <row r="54" spans="1:22" ht="15.6" customHeight="1">
      <c r="A54" s="1">
        <v>56</v>
      </c>
      <c r="B54" s="1">
        <v>85</v>
      </c>
      <c r="C54" s="1" t="s">
        <v>267</v>
      </c>
      <c r="D54" s="1" t="s">
        <v>268</v>
      </c>
      <c r="E54" s="1">
        <v>2.85</v>
      </c>
      <c r="F54" s="1">
        <v>2.85</v>
      </c>
      <c r="G54" s="3" t="s">
        <v>319</v>
      </c>
      <c r="H54" s="65">
        <f t="shared" si="16"/>
        <v>68.400000000000006</v>
      </c>
      <c r="I54" s="65">
        <f t="shared" si="17"/>
        <v>68.400000000000006</v>
      </c>
      <c r="J54" s="65">
        <f t="shared" si="18"/>
        <v>0</v>
      </c>
      <c r="K54" s="66">
        <f t="shared" si="19"/>
        <v>61.159404260687062</v>
      </c>
      <c r="L54" s="75">
        <v>50</v>
      </c>
      <c r="M54" s="73">
        <f t="shared" si="24"/>
        <v>3744.954167017072</v>
      </c>
      <c r="N54" s="71">
        <f t="shared" si="23"/>
        <v>2000</v>
      </c>
      <c r="O54" s="93">
        <f t="shared" si="25"/>
        <v>22.916491464132541</v>
      </c>
      <c r="P54" s="76">
        <f t="shared" si="26"/>
        <v>19.040000000000003</v>
      </c>
      <c r="Q54" s="71">
        <f t="shared" si="20"/>
        <v>27.648</v>
      </c>
      <c r="R54" s="71">
        <f t="shared" si="21"/>
        <v>22.916491464132541</v>
      </c>
      <c r="S54" s="66">
        <f t="shared" si="22"/>
        <v>3.6382978723404258</v>
      </c>
      <c r="T54" s="79"/>
      <c r="U54" s="80"/>
      <c r="V54" s="80"/>
    </row>
    <row r="55" spans="1:22" ht="13.8" customHeight="1">
      <c r="A55" s="1">
        <v>5</v>
      </c>
      <c r="B55" s="1">
        <v>108</v>
      </c>
      <c r="C55" s="1" t="s">
        <v>168</v>
      </c>
      <c r="D55" s="1" t="s">
        <v>169</v>
      </c>
      <c r="E55" s="1" t="s">
        <v>386</v>
      </c>
      <c r="F55" s="1">
        <v>2.96</v>
      </c>
      <c r="G55" s="3" t="s">
        <v>319</v>
      </c>
      <c r="H55" s="65">
        <f t="shared" si="16"/>
        <v>71.039999999999992</v>
      </c>
      <c r="I55" s="65">
        <f t="shared" si="17"/>
        <v>71.039999999999992</v>
      </c>
      <c r="J55" s="65">
        <f t="shared" si="18"/>
        <v>0</v>
      </c>
      <c r="K55" s="66">
        <f t="shared" si="19"/>
        <v>55.464216634429384</v>
      </c>
      <c r="L55" s="67">
        <v>50</v>
      </c>
      <c r="M55" s="68">
        <f>(I55*1000)/($P$2*$M$2*$R$2)</f>
        <v>3363.6363636363626</v>
      </c>
      <c r="N55" s="69">
        <f t="shared" si="23"/>
        <v>2000</v>
      </c>
      <c r="O55" s="68">
        <f>(I55*(1+$S$2)*(1+$O$2))/($R$2*$U$2*$V$2)</f>
        <v>20.583094098883571</v>
      </c>
      <c r="P55" s="76">
        <f t="shared" si="26"/>
        <v>19.040000000000003</v>
      </c>
      <c r="Q55" s="71">
        <f t="shared" si="20"/>
        <v>27.648</v>
      </c>
      <c r="R55" s="71">
        <f t="shared" si="21"/>
        <v>20.583094098883571</v>
      </c>
      <c r="S55" s="66">
        <f t="shared" si="22"/>
        <v>3.7787234042553193</v>
      </c>
      <c r="T55" s="72"/>
      <c r="U55" s="73"/>
      <c r="V55" s="125"/>
    </row>
    <row r="56" spans="1:22" ht="20.399999999999999" customHeight="1">
      <c r="A56" s="1">
        <v>35</v>
      </c>
      <c r="B56" s="1">
        <v>90</v>
      </c>
      <c r="C56" s="1" t="s">
        <v>226</v>
      </c>
      <c r="D56" s="1" t="s">
        <v>227</v>
      </c>
      <c r="E56" s="1">
        <v>3.12</v>
      </c>
      <c r="F56" s="1">
        <v>3.12</v>
      </c>
      <c r="G56" s="3" t="s">
        <v>319</v>
      </c>
      <c r="H56" s="65">
        <f t="shared" si="16"/>
        <v>74.88</v>
      </c>
      <c r="I56" s="65">
        <f t="shared" si="17"/>
        <v>74.88</v>
      </c>
      <c r="J56" s="65">
        <f t="shared" si="18"/>
        <v>0</v>
      </c>
      <c r="K56" s="66">
        <f t="shared" si="19"/>
        <v>66.953453085383742</v>
      </c>
      <c r="L56" s="67">
        <v>50</v>
      </c>
      <c r="M56" s="73">
        <f>(I56*1000)/($L$2*$R$2*$P$2*$T$2*$M$2)</f>
        <v>4099.7392986292161</v>
      </c>
      <c r="N56" s="71">
        <f t="shared" si="23"/>
        <v>2000</v>
      </c>
      <c r="O56" s="93">
        <f>I56*(1+$S$2)*(1+$O$2)/($L$2*$T$2*$R$2*$U$2*$V$2)</f>
        <v>25.087527497576676</v>
      </c>
      <c r="P56" s="76">
        <f>$G$2*8</f>
        <v>21.76</v>
      </c>
      <c r="Q56" s="71">
        <f t="shared" si="20"/>
        <v>27.648</v>
      </c>
      <c r="R56" s="71">
        <f t="shared" si="21"/>
        <v>25.087527497576676</v>
      </c>
      <c r="S56" s="66">
        <f t="shared" si="22"/>
        <v>3.9829787234042557</v>
      </c>
      <c r="T56" s="79"/>
      <c r="U56" s="80"/>
      <c r="V56" s="80"/>
    </row>
    <row r="57" spans="1:22" ht="29.4" customHeight="1">
      <c r="A57" s="1">
        <v>21</v>
      </c>
      <c r="B57" s="1">
        <v>94</v>
      </c>
      <c r="C57" s="1" t="s">
        <v>200</v>
      </c>
      <c r="D57" s="1" t="s">
        <v>201</v>
      </c>
      <c r="E57" s="1">
        <v>3.82</v>
      </c>
      <c r="F57" s="1">
        <v>3.82</v>
      </c>
      <c r="G57" s="3" t="s">
        <v>319</v>
      </c>
      <c r="H57" s="65">
        <f t="shared" si="16"/>
        <v>91.679999999999993</v>
      </c>
      <c r="I57" s="65">
        <f t="shared" si="17"/>
        <v>91.679999999999993</v>
      </c>
      <c r="J57" s="65">
        <f t="shared" si="18"/>
        <v>0</v>
      </c>
      <c r="K57" s="66">
        <f t="shared" si="19"/>
        <v>81.975061149412142</v>
      </c>
      <c r="L57" s="67">
        <v>50</v>
      </c>
      <c r="M57" s="73">
        <f>(I57*1000)/($L$2*$R$2*$P$2*$T$2*$M$2)</f>
        <v>5019.552602808847</v>
      </c>
      <c r="N57" s="71">
        <f t="shared" si="23"/>
        <v>2000</v>
      </c>
      <c r="O57" s="93">
        <f>I57*(1+$S$2)*(1+$O$2)/($L$2*$T$2*$R$2*$U$2*$V$2)</f>
        <v>30.716139436135542</v>
      </c>
      <c r="P57" s="76">
        <f>$G$2*10</f>
        <v>27.200000000000003</v>
      </c>
      <c r="Q57" s="71">
        <f t="shared" si="20"/>
        <v>27.648</v>
      </c>
      <c r="R57" s="71">
        <f t="shared" si="21"/>
        <v>30.716139436135542</v>
      </c>
      <c r="S57" s="66">
        <f t="shared" si="22"/>
        <v>4.8765957446808512</v>
      </c>
      <c r="T57" s="79"/>
      <c r="U57" s="125"/>
      <c r="V57" s="80"/>
    </row>
    <row r="58" spans="1:22" ht="35.4" customHeight="1">
      <c r="A58" s="1">
        <v>15</v>
      </c>
      <c r="B58" s="1">
        <v>95</v>
      </c>
      <c r="C58" s="1" t="s">
        <v>188</v>
      </c>
      <c r="D58" s="1" t="s">
        <v>189</v>
      </c>
      <c r="E58" s="1">
        <v>3.99</v>
      </c>
      <c r="F58" s="1">
        <v>3.99</v>
      </c>
      <c r="G58" s="3" t="s">
        <v>319</v>
      </c>
      <c r="H58" s="65">
        <f t="shared" si="16"/>
        <v>95.76</v>
      </c>
      <c r="I58" s="65">
        <f t="shared" si="17"/>
        <v>95.76</v>
      </c>
      <c r="J58" s="65">
        <f t="shared" si="18"/>
        <v>0</v>
      </c>
      <c r="K58" s="66">
        <f t="shared" si="19"/>
        <v>85.623165964961899</v>
      </c>
      <c r="L58" s="75">
        <v>50</v>
      </c>
      <c r="M58" s="73">
        <f>(I58*1000)/($L$2*$R$2*$P$2*$T$2*$M$2)</f>
        <v>5242.9358338239008</v>
      </c>
      <c r="N58" s="71">
        <f t="shared" si="23"/>
        <v>2000</v>
      </c>
      <c r="O58" s="93">
        <f>I58*(1+$S$2)*(1+$O$2)/($L$2*$T$2*$R$2*$U$2*$V$2)</f>
        <v>32.083088049785559</v>
      </c>
      <c r="P58" s="76">
        <f>$G$2*10</f>
        <v>27.200000000000003</v>
      </c>
      <c r="Q58" s="71">
        <f t="shared" si="20"/>
        <v>27.648</v>
      </c>
      <c r="R58" s="71">
        <f t="shared" si="21"/>
        <v>32.083088049785559</v>
      </c>
      <c r="S58" s="66">
        <f t="shared" si="22"/>
        <v>5.0936170212765957</v>
      </c>
      <c r="T58" s="79"/>
      <c r="U58" s="80"/>
      <c r="V58" s="80"/>
    </row>
    <row r="59" spans="1:22" ht="44.4" customHeight="1">
      <c r="A59" s="1">
        <v>57</v>
      </c>
      <c r="B59" s="1">
        <v>96</v>
      </c>
      <c r="C59" s="1" t="s">
        <v>269</v>
      </c>
      <c r="D59" s="1" t="s">
        <v>270</v>
      </c>
      <c r="E59" s="1">
        <v>4.62</v>
      </c>
      <c r="F59" s="1">
        <v>4.62</v>
      </c>
      <c r="G59" s="3" t="s">
        <v>319</v>
      </c>
      <c r="H59" s="65">
        <f t="shared" si="16"/>
        <v>110.88</v>
      </c>
      <c r="I59" s="65">
        <f t="shared" si="17"/>
        <v>110.88</v>
      </c>
      <c r="J59" s="65">
        <f t="shared" si="18"/>
        <v>0</v>
      </c>
      <c r="K59" s="66">
        <f t="shared" si="19"/>
        <v>99.142613222587443</v>
      </c>
      <c r="L59" s="75">
        <v>50</v>
      </c>
      <c r="M59" s="73">
        <f>(I59*1000)/($L$2*$R$2*$P$2*$T$2*$M$2)</f>
        <v>6070.7678075855692</v>
      </c>
      <c r="N59" s="71">
        <f>$I$2*3</f>
        <v>3000</v>
      </c>
      <c r="O59" s="93">
        <f>I59*(1+$S$2)*(1+$O$2)/($L$2*$T$2*$R$2*$U$2*$V$2)</f>
        <v>37.148838794488533</v>
      </c>
      <c r="P59" s="76">
        <f>$G$2*12</f>
        <v>32.64</v>
      </c>
      <c r="Q59" s="71">
        <f t="shared" si="20"/>
        <v>41.472000000000001</v>
      </c>
      <c r="R59" s="71">
        <f t="shared" si="21"/>
        <v>37.148838794488533</v>
      </c>
      <c r="S59" s="66">
        <f t="shared" si="22"/>
        <v>5.8978723404255318</v>
      </c>
      <c r="T59" s="127"/>
      <c r="U59" s="55"/>
      <c r="V59" s="55"/>
    </row>
    <row r="60" spans="1:22" ht="58.2" customHeight="1">
      <c r="A60" s="1">
        <v>24</v>
      </c>
      <c r="B60" s="1">
        <v>98</v>
      </c>
      <c r="C60" s="1" t="s">
        <v>206</v>
      </c>
      <c r="D60" s="1" t="s">
        <v>207</v>
      </c>
      <c r="E60" s="1">
        <v>5.98</v>
      </c>
      <c r="F60" s="1">
        <v>5.98</v>
      </c>
      <c r="G60" s="3" t="s">
        <v>319</v>
      </c>
      <c r="H60" s="65">
        <f t="shared" si="16"/>
        <v>143.52000000000001</v>
      </c>
      <c r="I60" s="65">
        <f t="shared" si="17"/>
        <v>143.52000000000001</v>
      </c>
      <c r="J60" s="65">
        <f t="shared" si="18"/>
        <v>0</v>
      </c>
      <c r="K60" s="66">
        <f t="shared" si="19"/>
        <v>128.32745174698547</v>
      </c>
      <c r="L60" s="75">
        <v>50</v>
      </c>
      <c r="M60" s="73">
        <f>(I60*1000)/($L$2*$R$2*$P$2*$T$2*$M$2)</f>
        <v>7857.8336557059965</v>
      </c>
      <c r="N60" s="71">
        <f>$I$2*4</f>
        <v>4000</v>
      </c>
      <c r="O60" s="93">
        <f>I60*(1+$S$2)*(1+$O$2)/($L$2*$T$2*$R$2*$U$2*$V$2)</f>
        <v>48.084427703688633</v>
      </c>
      <c r="P60" s="76">
        <f>$G$2*15</f>
        <v>40.800000000000004</v>
      </c>
      <c r="Q60" s="71">
        <f t="shared" si="20"/>
        <v>55.295999999999999</v>
      </c>
      <c r="R60" s="71">
        <f t="shared" si="21"/>
        <v>48.084427703688633</v>
      </c>
      <c r="S60" s="66">
        <f t="shared" si="22"/>
        <v>7.6340425531914899</v>
      </c>
      <c r="T60" s="79"/>
      <c r="U60" s="125"/>
      <c r="V60" s="80"/>
    </row>
    <row r="61" spans="1:22" ht="13.2" customHeight="1">
      <c r="A61" s="130" t="s">
        <v>322</v>
      </c>
      <c r="B61" s="130"/>
      <c r="C61" s="130"/>
      <c r="D61" s="130"/>
      <c r="E61" s="130">
        <v>132.04999999999995</v>
      </c>
      <c r="F61" s="1">
        <f>SUM(F1:F60)</f>
        <v>132.04999999999995</v>
      </c>
      <c r="G61" s="1"/>
      <c r="H61" s="1"/>
      <c r="I61" s="1"/>
      <c r="J61" s="1"/>
      <c r="K61" s="1">
        <f>SUM(K1:K60)</f>
        <v>2264.806226370024</v>
      </c>
      <c r="L61" s="1"/>
      <c r="M61" s="1">
        <f>SUM(M1:M60)</f>
        <v>138510.17727693211</v>
      </c>
      <c r="N61" s="1"/>
      <c r="O61" s="1">
        <f>SUM(O1:O60)</f>
        <v>847.29135849463034</v>
      </c>
      <c r="P61" s="16"/>
      <c r="Q61" s="16"/>
      <c r="R61" s="16"/>
      <c r="S61" s="16"/>
      <c r="T61" s="16"/>
      <c r="U61" s="16"/>
      <c r="V61" s="16"/>
    </row>
    <row r="62" spans="1:22" ht="9.6" customHeight="1">
      <c r="A62" s="119" t="s">
        <v>312</v>
      </c>
      <c r="B62" s="129" t="s">
        <v>313</v>
      </c>
      <c r="C62" s="128"/>
      <c r="D62" s="128"/>
      <c r="E62" s="128"/>
      <c r="F62" s="64"/>
      <c r="G62" s="2"/>
      <c r="H62" s="63"/>
      <c r="I62" s="63"/>
      <c r="J62" s="63"/>
      <c r="K62" s="63"/>
      <c r="L62" s="117"/>
      <c r="M62" s="63"/>
      <c r="N62" s="117"/>
      <c r="O62" s="63"/>
      <c r="P62" s="117"/>
      <c r="Q62" s="117"/>
      <c r="R62" s="117"/>
      <c r="S62" s="63"/>
      <c r="T62" s="117"/>
      <c r="U62" s="63"/>
      <c r="V62" s="63"/>
    </row>
    <row r="63" spans="1:22" ht="10.199999999999999" customHeight="1">
      <c r="A63" s="119" t="s">
        <v>315</v>
      </c>
      <c r="B63" s="129" t="s">
        <v>316</v>
      </c>
      <c r="C63" s="128"/>
      <c r="D63" s="128"/>
      <c r="E63" s="128"/>
      <c r="F63" s="1"/>
      <c r="G63" s="2"/>
      <c r="H63" s="65"/>
      <c r="I63" s="65"/>
      <c r="J63" s="65"/>
      <c r="K63" s="66">
        <f>(F63*1000+((M63/5)*($M$2/2)*2.4))/$L$2*(1+$J$2)/(0.8*1000)</f>
        <v>0</v>
      </c>
      <c r="L63" s="75"/>
      <c r="M63" s="68"/>
      <c r="N63" s="71"/>
      <c r="O63" s="68"/>
      <c r="P63" s="76"/>
      <c r="Q63" s="71">
        <f>((N63/5)*$Q$2*($M$2/2)*2.4)/1000</f>
        <v>0</v>
      </c>
      <c r="R63" s="71"/>
      <c r="S63" s="66"/>
      <c r="T63" s="72"/>
      <c r="U63" s="73"/>
      <c r="V63" s="80"/>
    </row>
    <row r="64" spans="1:22" ht="12.6" customHeight="1">
      <c r="A64" s="119" t="s">
        <v>317</v>
      </c>
      <c r="B64" s="129" t="s">
        <v>318</v>
      </c>
      <c r="C64" s="128"/>
      <c r="D64" s="128"/>
      <c r="E64" s="128"/>
      <c r="F64" s="1"/>
      <c r="G64" s="2"/>
      <c r="H64" s="65"/>
      <c r="I64" s="65"/>
      <c r="J64" s="65"/>
      <c r="K64" s="66">
        <f>(F64*1000+((M64/5)*($M$2/2)*2.4))/$L$2*(1+$J$2)/(0.8*1000)</f>
        <v>0</v>
      </c>
      <c r="L64" s="75"/>
      <c r="M64" s="68"/>
      <c r="N64" s="71"/>
      <c r="O64" s="68"/>
      <c r="P64" s="76"/>
      <c r="Q64" s="71">
        <f>((N64/5)*$Q$2*($M$2/2)*2.4)/1000</f>
        <v>0</v>
      </c>
      <c r="R64" s="71"/>
      <c r="S64" s="66"/>
      <c r="T64" s="72"/>
      <c r="U64" s="73"/>
      <c r="V64" s="80"/>
    </row>
    <row r="65" spans="1:22" ht="12" customHeight="1">
      <c r="A65" s="119" t="s">
        <v>320</v>
      </c>
      <c r="B65" s="129" t="s">
        <v>321</v>
      </c>
      <c r="C65" s="129"/>
      <c r="D65" s="129"/>
      <c r="E65" s="129"/>
      <c r="F65" s="1"/>
      <c r="G65" s="3"/>
      <c r="H65" s="65"/>
      <c r="I65" s="65"/>
      <c r="J65" s="65"/>
      <c r="K65" s="66">
        <f>(F65*1000+((M65/5)*($M$2/2)*2.4))/$L$2*(1+$J$2)/(0.8*1000)</f>
        <v>0</v>
      </c>
      <c r="L65" s="75"/>
      <c r="M65" s="68"/>
      <c r="N65" s="71"/>
      <c r="O65" s="68"/>
      <c r="P65" s="76"/>
      <c r="Q65" s="71"/>
      <c r="R65" s="71"/>
      <c r="S65" s="66"/>
      <c r="T65" s="79"/>
      <c r="U65" s="80"/>
      <c r="V65" s="80"/>
    </row>
  </sheetData>
  <protectedRanges>
    <protectedRange sqref="U5:V13 L13 M5:R5 L6:O8 P6:R64 L9:L11 M9:O64 H5:K64" name="Range1_43_2"/>
    <protectedRange sqref="S5:T5 T6:T13 S6:S64" name="Range1_45_2"/>
    <protectedRange sqref="T49:U63 T14:U46 V14:V27 L12 L5 L14:L64" name="Range1_43_1_2"/>
    <protectedRange sqref="V28:V39" name="Range1_44_1"/>
    <protectedRange sqref="V40:V46 V49:V54" name="Range1_45_1_2"/>
    <protectedRange sqref="V55:V63" name="Range1_46_1"/>
    <protectedRange sqref="T47:U48" name="Range1_43_1_1_1"/>
    <protectedRange sqref="V47:V48" name="Range1_45_1_1_1"/>
  </protectedRanges>
  <autoFilter ref="A3:V65">
    <sortState ref="A4:V65">
      <sortCondition ref="F5"/>
    </sortState>
  </autoFilter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7"/>
  <sheetViews>
    <sheetView workbookViewId="0">
      <selection sqref="A1:N15"/>
    </sheetView>
  </sheetViews>
  <sheetFormatPr defaultRowHeight="14.4"/>
  <cols>
    <col min="2" max="2" width="16" customWidth="1"/>
    <col min="3" max="4" width="9.6640625" customWidth="1"/>
    <col min="5" max="6" width="10.88671875" customWidth="1"/>
    <col min="7" max="8" width="11" customWidth="1"/>
    <col min="9" max="10" width="9.6640625" customWidth="1"/>
    <col min="11" max="12" width="9.5546875" customWidth="1"/>
  </cols>
  <sheetData>
    <row r="1" spans="1:24">
      <c r="C1" s="206" t="s">
        <v>93</v>
      </c>
      <c r="D1" s="206"/>
      <c r="E1" s="206"/>
      <c r="F1" s="206"/>
      <c r="G1" s="206"/>
      <c r="H1" s="206"/>
      <c r="I1" s="206"/>
      <c r="J1" s="206"/>
      <c r="K1" s="206"/>
      <c r="L1" s="159"/>
      <c r="M1" s="160" t="s">
        <v>392</v>
      </c>
      <c r="N1" s="160" t="s">
        <v>393</v>
      </c>
    </row>
    <row r="2" spans="1:24">
      <c r="B2" s="39" t="s">
        <v>81</v>
      </c>
      <c r="C2" s="207" t="s">
        <v>215</v>
      </c>
      <c r="D2" s="208"/>
      <c r="E2" s="207" t="s">
        <v>209</v>
      </c>
      <c r="F2" s="208"/>
      <c r="G2" s="207" t="s">
        <v>211</v>
      </c>
      <c r="H2" s="208"/>
      <c r="I2" s="207" t="s">
        <v>229</v>
      </c>
      <c r="J2" s="208"/>
      <c r="K2" s="207" t="s">
        <v>226</v>
      </c>
      <c r="L2" s="208"/>
      <c r="M2" s="43" t="s">
        <v>87</v>
      </c>
      <c r="N2" s="43" t="s">
        <v>87</v>
      </c>
      <c r="O2" s="205" t="s">
        <v>394</v>
      </c>
      <c r="P2" s="205"/>
      <c r="Q2" s="205"/>
      <c r="R2" s="205"/>
      <c r="S2" s="205"/>
      <c r="T2" s="205"/>
      <c r="U2" s="205"/>
      <c r="V2" s="205"/>
      <c r="W2" s="205"/>
      <c r="X2" s="205"/>
    </row>
    <row r="3" spans="1:24">
      <c r="B3" s="39" t="s">
        <v>7</v>
      </c>
      <c r="C3" s="24">
        <v>7.8</v>
      </c>
      <c r="D3" s="24">
        <f>C3</f>
        <v>7.8</v>
      </c>
      <c r="E3" s="24">
        <v>10.4</v>
      </c>
      <c r="F3" s="24">
        <f>E3</f>
        <v>10.4</v>
      </c>
      <c r="G3" s="24">
        <v>10.4</v>
      </c>
      <c r="H3" s="24">
        <f>G3</f>
        <v>10.4</v>
      </c>
      <c r="I3" s="24">
        <v>10.4</v>
      </c>
      <c r="J3" s="24">
        <f>I3</f>
        <v>10.4</v>
      </c>
      <c r="K3" s="24">
        <v>18.2</v>
      </c>
      <c r="L3" s="24">
        <f>K3</f>
        <v>18.2</v>
      </c>
      <c r="M3" s="1">
        <f>C3+E3+G3+I3+K3</f>
        <v>57.2</v>
      </c>
      <c r="N3" s="1">
        <f>D3+F3+H3+J3+L3</f>
        <v>57.2</v>
      </c>
      <c r="O3" s="204" t="str">
        <f>C2</f>
        <v>SGM00912</v>
      </c>
      <c r="P3" s="204"/>
      <c r="Q3" s="204" t="str">
        <f t="shared" ref="Q3" si="0">E2</f>
        <v>SAO10033</v>
      </c>
      <c r="R3" s="204"/>
      <c r="S3" s="204" t="str">
        <f t="shared" ref="S3" si="1">G2</f>
        <v>SAO10092</v>
      </c>
      <c r="T3" s="204"/>
      <c r="U3" s="204" t="str">
        <f t="shared" ref="U3" si="2">I2</f>
        <v>SGT31033</v>
      </c>
      <c r="V3" s="204"/>
      <c r="W3" s="204" t="str">
        <f t="shared" ref="W3" si="3">K2</f>
        <v>SAO10196</v>
      </c>
      <c r="X3" s="204"/>
    </row>
    <row r="4" spans="1:24" ht="28.8">
      <c r="A4" t="s">
        <v>88</v>
      </c>
      <c r="B4" s="40" t="s">
        <v>80</v>
      </c>
      <c r="C4" s="45" t="s">
        <v>79</v>
      </c>
      <c r="D4" s="45" t="s">
        <v>391</v>
      </c>
      <c r="E4" s="45" t="s">
        <v>79</v>
      </c>
      <c r="F4" s="45" t="s">
        <v>391</v>
      </c>
      <c r="G4" s="45" t="s">
        <v>79</v>
      </c>
      <c r="H4" s="45" t="s">
        <v>391</v>
      </c>
      <c r="I4" s="45" t="s">
        <v>79</v>
      </c>
      <c r="J4" s="45" t="s">
        <v>391</v>
      </c>
      <c r="K4" s="45" t="s">
        <v>79</v>
      </c>
      <c r="L4" s="45" t="s">
        <v>391</v>
      </c>
      <c r="M4" s="41" t="s">
        <v>79</v>
      </c>
      <c r="N4" s="41" t="s">
        <v>397</v>
      </c>
      <c r="O4" s="16"/>
      <c r="P4" s="16"/>
      <c r="Q4" s="16"/>
      <c r="R4" s="16"/>
      <c r="S4" s="16"/>
      <c r="T4" s="16"/>
      <c r="U4" s="16"/>
      <c r="V4" s="16"/>
      <c r="W4" s="16"/>
      <c r="X4" s="16"/>
    </row>
    <row r="5" spans="1:24">
      <c r="A5" s="43">
        <v>31</v>
      </c>
      <c r="B5" s="1" t="s">
        <v>66</v>
      </c>
      <c r="C5" s="4">
        <v>1136</v>
      </c>
      <c r="D5" s="161">
        <f>C5*$O$8</f>
        <v>1188.2244444444445</v>
      </c>
      <c r="E5" s="4">
        <v>1561</v>
      </c>
      <c r="F5" s="161">
        <f>E5*$Q$8</f>
        <v>1666.5009420795532</v>
      </c>
      <c r="G5" s="4">
        <v>1553</v>
      </c>
      <c r="H5" s="161">
        <f>G5*$S$8</f>
        <v>1618.3665380568223</v>
      </c>
      <c r="I5" s="4">
        <v>1559</v>
      </c>
      <c r="J5" s="161">
        <f>I5*$U$8</f>
        <v>1662.6457281217572</v>
      </c>
      <c r="K5" s="4">
        <v>2655</v>
      </c>
      <c r="L5" s="161">
        <f>K5*$W$8</f>
        <v>2826.4886227544912</v>
      </c>
      <c r="M5" s="1">
        <f>C5+E5+G5+I5+K5</f>
        <v>8464</v>
      </c>
      <c r="N5" s="161">
        <f>D5+F5+H5+J5+L5</f>
        <v>8962.2262754570693</v>
      </c>
      <c r="O5" s="16"/>
      <c r="P5" s="16"/>
      <c r="Q5" s="16"/>
      <c r="R5" s="16"/>
      <c r="S5" s="16"/>
      <c r="T5" s="16"/>
      <c r="U5" s="16"/>
      <c r="V5" s="16"/>
      <c r="W5" s="16"/>
      <c r="X5" s="16"/>
    </row>
    <row r="6" spans="1:24">
      <c r="A6" s="43">
        <v>28</v>
      </c>
      <c r="B6" s="1" t="s">
        <v>67</v>
      </c>
      <c r="C6" s="4">
        <v>1054</v>
      </c>
      <c r="D6" s="161">
        <f t="shared" ref="D6:D7" si="4">C6*$O$8</f>
        <v>1102.4547222222222</v>
      </c>
      <c r="E6" s="4">
        <v>1392</v>
      </c>
      <c r="F6" s="161">
        <f t="shared" ref="F6:F7" si="5">E6*$Q$8</f>
        <v>1486.078995115143</v>
      </c>
      <c r="G6" s="4">
        <v>1385</v>
      </c>
      <c r="H6" s="161">
        <f t="shared" ref="H6:H7" si="6">G6*$S$8</f>
        <v>1443.2953349701859</v>
      </c>
      <c r="I6" s="4">
        <v>1445</v>
      </c>
      <c r="J6" s="161">
        <f t="shared" ref="J6:J7" si="7">I6*$U$8</f>
        <v>1541.0667589069526</v>
      </c>
      <c r="K6" s="4">
        <v>2425</v>
      </c>
      <c r="L6" s="161">
        <f t="shared" ref="L6:L7" si="8">K6*$W$8</f>
        <v>2581.6327345309383</v>
      </c>
      <c r="M6" s="1">
        <f t="shared" ref="M6:N13" si="9">C6+E6+G6+I6+K6</f>
        <v>7701</v>
      </c>
      <c r="N6" s="161">
        <f t="shared" si="9"/>
        <v>8154.528545745442</v>
      </c>
      <c r="O6" s="16"/>
      <c r="P6" s="16"/>
      <c r="Q6" s="16"/>
      <c r="R6" s="16"/>
      <c r="S6" s="16"/>
      <c r="T6" s="16"/>
      <c r="U6" s="16"/>
      <c r="V6" s="16"/>
      <c r="W6" s="16"/>
      <c r="X6" s="16"/>
    </row>
    <row r="7" spans="1:24">
      <c r="A7" s="43">
        <v>31</v>
      </c>
      <c r="B7" s="1" t="s">
        <v>68</v>
      </c>
      <c r="C7" s="4">
        <v>1140</v>
      </c>
      <c r="D7" s="161">
        <f t="shared" si="4"/>
        <v>1192.4083333333335</v>
      </c>
      <c r="E7" s="4">
        <v>1519</v>
      </c>
      <c r="F7" s="161">
        <f t="shared" si="5"/>
        <v>1621.6623517096998</v>
      </c>
      <c r="G7" s="4">
        <v>1521</v>
      </c>
      <c r="H7" s="161">
        <f t="shared" si="6"/>
        <v>1585.0196422307963</v>
      </c>
      <c r="I7" s="4">
        <v>1565</v>
      </c>
      <c r="J7" s="161">
        <f t="shared" si="7"/>
        <v>1669.0446212383258</v>
      </c>
      <c r="K7" s="4">
        <v>2631</v>
      </c>
      <c r="L7" s="161">
        <f t="shared" si="8"/>
        <v>2800.9384431137728</v>
      </c>
      <c r="M7" s="1">
        <f t="shared" si="9"/>
        <v>8376</v>
      </c>
      <c r="N7" s="161">
        <f t="shared" si="9"/>
        <v>8869.0733916259287</v>
      </c>
      <c r="O7" s="16"/>
      <c r="P7" s="16"/>
      <c r="Q7" s="16"/>
      <c r="R7" s="16"/>
      <c r="S7" s="16"/>
      <c r="T7" s="16"/>
      <c r="U7" s="16"/>
      <c r="V7" s="16"/>
      <c r="W7" s="16"/>
      <c r="X7" s="16"/>
    </row>
    <row r="8" spans="1:24">
      <c r="A8" s="43">
        <v>30</v>
      </c>
      <c r="B8" s="1" t="s">
        <v>69</v>
      </c>
      <c r="C8" s="4">
        <v>1106</v>
      </c>
      <c r="D8" s="162">
        <v>1091.3</v>
      </c>
      <c r="E8" s="4">
        <v>1465</v>
      </c>
      <c r="F8" s="162">
        <v>1483.7</v>
      </c>
      <c r="G8" s="4">
        <v>1456</v>
      </c>
      <c r="H8" s="162">
        <v>1448.7</v>
      </c>
      <c r="I8" s="4">
        <v>1468</v>
      </c>
      <c r="J8" s="162">
        <v>1522.8</v>
      </c>
      <c r="K8" s="4">
        <v>2559</v>
      </c>
      <c r="L8" s="162">
        <v>2650.5</v>
      </c>
      <c r="M8" s="1">
        <f t="shared" si="9"/>
        <v>8054</v>
      </c>
      <c r="N8" s="162">
        <f t="shared" si="9"/>
        <v>8197</v>
      </c>
      <c r="O8" s="204">
        <f>(D8+D9)/(C8+C9)</f>
        <v>1.0459722222222223</v>
      </c>
      <c r="P8" s="204"/>
      <c r="Q8" s="204">
        <f>(F8+F9)/(E8+E9)</f>
        <v>1.0675854849965107</v>
      </c>
      <c r="R8" s="204"/>
      <c r="S8" s="204">
        <f t="shared" ref="S8" si="10">(H8+H9)/(G8+G9)</f>
        <v>1.0420904945633112</v>
      </c>
      <c r="T8" s="204"/>
      <c r="U8" s="204">
        <f t="shared" ref="U8" si="11">(J8+J9)/(I8+I9)</f>
        <v>1.0664821860947769</v>
      </c>
      <c r="V8" s="204"/>
      <c r="W8" s="204">
        <f t="shared" ref="W8" si="12">(L8+L9)/(K8+K9)</f>
        <v>1.0645908183632735</v>
      </c>
      <c r="X8" s="16"/>
    </row>
    <row r="9" spans="1:24">
      <c r="A9" s="43">
        <v>31</v>
      </c>
      <c r="B9" s="1" t="s">
        <v>70</v>
      </c>
      <c r="C9" s="4">
        <v>1054</v>
      </c>
      <c r="D9" s="162">
        <v>1168</v>
      </c>
      <c r="E9" s="4">
        <v>1401</v>
      </c>
      <c r="F9" s="162">
        <v>1576</v>
      </c>
      <c r="G9" s="4">
        <v>1395</v>
      </c>
      <c r="H9" s="162">
        <v>1522.3</v>
      </c>
      <c r="I9" s="4">
        <v>1423</v>
      </c>
      <c r="J9" s="162">
        <v>1560.4</v>
      </c>
      <c r="K9" s="4">
        <v>2451</v>
      </c>
      <c r="L9" s="162">
        <v>2683.1</v>
      </c>
      <c r="M9" s="1">
        <f t="shared" si="9"/>
        <v>7724</v>
      </c>
      <c r="N9" s="162">
        <f t="shared" si="9"/>
        <v>8509.8000000000011</v>
      </c>
      <c r="O9" s="204"/>
      <c r="P9" s="204"/>
      <c r="Q9" s="204"/>
      <c r="R9" s="204"/>
      <c r="S9" s="204"/>
      <c r="T9" s="204"/>
      <c r="U9" s="204"/>
      <c r="V9" s="204"/>
      <c r="W9" s="204"/>
      <c r="X9" s="16"/>
    </row>
    <row r="10" spans="1:24">
      <c r="A10" s="43">
        <v>31</v>
      </c>
      <c r="B10" s="1" t="s">
        <v>75</v>
      </c>
      <c r="C10" s="4">
        <v>1008</v>
      </c>
      <c r="D10" s="161">
        <f t="shared" ref="D10:D12" si="13">C10*$O$8</f>
        <v>1054.3400000000001</v>
      </c>
      <c r="E10" s="4">
        <v>1309</v>
      </c>
      <c r="F10" s="161">
        <f t="shared" ref="F10:F12" si="14">E10*$Q$8</f>
        <v>1397.4693998604325</v>
      </c>
      <c r="G10" s="4">
        <v>1388</v>
      </c>
      <c r="H10" s="161">
        <f t="shared" ref="H10:H12" si="15">G10*$S$8</f>
        <v>1446.4216064538759</v>
      </c>
      <c r="I10" s="4">
        <v>1371</v>
      </c>
      <c r="J10" s="161">
        <f t="shared" ref="J10:J12" si="16">I10*$U$8</f>
        <v>1462.1470771359391</v>
      </c>
      <c r="K10" s="4">
        <v>2346</v>
      </c>
      <c r="L10" s="161">
        <f t="shared" ref="L10:L12" si="17">K10*$W$8</f>
        <v>2497.5300598802396</v>
      </c>
      <c r="M10" s="1">
        <f t="shared" si="9"/>
        <v>7422</v>
      </c>
      <c r="N10" s="161">
        <f t="shared" si="9"/>
        <v>7857.9081433304873</v>
      </c>
    </row>
    <row r="11" spans="1:24">
      <c r="A11" s="43">
        <v>30</v>
      </c>
      <c r="B11" s="1" t="s">
        <v>76</v>
      </c>
      <c r="C11" s="4">
        <v>1074</v>
      </c>
      <c r="D11" s="161">
        <f t="shared" si="13"/>
        <v>1123.3741666666667</v>
      </c>
      <c r="E11" s="4">
        <v>1444</v>
      </c>
      <c r="F11" s="161">
        <f t="shared" si="14"/>
        <v>1541.5934403349615</v>
      </c>
      <c r="G11" s="4">
        <v>1468</v>
      </c>
      <c r="H11" s="161">
        <f t="shared" si="15"/>
        <v>1529.7888460189408</v>
      </c>
      <c r="I11" s="4">
        <v>1464</v>
      </c>
      <c r="J11" s="161">
        <f t="shared" si="16"/>
        <v>1561.3299204427533</v>
      </c>
      <c r="K11" s="4">
        <v>2545</v>
      </c>
      <c r="L11" s="161">
        <f t="shared" si="17"/>
        <v>2709.3836327345311</v>
      </c>
      <c r="M11" s="1">
        <f t="shared" si="9"/>
        <v>7995</v>
      </c>
      <c r="N11" s="161">
        <f t="shared" si="9"/>
        <v>8465.4700061978529</v>
      </c>
    </row>
    <row r="12" spans="1:24">
      <c r="A12" s="43">
        <v>31</v>
      </c>
      <c r="B12" s="1" t="s">
        <v>77</v>
      </c>
      <c r="C12" s="4">
        <v>1174</v>
      </c>
      <c r="D12" s="161">
        <f t="shared" si="13"/>
        <v>1227.9713888888889</v>
      </c>
      <c r="E12" s="4">
        <v>1577</v>
      </c>
      <c r="F12" s="161">
        <f t="shared" si="14"/>
        <v>1683.5823098394974</v>
      </c>
      <c r="G12" s="4">
        <v>1568</v>
      </c>
      <c r="H12" s="161">
        <f t="shared" si="15"/>
        <v>1633.9978954752719</v>
      </c>
      <c r="I12" s="4">
        <v>1616</v>
      </c>
      <c r="J12" s="161">
        <f t="shared" si="16"/>
        <v>1723.4352127291595</v>
      </c>
      <c r="K12" s="4">
        <v>2735</v>
      </c>
      <c r="L12" s="161">
        <f t="shared" si="17"/>
        <v>2911.6558882235531</v>
      </c>
      <c r="M12" s="1">
        <f t="shared" si="9"/>
        <v>8670</v>
      </c>
      <c r="N12" s="161">
        <f t="shared" si="9"/>
        <v>9180.6426951563699</v>
      </c>
    </row>
    <row r="13" spans="1:24">
      <c r="A13" s="44">
        <f>SUM(A5:A12)</f>
        <v>243</v>
      </c>
      <c r="B13" s="40" t="s">
        <v>78</v>
      </c>
      <c r="C13" s="46">
        <f t="shared" ref="C13:L13" si="18">SUM(C5:C12)</f>
        <v>8746</v>
      </c>
      <c r="D13" s="46">
        <f t="shared" si="18"/>
        <v>9148.0730555555565</v>
      </c>
      <c r="E13" s="46">
        <f t="shared" si="18"/>
        <v>11668</v>
      </c>
      <c r="F13" s="46">
        <f t="shared" si="18"/>
        <v>12456.587438939287</v>
      </c>
      <c r="G13" s="46">
        <f t="shared" si="18"/>
        <v>11734</v>
      </c>
      <c r="H13" s="46">
        <f t="shared" si="18"/>
        <v>12227.889863205892</v>
      </c>
      <c r="I13" s="46">
        <f t="shared" si="18"/>
        <v>11911</v>
      </c>
      <c r="J13" s="46">
        <f t="shared" si="18"/>
        <v>12702.869318574889</v>
      </c>
      <c r="K13" s="46">
        <f t="shared" si="18"/>
        <v>20347</v>
      </c>
      <c r="L13" s="46">
        <f t="shared" si="18"/>
        <v>21661.229381237528</v>
      </c>
      <c r="M13" s="40">
        <f t="shared" si="9"/>
        <v>64406</v>
      </c>
      <c r="N13" s="40">
        <f t="shared" si="9"/>
        <v>68196.649057513147</v>
      </c>
    </row>
    <row r="14" spans="1:24" ht="28.8">
      <c r="B14" s="41" t="s">
        <v>82</v>
      </c>
      <c r="C14" s="47">
        <f t="shared" ref="C14:N14" si="19">C13/C3</f>
        <v>1121.2820512820513</v>
      </c>
      <c r="D14" s="47">
        <f t="shared" si="19"/>
        <v>1172.8298789173791</v>
      </c>
      <c r="E14" s="47">
        <f t="shared" si="19"/>
        <v>1121.9230769230769</v>
      </c>
      <c r="F14" s="47">
        <f t="shared" si="19"/>
        <v>1197.7487922057005</v>
      </c>
      <c r="G14" s="47">
        <f t="shared" si="19"/>
        <v>1128.2692307692307</v>
      </c>
      <c r="H14" s="47">
        <f t="shared" si="19"/>
        <v>1175.7586406928742</v>
      </c>
      <c r="I14" s="47">
        <f t="shared" si="19"/>
        <v>1145.2884615384614</v>
      </c>
      <c r="J14" s="47">
        <f t="shared" si="19"/>
        <v>1221.4297421706624</v>
      </c>
      <c r="K14" s="47">
        <f t="shared" si="19"/>
        <v>1117.967032967033</v>
      </c>
      <c r="L14" s="47">
        <f t="shared" si="19"/>
        <v>1190.1774385295346</v>
      </c>
      <c r="M14" s="42">
        <f t="shared" si="19"/>
        <v>1125.979020979021</v>
      </c>
      <c r="N14" s="42">
        <f t="shared" si="19"/>
        <v>1192.249109397083</v>
      </c>
    </row>
    <row r="15" spans="1:24" ht="28.8">
      <c r="B15" s="41" t="s">
        <v>83</v>
      </c>
      <c r="C15" s="47">
        <f>C14/$A$13</f>
        <v>4.6143294291442443</v>
      </c>
      <c r="D15" s="164">
        <f t="shared" ref="D15:N15" si="20">D14/$A$13</f>
        <v>4.8264604070674038</v>
      </c>
      <c r="E15" s="47">
        <f t="shared" si="20"/>
        <v>4.6169673947451724</v>
      </c>
      <c r="F15" s="164">
        <f t="shared" si="20"/>
        <v>4.9290073753321009</v>
      </c>
      <c r="G15" s="47">
        <f t="shared" si="20"/>
        <v>4.643083254194365</v>
      </c>
      <c r="H15" s="164">
        <f t="shared" si="20"/>
        <v>4.8385129246620338</v>
      </c>
      <c r="I15" s="47">
        <f t="shared" si="20"/>
        <v>4.7131212408990182</v>
      </c>
      <c r="J15" s="164">
        <f t="shared" si="20"/>
        <v>5.0264598443237132</v>
      </c>
      <c r="K15" s="47">
        <f t="shared" si="20"/>
        <v>4.6006873784651567</v>
      </c>
      <c r="L15" s="164">
        <f t="shared" si="20"/>
        <v>4.8978495412738052</v>
      </c>
      <c r="M15" s="47">
        <f t="shared" si="20"/>
        <v>4.6336585225474112</v>
      </c>
      <c r="N15" s="164">
        <f t="shared" si="20"/>
        <v>4.9063749357904651</v>
      </c>
    </row>
    <row r="17" spans="2:3">
      <c r="B17" s="163" t="s">
        <v>395</v>
      </c>
      <c r="C17" t="s">
        <v>396</v>
      </c>
    </row>
  </sheetData>
  <mergeCells count="21">
    <mergeCell ref="C1:K1"/>
    <mergeCell ref="C2:D2"/>
    <mergeCell ref="E2:F2"/>
    <mergeCell ref="G2:H2"/>
    <mergeCell ref="I2:J2"/>
    <mergeCell ref="K2:L2"/>
    <mergeCell ref="O2:X2"/>
    <mergeCell ref="O3:P3"/>
    <mergeCell ref="Q3:R3"/>
    <mergeCell ref="S3:T3"/>
    <mergeCell ref="U3:V3"/>
    <mergeCell ref="W3:X3"/>
    <mergeCell ref="U8:U9"/>
    <mergeCell ref="V8:V9"/>
    <mergeCell ref="W8:W9"/>
    <mergeCell ref="O8:O9"/>
    <mergeCell ref="P8:P9"/>
    <mergeCell ref="Q8:Q9"/>
    <mergeCell ref="R8:R9"/>
    <mergeCell ref="S8:S9"/>
    <mergeCell ref="T8:T9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21"/>
  <sheetViews>
    <sheetView workbookViewId="0">
      <selection activeCell="M18" sqref="M18"/>
    </sheetView>
  </sheetViews>
  <sheetFormatPr defaultRowHeight="14.4"/>
  <cols>
    <col min="2" max="2" width="16" customWidth="1"/>
    <col min="3" max="4" width="9.6640625" customWidth="1"/>
    <col min="5" max="6" width="10.88671875" customWidth="1"/>
    <col min="7" max="8" width="11" customWidth="1"/>
    <col min="9" max="10" width="9.6640625" customWidth="1"/>
    <col min="11" max="12" width="9.5546875" customWidth="1"/>
  </cols>
  <sheetData>
    <row r="1" spans="2:24">
      <c r="C1" s="206" t="s">
        <v>93</v>
      </c>
      <c r="D1" s="206"/>
      <c r="E1" s="206"/>
      <c r="F1" s="206"/>
      <c r="G1" s="206"/>
      <c r="H1" s="206"/>
      <c r="I1" s="206"/>
      <c r="J1" s="206"/>
      <c r="K1" s="206"/>
      <c r="L1" s="159"/>
      <c r="M1" s="160" t="s">
        <v>392</v>
      </c>
      <c r="N1" s="160" t="s">
        <v>393</v>
      </c>
    </row>
    <row r="2" spans="2:24">
      <c r="B2" s="39" t="s">
        <v>81</v>
      </c>
      <c r="C2" s="207" t="s">
        <v>215</v>
      </c>
      <c r="D2" s="208"/>
      <c r="E2" s="207" t="s">
        <v>209</v>
      </c>
      <c r="F2" s="208"/>
      <c r="G2" s="207" t="s">
        <v>211</v>
      </c>
      <c r="H2" s="208"/>
      <c r="I2" s="207" t="s">
        <v>229</v>
      </c>
      <c r="J2" s="208"/>
      <c r="K2" s="207" t="s">
        <v>226</v>
      </c>
      <c r="L2" s="208"/>
      <c r="M2" s="43" t="s">
        <v>87</v>
      </c>
      <c r="N2" s="43" t="s">
        <v>87</v>
      </c>
      <c r="O2" s="205" t="s">
        <v>394</v>
      </c>
      <c r="P2" s="205"/>
      <c r="Q2" s="205"/>
      <c r="R2" s="205"/>
      <c r="S2" s="205"/>
      <c r="T2" s="205"/>
      <c r="U2" s="205"/>
      <c r="V2" s="205"/>
      <c r="W2" s="205"/>
      <c r="X2" s="205"/>
    </row>
    <row r="3" spans="2:24">
      <c r="B3" s="39" t="s">
        <v>7</v>
      </c>
      <c r="C3" s="24">
        <v>7.8</v>
      </c>
      <c r="D3" s="24">
        <f>C3</f>
        <v>7.8</v>
      </c>
      <c r="E3" s="24">
        <v>10.4</v>
      </c>
      <c r="F3" s="24">
        <f>E3</f>
        <v>10.4</v>
      </c>
      <c r="G3" s="24">
        <v>10.4</v>
      </c>
      <c r="H3" s="24">
        <f>G3</f>
        <v>10.4</v>
      </c>
      <c r="I3" s="24">
        <v>10.4</v>
      </c>
      <c r="J3" s="24">
        <f>I3</f>
        <v>10.4</v>
      </c>
      <c r="K3" s="24">
        <v>18.2</v>
      </c>
      <c r="L3" s="24">
        <f>K3</f>
        <v>18.2</v>
      </c>
      <c r="M3" s="1">
        <f>C3+E3+G3+I3+K3</f>
        <v>57.2</v>
      </c>
      <c r="N3" s="1">
        <f>D3+F3+H3+J3+L3</f>
        <v>57.2</v>
      </c>
      <c r="O3" s="204" t="str">
        <f>C2</f>
        <v>SGM00912</v>
      </c>
      <c r="P3" s="204"/>
      <c r="Q3" s="204" t="str">
        <f t="shared" ref="Q3" si="0">E2</f>
        <v>SAO10033</v>
      </c>
      <c r="R3" s="204"/>
      <c r="S3" s="204" t="str">
        <f t="shared" ref="S3" si="1">G2</f>
        <v>SAO10092</v>
      </c>
      <c r="T3" s="204"/>
      <c r="U3" s="204" t="str">
        <f t="shared" ref="U3" si="2">I2</f>
        <v>SGT31033</v>
      </c>
      <c r="V3" s="204"/>
      <c r="W3" s="204" t="str">
        <f t="shared" ref="W3" si="3">K2</f>
        <v>SAO10196</v>
      </c>
      <c r="X3" s="204"/>
    </row>
    <row r="4" spans="2:24" ht="28.8">
      <c r="B4" s="40" t="s">
        <v>80</v>
      </c>
      <c r="C4" s="45" t="s">
        <v>79</v>
      </c>
      <c r="D4" s="45" t="s">
        <v>391</v>
      </c>
      <c r="E4" s="45" t="s">
        <v>79</v>
      </c>
      <c r="F4" s="45" t="s">
        <v>391</v>
      </c>
      <c r="G4" s="45" t="s">
        <v>79</v>
      </c>
      <c r="H4" s="45" t="s">
        <v>391</v>
      </c>
      <c r="I4" s="45" t="s">
        <v>79</v>
      </c>
      <c r="J4" s="45" t="s">
        <v>391</v>
      </c>
      <c r="K4" s="45" t="s">
        <v>79</v>
      </c>
      <c r="L4" s="45" t="s">
        <v>391</v>
      </c>
      <c r="M4" s="41" t="s">
        <v>79</v>
      </c>
      <c r="N4" s="41" t="s">
        <v>391</v>
      </c>
      <c r="O4" s="16"/>
      <c r="P4" s="16"/>
      <c r="Q4" s="16"/>
      <c r="R4" s="16"/>
      <c r="S4" s="16"/>
      <c r="T4" s="16"/>
      <c r="U4" s="16"/>
      <c r="V4" s="16"/>
      <c r="W4" s="16"/>
      <c r="X4" s="16"/>
    </row>
    <row r="5" spans="2:24">
      <c r="B5" s="1" t="s">
        <v>66</v>
      </c>
      <c r="C5" s="4">
        <v>1136</v>
      </c>
      <c r="D5" s="161">
        <f>C5*$O$8</f>
        <v>1188.2244444444445</v>
      </c>
      <c r="E5" s="4">
        <v>1561</v>
      </c>
      <c r="F5" s="161">
        <f>E5*$Q$8</f>
        <v>1666.5009420795532</v>
      </c>
      <c r="G5" s="4">
        <v>1553</v>
      </c>
      <c r="H5" s="161">
        <f>G5*$S$8</f>
        <v>1618.3665380568223</v>
      </c>
      <c r="I5" s="4">
        <v>1559</v>
      </c>
      <c r="J5" s="161">
        <f>I5*$U$8</f>
        <v>1662.6457281217572</v>
      </c>
      <c r="K5" s="4">
        <v>2655</v>
      </c>
      <c r="L5" s="161">
        <f>K5*$W$8</f>
        <v>2826.4886227544912</v>
      </c>
      <c r="M5" s="1">
        <f>C5+E5+G5+I5+K5</f>
        <v>8464</v>
      </c>
      <c r="N5" s="161">
        <f>D5+F5+H5+J5+L5</f>
        <v>8962.2262754570693</v>
      </c>
      <c r="O5" s="16"/>
      <c r="P5" s="16"/>
      <c r="Q5" s="16"/>
      <c r="R5" s="16"/>
      <c r="S5" s="16"/>
      <c r="T5" s="16"/>
      <c r="U5" s="16"/>
      <c r="V5" s="16"/>
      <c r="W5" s="16"/>
      <c r="X5" s="16"/>
    </row>
    <row r="6" spans="2:24">
      <c r="B6" s="1" t="s">
        <v>67</v>
      </c>
      <c r="C6" s="4">
        <v>1054</v>
      </c>
      <c r="D6" s="161">
        <f t="shared" ref="D6:D7" si="4">C6*$O$8</f>
        <v>1102.4547222222222</v>
      </c>
      <c r="E6" s="4">
        <v>1392</v>
      </c>
      <c r="F6" s="161">
        <f t="shared" ref="F6:F7" si="5">E6*$Q$8</f>
        <v>1486.078995115143</v>
      </c>
      <c r="G6" s="4">
        <v>1385</v>
      </c>
      <c r="H6" s="161">
        <f t="shared" ref="H6:H7" si="6">G6*$S$8</f>
        <v>1443.2953349701859</v>
      </c>
      <c r="I6" s="4">
        <v>1445</v>
      </c>
      <c r="J6" s="161">
        <f t="shared" ref="J6:J7" si="7">I6*$U$8</f>
        <v>1541.0667589069526</v>
      </c>
      <c r="K6" s="4">
        <v>2425</v>
      </c>
      <c r="L6" s="161">
        <f t="shared" ref="L6:L7" si="8">K6*$W$8</f>
        <v>2581.6327345309383</v>
      </c>
      <c r="M6" s="1">
        <f t="shared" ref="M6:M17" si="9">C6+E6+G6+I6+K6</f>
        <v>7701</v>
      </c>
      <c r="N6" s="161">
        <f t="shared" ref="N6:N17" si="10">D6+F6+H6+J6+L6</f>
        <v>8154.528545745442</v>
      </c>
      <c r="O6" s="16"/>
      <c r="P6" s="16"/>
      <c r="Q6" s="16"/>
      <c r="R6" s="16"/>
      <c r="S6" s="16"/>
      <c r="T6" s="16"/>
      <c r="U6" s="16"/>
      <c r="V6" s="16"/>
      <c r="W6" s="16"/>
      <c r="X6" s="16"/>
    </row>
    <row r="7" spans="2:24">
      <c r="B7" s="1" t="s">
        <v>68</v>
      </c>
      <c r="C7" s="4">
        <v>1140</v>
      </c>
      <c r="D7" s="161">
        <f t="shared" si="4"/>
        <v>1192.4083333333335</v>
      </c>
      <c r="E7" s="4">
        <v>1519</v>
      </c>
      <c r="F7" s="161">
        <f t="shared" si="5"/>
        <v>1621.6623517096998</v>
      </c>
      <c r="G7" s="4">
        <v>1521</v>
      </c>
      <c r="H7" s="161">
        <f t="shared" si="6"/>
        <v>1585.0196422307963</v>
      </c>
      <c r="I7" s="4">
        <v>1565</v>
      </c>
      <c r="J7" s="161">
        <f t="shared" si="7"/>
        <v>1669.0446212383258</v>
      </c>
      <c r="K7" s="4">
        <v>2631</v>
      </c>
      <c r="L7" s="161">
        <f t="shared" si="8"/>
        <v>2800.9384431137728</v>
      </c>
      <c r="M7" s="1">
        <f t="shared" si="9"/>
        <v>8376</v>
      </c>
      <c r="N7" s="161">
        <f t="shared" si="10"/>
        <v>8869.0733916259287</v>
      </c>
      <c r="O7" s="16"/>
      <c r="P7" s="16"/>
      <c r="Q7" s="16"/>
      <c r="R7" s="16"/>
      <c r="S7" s="16"/>
      <c r="T7" s="16"/>
      <c r="U7" s="16"/>
      <c r="V7" s="16"/>
      <c r="W7" s="16"/>
      <c r="X7" s="16"/>
    </row>
    <row r="8" spans="2:24">
      <c r="B8" s="1" t="s">
        <v>69</v>
      </c>
      <c r="C8" s="4">
        <v>1106</v>
      </c>
      <c r="D8" s="162">
        <v>1091.3</v>
      </c>
      <c r="E8" s="4">
        <v>1465</v>
      </c>
      <c r="F8" s="162">
        <v>1483.7</v>
      </c>
      <c r="G8" s="4">
        <v>1456</v>
      </c>
      <c r="H8" s="162">
        <v>1448.7</v>
      </c>
      <c r="I8" s="4">
        <v>1468</v>
      </c>
      <c r="J8" s="162">
        <v>1522.8</v>
      </c>
      <c r="K8" s="4">
        <v>2559</v>
      </c>
      <c r="L8" s="162">
        <v>2650.5</v>
      </c>
      <c r="M8" s="1">
        <f t="shared" si="9"/>
        <v>8054</v>
      </c>
      <c r="N8" s="162">
        <f t="shared" si="10"/>
        <v>8197</v>
      </c>
      <c r="O8" s="199">
        <f>(D8+D9)/(C8+C9)</f>
        <v>1.0459722222222223</v>
      </c>
      <c r="P8" s="199"/>
      <c r="Q8" s="199">
        <f>(F8+F9)/(E8+E9)</f>
        <v>1.0675854849965107</v>
      </c>
      <c r="R8" s="199"/>
      <c r="S8" s="199">
        <f t="shared" ref="S8" si="11">(H8+H9)/(G8+G9)</f>
        <v>1.0420904945633112</v>
      </c>
      <c r="T8" s="199"/>
      <c r="U8" s="199">
        <f t="shared" ref="U8" si="12">(J8+J9)/(I8+I9)</f>
        <v>1.0664821860947769</v>
      </c>
      <c r="V8" s="199"/>
      <c r="W8" s="199">
        <f t="shared" ref="W8" si="13">(L8+L9)/(K8+K9)</f>
        <v>1.0645908183632735</v>
      </c>
      <c r="X8" s="16"/>
    </row>
    <row r="9" spans="2:24">
      <c r="B9" s="1" t="s">
        <v>70</v>
      </c>
      <c r="C9" s="4">
        <v>1054</v>
      </c>
      <c r="D9" s="162">
        <v>1168</v>
      </c>
      <c r="E9" s="4">
        <v>1401</v>
      </c>
      <c r="F9" s="162">
        <v>1576</v>
      </c>
      <c r="G9" s="4">
        <v>1395</v>
      </c>
      <c r="H9" s="162">
        <v>1522.3</v>
      </c>
      <c r="I9" s="4">
        <v>1423</v>
      </c>
      <c r="J9" s="162">
        <v>1560.4</v>
      </c>
      <c r="K9" s="4">
        <v>2451</v>
      </c>
      <c r="L9" s="162">
        <v>2683.1</v>
      </c>
      <c r="M9" s="1">
        <f t="shared" si="9"/>
        <v>7724</v>
      </c>
      <c r="N9" s="162">
        <f t="shared" si="10"/>
        <v>8509.8000000000011</v>
      </c>
      <c r="O9" s="199"/>
      <c r="P9" s="199"/>
      <c r="Q9" s="199"/>
      <c r="R9" s="199"/>
      <c r="S9" s="199"/>
      <c r="T9" s="199"/>
      <c r="U9" s="199"/>
      <c r="V9" s="199"/>
      <c r="W9" s="199"/>
      <c r="X9" s="16"/>
    </row>
    <row r="10" spans="2:24">
      <c r="B10" s="1" t="s">
        <v>71</v>
      </c>
      <c r="C10" s="4">
        <v>932</v>
      </c>
      <c r="D10" s="161">
        <f t="shared" ref="D10:D16" si="14">C10*$O$8</f>
        <v>974.84611111111121</v>
      </c>
      <c r="E10" s="4">
        <v>1242</v>
      </c>
      <c r="F10" s="161">
        <f t="shared" ref="F10:F16" si="15">E10*$Q$8</f>
        <v>1325.9411723656663</v>
      </c>
      <c r="G10" s="4">
        <v>1219</v>
      </c>
      <c r="H10" s="161">
        <f t="shared" ref="H10:H16" si="16">G10*$S$8</f>
        <v>1270.3083128726762</v>
      </c>
      <c r="I10" s="4">
        <v>1293</v>
      </c>
      <c r="J10" s="161">
        <f>I10*$U$8</f>
        <v>1378.9614666205464</v>
      </c>
      <c r="K10" s="4">
        <v>2178</v>
      </c>
      <c r="L10" s="161">
        <f t="shared" ref="L10:L16" si="17">K10*$W$8</f>
        <v>2318.6788023952099</v>
      </c>
      <c r="M10" s="1">
        <f t="shared" si="9"/>
        <v>6864</v>
      </c>
      <c r="N10" s="161">
        <f t="shared" si="10"/>
        <v>7268.73586536521</v>
      </c>
    </row>
    <row r="11" spans="2:24">
      <c r="B11" s="1" t="s">
        <v>72</v>
      </c>
      <c r="C11" s="4">
        <v>767</v>
      </c>
      <c r="D11" s="161">
        <f t="shared" si="14"/>
        <v>802.26069444444454</v>
      </c>
      <c r="E11" s="4">
        <v>990</v>
      </c>
      <c r="F11" s="161">
        <f t="shared" si="15"/>
        <v>1056.9096301465456</v>
      </c>
      <c r="G11" s="4">
        <v>971</v>
      </c>
      <c r="H11" s="161">
        <f t="shared" si="16"/>
        <v>1011.8698702209751</v>
      </c>
      <c r="I11" s="4">
        <v>1034</v>
      </c>
      <c r="J11" s="161">
        <f t="shared" ref="J11:J16" si="18">I11*$U$8</f>
        <v>1102.7425804219993</v>
      </c>
      <c r="K11" s="4">
        <v>1751</v>
      </c>
      <c r="L11" s="161">
        <f t="shared" si="17"/>
        <v>1864.098522954092</v>
      </c>
      <c r="M11" s="1">
        <f t="shared" si="9"/>
        <v>5513</v>
      </c>
      <c r="N11" s="161">
        <f t="shared" si="10"/>
        <v>5837.8812981880565</v>
      </c>
    </row>
    <row r="12" spans="2:24">
      <c r="B12" s="1" t="s">
        <v>73</v>
      </c>
      <c r="C12" s="4">
        <v>758</v>
      </c>
      <c r="D12" s="161">
        <f t="shared" si="14"/>
        <v>792.84694444444449</v>
      </c>
      <c r="E12" s="4">
        <v>1014</v>
      </c>
      <c r="F12" s="161">
        <f t="shared" si="15"/>
        <v>1082.5316817864618</v>
      </c>
      <c r="G12" s="4">
        <v>1057</v>
      </c>
      <c r="H12" s="161">
        <f t="shared" si="16"/>
        <v>1101.4896527534199</v>
      </c>
      <c r="I12" s="4">
        <v>1049</v>
      </c>
      <c r="J12" s="161">
        <f t="shared" si="18"/>
        <v>1118.739813213421</v>
      </c>
      <c r="K12" s="4">
        <v>1766</v>
      </c>
      <c r="L12" s="161">
        <f t="shared" si="17"/>
        <v>1880.0673852295411</v>
      </c>
      <c r="M12" s="1">
        <f t="shared" si="9"/>
        <v>5644</v>
      </c>
      <c r="N12" s="161">
        <f t="shared" si="10"/>
        <v>5975.6754774272886</v>
      </c>
    </row>
    <row r="13" spans="2:24">
      <c r="B13" s="1" t="s">
        <v>74</v>
      </c>
      <c r="C13" s="4">
        <v>833</v>
      </c>
      <c r="D13" s="161">
        <f t="shared" si="14"/>
        <v>871.29486111111123</v>
      </c>
      <c r="E13" s="4">
        <v>1092</v>
      </c>
      <c r="F13" s="161">
        <f t="shared" si="15"/>
        <v>1165.8033496161897</v>
      </c>
      <c r="G13" s="4">
        <v>1217</v>
      </c>
      <c r="H13" s="161">
        <f t="shared" si="16"/>
        <v>1268.2241318835497</v>
      </c>
      <c r="I13" s="4">
        <v>1183</v>
      </c>
      <c r="J13" s="161">
        <f t="shared" si="18"/>
        <v>1261.6484261501209</v>
      </c>
      <c r="K13" s="4">
        <v>1970</v>
      </c>
      <c r="L13" s="161">
        <f t="shared" si="17"/>
        <v>2097.2439121756488</v>
      </c>
      <c r="M13" s="1">
        <f t="shared" si="9"/>
        <v>6295</v>
      </c>
      <c r="N13" s="161">
        <f t="shared" si="10"/>
        <v>6664.2146809366204</v>
      </c>
    </row>
    <row r="14" spans="2:24">
      <c r="B14" s="1" t="s">
        <v>75</v>
      </c>
      <c r="C14" s="4">
        <v>1008</v>
      </c>
      <c r="D14" s="161">
        <f t="shared" si="14"/>
        <v>1054.3400000000001</v>
      </c>
      <c r="E14" s="4">
        <v>1309</v>
      </c>
      <c r="F14" s="161">
        <f t="shared" si="15"/>
        <v>1397.4693998604325</v>
      </c>
      <c r="G14" s="4">
        <v>1388</v>
      </c>
      <c r="H14" s="161">
        <f t="shared" si="16"/>
        <v>1446.4216064538759</v>
      </c>
      <c r="I14" s="4">
        <v>1371</v>
      </c>
      <c r="J14" s="161">
        <f t="shared" si="18"/>
        <v>1462.1470771359391</v>
      </c>
      <c r="K14" s="4">
        <v>2346</v>
      </c>
      <c r="L14" s="161">
        <f t="shared" si="17"/>
        <v>2497.5300598802396</v>
      </c>
      <c r="M14" s="1">
        <f t="shared" si="9"/>
        <v>7422</v>
      </c>
      <c r="N14" s="161">
        <f t="shared" si="10"/>
        <v>7857.9081433304873</v>
      </c>
    </row>
    <row r="15" spans="2:24">
      <c r="B15" s="1" t="s">
        <v>76</v>
      </c>
      <c r="C15" s="4">
        <v>1074</v>
      </c>
      <c r="D15" s="161">
        <f t="shared" si="14"/>
        <v>1123.3741666666667</v>
      </c>
      <c r="E15" s="4">
        <v>1444</v>
      </c>
      <c r="F15" s="161">
        <f t="shared" si="15"/>
        <v>1541.5934403349615</v>
      </c>
      <c r="G15" s="4">
        <v>1468</v>
      </c>
      <c r="H15" s="161">
        <f t="shared" si="16"/>
        <v>1529.7888460189408</v>
      </c>
      <c r="I15" s="4">
        <v>1464</v>
      </c>
      <c r="J15" s="161">
        <f t="shared" si="18"/>
        <v>1561.3299204427533</v>
      </c>
      <c r="K15" s="4">
        <v>2545</v>
      </c>
      <c r="L15" s="161">
        <f t="shared" si="17"/>
        <v>2709.3836327345311</v>
      </c>
      <c r="M15" s="1">
        <f t="shared" si="9"/>
        <v>7995</v>
      </c>
      <c r="N15" s="161">
        <f t="shared" si="10"/>
        <v>8465.4700061978529</v>
      </c>
    </row>
    <row r="16" spans="2:24">
      <c r="B16" s="1" t="s">
        <v>77</v>
      </c>
      <c r="C16" s="4">
        <v>1174</v>
      </c>
      <c r="D16" s="161">
        <f t="shared" si="14"/>
        <v>1227.9713888888889</v>
      </c>
      <c r="E16" s="4">
        <v>1577</v>
      </c>
      <c r="F16" s="161">
        <f t="shared" si="15"/>
        <v>1683.5823098394974</v>
      </c>
      <c r="G16" s="4">
        <v>1568</v>
      </c>
      <c r="H16" s="161">
        <f t="shared" si="16"/>
        <v>1633.9978954752719</v>
      </c>
      <c r="I16" s="4">
        <v>1616</v>
      </c>
      <c r="J16" s="161">
        <f t="shared" si="18"/>
        <v>1723.4352127291595</v>
      </c>
      <c r="K16" s="4">
        <v>2735</v>
      </c>
      <c r="L16" s="161">
        <f t="shared" si="17"/>
        <v>2911.6558882235531</v>
      </c>
      <c r="M16" s="1">
        <f t="shared" si="9"/>
        <v>8670</v>
      </c>
      <c r="N16" s="161">
        <f t="shared" si="10"/>
        <v>9180.6426951563699</v>
      </c>
    </row>
    <row r="17" spans="2:14">
      <c r="B17" s="40" t="s">
        <v>78</v>
      </c>
      <c r="C17" s="46">
        <f>SUM(C5:C16)</f>
        <v>12036</v>
      </c>
      <c r="D17" s="46">
        <f t="shared" ref="D17:L17" si="19">SUM(D5:D16)</f>
        <v>12589.321666666669</v>
      </c>
      <c r="E17" s="46">
        <f t="shared" si="19"/>
        <v>16006</v>
      </c>
      <c r="F17" s="46">
        <f t="shared" si="19"/>
        <v>17087.773272854149</v>
      </c>
      <c r="G17" s="46">
        <f t="shared" si="19"/>
        <v>16198</v>
      </c>
      <c r="H17" s="46">
        <f t="shared" si="19"/>
        <v>16879.781830936514</v>
      </c>
      <c r="I17" s="46">
        <f t="shared" si="19"/>
        <v>16470</v>
      </c>
      <c r="J17" s="46">
        <f t="shared" si="19"/>
        <v>17564.961604980977</v>
      </c>
      <c r="K17" s="46">
        <f t="shared" si="19"/>
        <v>28012</v>
      </c>
      <c r="L17" s="46">
        <f t="shared" si="19"/>
        <v>29821.318003992019</v>
      </c>
      <c r="M17" s="1">
        <f t="shared" si="9"/>
        <v>88722</v>
      </c>
      <c r="N17" s="1">
        <f t="shared" si="10"/>
        <v>93943.156379430322</v>
      </c>
    </row>
    <row r="18" spans="2:14" ht="28.8">
      <c r="B18" s="41" t="s">
        <v>82</v>
      </c>
      <c r="C18" s="47">
        <f>C17/C3</f>
        <v>1543.0769230769231</v>
      </c>
      <c r="D18" s="47">
        <f t="shared" ref="D18:L18" si="20">D17/D3</f>
        <v>1614.0155982905985</v>
      </c>
      <c r="E18" s="47">
        <f t="shared" si="20"/>
        <v>1539.0384615384614</v>
      </c>
      <c r="F18" s="47">
        <f t="shared" si="20"/>
        <v>1643.0551223898219</v>
      </c>
      <c r="G18" s="47">
        <f t="shared" si="20"/>
        <v>1557.5</v>
      </c>
      <c r="H18" s="47">
        <f t="shared" si="20"/>
        <v>1623.055945282357</v>
      </c>
      <c r="I18" s="47">
        <f t="shared" si="20"/>
        <v>1583.6538461538462</v>
      </c>
      <c r="J18" s="47">
        <f t="shared" si="20"/>
        <v>1688.9386158635555</v>
      </c>
      <c r="K18" s="47">
        <f t="shared" si="20"/>
        <v>1539.1208791208792</v>
      </c>
      <c r="L18" s="47">
        <f t="shared" si="20"/>
        <v>1638.5339562632978</v>
      </c>
      <c r="M18" s="42">
        <f t="shared" ref="M18" si="21">M17/M3</f>
        <v>1551.0839160839159</v>
      </c>
      <c r="N18" s="42">
        <f t="shared" ref="N18" si="22">N17/N3</f>
        <v>1642.3628737662643</v>
      </c>
    </row>
    <row r="19" spans="2:14" ht="28.8">
      <c r="B19" s="41" t="s">
        <v>83</v>
      </c>
      <c r="C19" s="47">
        <f>C18/365</f>
        <v>4.2276080084299261</v>
      </c>
      <c r="D19" s="47">
        <f t="shared" ref="D19:L19" si="23">D18/365</f>
        <v>4.421960543261914</v>
      </c>
      <c r="E19" s="47">
        <f t="shared" si="23"/>
        <v>4.2165437302423605</v>
      </c>
      <c r="F19" s="47">
        <f t="shared" si="23"/>
        <v>4.5015208832597864</v>
      </c>
      <c r="G19" s="47">
        <f t="shared" si="23"/>
        <v>4.2671232876712333</v>
      </c>
      <c r="H19" s="47">
        <f t="shared" si="23"/>
        <v>4.4467286172119369</v>
      </c>
      <c r="I19" s="47">
        <f t="shared" si="23"/>
        <v>4.3387776606954693</v>
      </c>
      <c r="J19" s="47">
        <f t="shared" si="23"/>
        <v>4.627229084557686</v>
      </c>
      <c r="K19" s="47">
        <f t="shared" si="23"/>
        <v>4.2167695318380254</v>
      </c>
      <c r="L19" s="47">
        <f t="shared" si="23"/>
        <v>4.4891341267487608</v>
      </c>
      <c r="M19" s="42">
        <f t="shared" ref="M19" si="24">M18/365</f>
        <v>4.2495449755723724</v>
      </c>
      <c r="N19" s="42">
        <f t="shared" ref="N19" si="25">N18/365</f>
        <v>4.4996243116883958</v>
      </c>
    </row>
    <row r="21" spans="2:14">
      <c r="B21" s="163" t="s">
        <v>395</v>
      </c>
      <c r="C21" t="s">
        <v>396</v>
      </c>
    </row>
  </sheetData>
  <mergeCells count="21">
    <mergeCell ref="C1:K1"/>
    <mergeCell ref="C2:D2"/>
    <mergeCell ref="G2:H2"/>
    <mergeCell ref="I2:J2"/>
    <mergeCell ref="K2:L2"/>
    <mergeCell ref="E2:F2"/>
    <mergeCell ref="O2:X2"/>
    <mergeCell ref="O8:O9"/>
    <mergeCell ref="P8:P9"/>
    <mergeCell ref="Q8:Q9"/>
    <mergeCell ref="R8:R9"/>
    <mergeCell ref="S8:S9"/>
    <mergeCell ref="T8:T9"/>
    <mergeCell ref="U8:U9"/>
    <mergeCell ref="V8:V9"/>
    <mergeCell ref="W8:W9"/>
    <mergeCell ref="O3:P3"/>
    <mergeCell ref="Q3:R3"/>
    <mergeCell ref="S3:T3"/>
    <mergeCell ref="U3:V3"/>
    <mergeCell ref="W3:X3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8"/>
  <sheetViews>
    <sheetView zoomScaleNormal="100" workbookViewId="0">
      <selection activeCell="A14" sqref="A14:E31"/>
    </sheetView>
  </sheetViews>
  <sheetFormatPr defaultRowHeight="14.4"/>
  <cols>
    <col min="1" max="1" width="27.109375" customWidth="1"/>
    <col min="2" max="2" width="10.44140625" bestFit="1" customWidth="1"/>
    <col min="3" max="5" width="10.109375" bestFit="1" customWidth="1"/>
    <col min="6" max="7" width="10.33203125" bestFit="1" customWidth="1"/>
  </cols>
  <sheetData>
    <row r="1" spans="1:20" ht="15.75" customHeight="1" thickBot="1">
      <c r="A1" s="209" t="s">
        <v>398</v>
      </c>
      <c r="B1" s="210"/>
      <c r="C1" s="210"/>
      <c r="D1" s="210"/>
      <c r="E1" s="210"/>
      <c r="F1" s="210"/>
      <c r="G1" s="210"/>
      <c r="H1" s="210"/>
      <c r="I1" s="210"/>
      <c r="J1" s="210"/>
      <c r="K1" s="210"/>
      <c r="L1" s="210"/>
      <c r="M1" s="210"/>
      <c r="N1" s="210"/>
      <c r="O1" s="210"/>
      <c r="P1" s="210"/>
      <c r="Q1" s="210"/>
      <c r="R1" s="210"/>
      <c r="S1" s="211"/>
    </row>
    <row r="2" spans="1:20">
      <c r="A2" s="165" t="s">
        <v>81</v>
      </c>
      <c r="B2" s="166" t="s">
        <v>176</v>
      </c>
      <c r="C2" s="166" t="s">
        <v>211</v>
      </c>
      <c r="D2" s="166" t="s">
        <v>229</v>
      </c>
      <c r="E2" s="166" t="s">
        <v>204</v>
      </c>
      <c r="F2" s="166" t="s">
        <v>200</v>
      </c>
      <c r="G2" s="166" t="s">
        <v>226</v>
      </c>
      <c r="H2" s="166" t="s">
        <v>215</v>
      </c>
      <c r="I2" s="166" t="s">
        <v>186</v>
      </c>
      <c r="J2" s="166" t="s">
        <v>89</v>
      </c>
      <c r="K2" s="166" t="s">
        <v>182</v>
      </c>
      <c r="L2" s="166" t="s">
        <v>217</v>
      </c>
      <c r="M2" s="166" t="s">
        <v>231</v>
      </c>
      <c r="N2" s="166" t="s">
        <v>178</v>
      </c>
      <c r="O2" s="166" t="s">
        <v>221</v>
      </c>
      <c r="P2" s="166" t="s">
        <v>209</v>
      </c>
      <c r="Q2" s="166" t="s">
        <v>261</v>
      </c>
      <c r="R2" s="166" t="s">
        <v>269</v>
      </c>
      <c r="S2" s="166" t="s">
        <v>219</v>
      </c>
    </row>
    <row r="3" spans="1:20">
      <c r="A3" s="167" t="s">
        <v>399</v>
      </c>
      <c r="B3" s="168">
        <v>13</v>
      </c>
      <c r="C3" s="168">
        <v>10.4</v>
      </c>
      <c r="D3" s="168">
        <v>10.4</v>
      </c>
      <c r="E3" s="168">
        <v>10.4</v>
      </c>
      <c r="F3" s="168">
        <v>23.400000000000002</v>
      </c>
      <c r="G3" s="168">
        <v>18.2</v>
      </c>
      <c r="H3" s="168">
        <v>7.8000000000000007</v>
      </c>
      <c r="I3" s="168">
        <v>18.2</v>
      </c>
      <c r="J3" s="168">
        <v>18.2</v>
      </c>
      <c r="K3" s="168">
        <v>15.600000000000001</v>
      </c>
      <c r="L3" s="168">
        <v>10.4</v>
      </c>
      <c r="M3" s="168">
        <v>10.4</v>
      </c>
      <c r="N3" s="168">
        <v>10.4</v>
      </c>
      <c r="O3" s="168">
        <v>13</v>
      </c>
      <c r="P3" s="168">
        <v>10.4</v>
      </c>
      <c r="Q3" s="168">
        <v>13</v>
      </c>
      <c r="R3" s="168">
        <v>28.6</v>
      </c>
      <c r="S3" s="168">
        <v>10.4</v>
      </c>
    </row>
    <row r="4" spans="1:20">
      <c r="A4" s="169" t="s">
        <v>400</v>
      </c>
      <c r="B4" s="170">
        <v>43534</v>
      </c>
      <c r="C4" s="170">
        <v>43537</v>
      </c>
      <c r="D4" s="170">
        <v>43539</v>
      </c>
      <c r="E4" s="170">
        <v>43540</v>
      </c>
      <c r="F4" s="170">
        <v>43540</v>
      </c>
      <c r="G4" s="170">
        <v>43543</v>
      </c>
      <c r="H4" s="170">
        <v>43543</v>
      </c>
      <c r="I4" s="170">
        <v>43545</v>
      </c>
      <c r="J4" s="170">
        <v>43546</v>
      </c>
      <c r="K4" s="170">
        <v>43546</v>
      </c>
      <c r="L4" s="170">
        <v>43547</v>
      </c>
      <c r="M4" s="170">
        <v>43549</v>
      </c>
      <c r="N4" s="170">
        <v>43551</v>
      </c>
      <c r="O4" s="170">
        <v>43551</v>
      </c>
      <c r="P4" s="170">
        <v>43552</v>
      </c>
      <c r="Q4" s="170">
        <v>43552</v>
      </c>
      <c r="R4" s="170">
        <v>43553</v>
      </c>
      <c r="S4" s="170">
        <v>43553</v>
      </c>
    </row>
    <row r="5" spans="1:20">
      <c r="A5" s="171" t="s">
        <v>80</v>
      </c>
      <c r="B5" s="172" t="s">
        <v>401</v>
      </c>
      <c r="C5" s="172" t="s">
        <v>401</v>
      </c>
      <c r="D5" s="172" t="s">
        <v>401</v>
      </c>
      <c r="E5" s="172" t="s">
        <v>401</v>
      </c>
      <c r="F5" s="172" t="s">
        <v>401</v>
      </c>
      <c r="G5" s="172" t="s">
        <v>401</v>
      </c>
      <c r="H5" s="172" t="s">
        <v>401</v>
      </c>
      <c r="I5" s="172" t="s">
        <v>401</v>
      </c>
      <c r="J5" s="172" t="s">
        <v>401</v>
      </c>
      <c r="K5" s="172" t="s">
        <v>401</v>
      </c>
      <c r="L5" s="172" t="s">
        <v>401</v>
      </c>
      <c r="M5" s="172" t="s">
        <v>401</v>
      </c>
      <c r="N5" s="172" t="s">
        <v>401</v>
      </c>
      <c r="O5" s="172" t="s">
        <v>401</v>
      </c>
      <c r="P5" s="172" t="s">
        <v>401</v>
      </c>
      <c r="Q5" s="172" t="s">
        <v>401</v>
      </c>
      <c r="R5" s="172" t="s">
        <v>401</v>
      </c>
      <c r="S5" s="172" t="s">
        <v>401</v>
      </c>
    </row>
    <row r="6" spans="1:20">
      <c r="A6" s="171" t="s">
        <v>402</v>
      </c>
      <c r="B6" s="122">
        <v>264.7</v>
      </c>
      <c r="C6" s="122">
        <v>907.6</v>
      </c>
      <c r="D6" s="122">
        <v>750.6</v>
      </c>
      <c r="E6" s="122">
        <v>628.40000000000009</v>
      </c>
      <c r="F6" s="122">
        <v>1149.3999999999999</v>
      </c>
      <c r="G6" s="122">
        <v>937.69999999999993</v>
      </c>
      <c r="H6" s="122">
        <v>476.5</v>
      </c>
      <c r="I6" s="122">
        <v>944.39999999999986</v>
      </c>
      <c r="J6" s="122">
        <v>896.69999999999993</v>
      </c>
      <c r="K6" s="122">
        <v>650.6</v>
      </c>
      <c r="L6" s="122">
        <v>336.79999999999995</v>
      </c>
      <c r="M6" s="122">
        <v>225.29999999999998</v>
      </c>
      <c r="N6" s="122">
        <v>194.89999999999998</v>
      </c>
      <c r="O6" s="122">
        <v>218.20000000000002</v>
      </c>
      <c r="P6" s="122">
        <v>94</v>
      </c>
      <c r="Q6" s="122">
        <v>198.09999999999997</v>
      </c>
      <c r="R6" s="122">
        <v>293.79999999999995</v>
      </c>
      <c r="S6" s="122">
        <v>109.39999999999998</v>
      </c>
    </row>
    <row r="7" spans="1:20">
      <c r="A7" s="171" t="s">
        <v>403</v>
      </c>
      <c r="B7" s="122">
        <v>1205</v>
      </c>
      <c r="C7" s="122">
        <v>1448.6999999999998</v>
      </c>
      <c r="D7" s="122">
        <v>1522.8000000000002</v>
      </c>
      <c r="E7" s="122">
        <v>900.5</v>
      </c>
      <c r="F7" s="122">
        <v>2828.8</v>
      </c>
      <c r="G7" s="122">
        <v>2650.5</v>
      </c>
      <c r="H7" s="122">
        <v>1091.3000000000002</v>
      </c>
      <c r="I7" s="122">
        <v>2641.9</v>
      </c>
      <c r="J7" s="122">
        <v>2441.3000000000002</v>
      </c>
      <c r="K7" s="122">
        <v>1996.6000000000001</v>
      </c>
      <c r="L7" s="122">
        <v>1246.3000000000002</v>
      </c>
      <c r="M7" s="122">
        <v>972.5</v>
      </c>
      <c r="N7" s="122">
        <v>1286.0999999999999</v>
      </c>
      <c r="O7" s="122">
        <v>1724.6</v>
      </c>
      <c r="P7" s="122">
        <v>1483.7</v>
      </c>
      <c r="Q7" s="122">
        <v>1683.6999999999998</v>
      </c>
      <c r="R7" s="122">
        <v>3433.8999999999996</v>
      </c>
      <c r="S7" s="173">
        <v>1079.2</v>
      </c>
      <c r="T7" s="212" t="s">
        <v>404</v>
      </c>
    </row>
    <row r="8" spans="1:20">
      <c r="A8" s="171" t="s">
        <v>405</v>
      </c>
      <c r="B8" s="174">
        <v>1362.0000000000002</v>
      </c>
      <c r="C8" s="174">
        <v>1522.3000000000002</v>
      </c>
      <c r="D8" s="174">
        <v>1522.8</v>
      </c>
      <c r="E8" s="174">
        <v>1037.2</v>
      </c>
      <c r="F8" s="174">
        <v>3058</v>
      </c>
      <c r="G8" s="174">
        <v>2683.1</v>
      </c>
      <c r="H8" s="174">
        <v>1168</v>
      </c>
      <c r="I8" s="174">
        <v>2476.6000000000004</v>
      </c>
      <c r="J8" s="174">
        <v>2480.7000000000003</v>
      </c>
      <c r="K8" s="174">
        <v>1973.1999999999998</v>
      </c>
      <c r="L8" s="174">
        <v>1331.8999999999999</v>
      </c>
      <c r="M8" s="174">
        <v>1030.3999999999999</v>
      </c>
      <c r="N8" s="174">
        <v>1366.9</v>
      </c>
      <c r="O8" s="174">
        <v>1746.8000000000002</v>
      </c>
      <c r="P8" s="174">
        <v>1576</v>
      </c>
      <c r="Q8" s="174">
        <v>1664.2000000000003</v>
      </c>
      <c r="R8" s="174">
        <v>3757.6000000000004</v>
      </c>
      <c r="S8" s="175">
        <v>1161.8</v>
      </c>
      <c r="T8" s="212"/>
    </row>
    <row r="9" spans="1:20">
      <c r="A9" s="176" t="s">
        <v>406</v>
      </c>
      <c r="B9" s="42">
        <f>B7/B3/30</f>
        <v>3.0897435897435899</v>
      </c>
      <c r="C9" s="42">
        <f t="shared" ref="C9:S9" si="0">C7/C3/30</f>
        <v>4.6432692307692305</v>
      </c>
      <c r="D9" s="42">
        <f t="shared" si="0"/>
        <v>4.8807692307692312</v>
      </c>
      <c r="E9" s="42">
        <f t="shared" si="0"/>
        <v>2.8862179487179485</v>
      </c>
      <c r="F9" s="42">
        <f t="shared" si="0"/>
        <v>4.0296296296296292</v>
      </c>
      <c r="G9" s="42">
        <f t="shared" si="0"/>
        <v>4.8543956043956049</v>
      </c>
      <c r="H9" s="42">
        <f t="shared" si="0"/>
        <v>4.663675213675214</v>
      </c>
      <c r="I9" s="42">
        <f t="shared" si="0"/>
        <v>4.8386446886446892</v>
      </c>
      <c r="J9" s="42">
        <f t="shared" si="0"/>
        <v>4.4712454212454222</v>
      </c>
      <c r="K9" s="42">
        <f t="shared" si="0"/>
        <v>4.2662393162393162</v>
      </c>
      <c r="L9" s="42">
        <f t="shared" si="0"/>
        <v>3.9945512820512827</v>
      </c>
      <c r="M9" s="42">
        <f t="shared" si="0"/>
        <v>3.1169871794871797</v>
      </c>
      <c r="N9" s="42">
        <f t="shared" si="0"/>
        <v>4.122115384615384</v>
      </c>
      <c r="O9" s="42">
        <f t="shared" si="0"/>
        <v>4.4220512820512816</v>
      </c>
      <c r="P9" s="42">
        <f t="shared" si="0"/>
        <v>4.7554487179487186</v>
      </c>
      <c r="Q9" s="42">
        <f t="shared" si="0"/>
        <v>4.3171794871794864</v>
      </c>
      <c r="R9" s="42">
        <f t="shared" si="0"/>
        <v>4.0022144522144512</v>
      </c>
      <c r="S9" s="42">
        <f t="shared" si="0"/>
        <v>3.4589743589743591</v>
      </c>
      <c r="T9" s="164">
        <f t="shared" ref="T9:T10" si="1">SUM(B9:S9)/18</f>
        <v>4.1562973343528888</v>
      </c>
    </row>
    <row r="10" spans="1:20">
      <c r="A10" s="176" t="s">
        <v>407</v>
      </c>
      <c r="B10" s="42">
        <f>B8/B3/31</f>
        <v>3.3796526054590577</v>
      </c>
      <c r="C10" s="42">
        <f t="shared" ref="C10:S10" si="2">C8/C3/31</f>
        <v>4.721774193548387</v>
      </c>
      <c r="D10" s="42">
        <f t="shared" si="2"/>
        <v>4.7233250620347391</v>
      </c>
      <c r="E10" s="42">
        <f t="shared" si="2"/>
        <v>3.2171215880893298</v>
      </c>
      <c r="F10" s="42">
        <f t="shared" si="2"/>
        <v>4.2156051833471189</v>
      </c>
      <c r="G10" s="42">
        <f t="shared" si="2"/>
        <v>4.755583126550869</v>
      </c>
      <c r="H10" s="42">
        <f t="shared" si="2"/>
        <v>4.830438378825475</v>
      </c>
      <c r="I10" s="42">
        <f t="shared" si="2"/>
        <v>4.3895781637717128</v>
      </c>
      <c r="J10" s="42">
        <f t="shared" si="2"/>
        <v>4.3968450903934775</v>
      </c>
      <c r="K10" s="42">
        <f t="shared" si="2"/>
        <v>4.0802315963606279</v>
      </c>
      <c r="L10" s="42">
        <f t="shared" si="2"/>
        <v>4.1312034739454093</v>
      </c>
      <c r="M10" s="42">
        <f t="shared" si="2"/>
        <v>3.1960297766749375</v>
      </c>
      <c r="N10" s="42">
        <f t="shared" si="2"/>
        <v>4.2397642679900747</v>
      </c>
      <c r="O10" s="42">
        <f t="shared" si="2"/>
        <v>4.3344913151364777</v>
      </c>
      <c r="P10" s="42">
        <f t="shared" si="2"/>
        <v>4.8883374689826304</v>
      </c>
      <c r="Q10" s="42">
        <f t="shared" si="2"/>
        <v>4.1295285359801497</v>
      </c>
      <c r="R10" s="42">
        <f t="shared" si="2"/>
        <v>4.2382133995037226</v>
      </c>
      <c r="S10" s="42">
        <f t="shared" si="2"/>
        <v>3.6035980148883371</v>
      </c>
      <c r="T10" s="164">
        <f t="shared" si="1"/>
        <v>4.1928511800823633</v>
      </c>
    </row>
    <row r="13" spans="1:20">
      <c r="A13" s="213" t="s">
        <v>408</v>
      </c>
      <c r="B13" s="213"/>
      <c r="C13" s="213"/>
      <c r="D13" s="213"/>
      <c r="E13" s="213"/>
    </row>
    <row r="14" spans="1:20">
      <c r="A14" s="177" t="s">
        <v>81</v>
      </c>
      <c r="B14" s="178" t="s">
        <v>409</v>
      </c>
      <c r="C14" s="178" t="s">
        <v>410</v>
      </c>
      <c r="D14" s="178" t="s">
        <v>411</v>
      </c>
      <c r="E14" s="178" t="s">
        <v>412</v>
      </c>
    </row>
    <row r="15" spans="1:20">
      <c r="A15" s="167" t="s">
        <v>399</v>
      </c>
      <c r="B15" s="167">
        <v>15.6</v>
      </c>
      <c r="C15" s="167">
        <v>15.6</v>
      </c>
      <c r="D15" s="167">
        <v>15.6</v>
      </c>
      <c r="E15" s="167">
        <v>15.6</v>
      </c>
    </row>
    <row r="16" spans="1:20">
      <c r="A16" s="171" t="s">
        <v>80</v>
      </c>
      <c r="B16" s="172" t="s">
        <v>401</v>
      </c>
      <c r="C16" s="172" t="s">
        <v>401</v>
      </c>
      <c r="D16" s="172" t="s">
        <v>401</v>
      </c>
      <c r="E16" s="172" t="s">
        <v>401</v>
      </c>
    </row>
    <row r="17" spans="1:5">
      <c r="A17" s="179" t="s">
        <v>413</v>
      </c>
      <c r="B17" s="180">
        <v>1551.87307371001</v>
      </c>
      <c r="C17" s="180">
        <v>1494.3680709786699</v>
      </c>
      <c r="D17" s="180">
        <v>1169.0730000000001</v>
      </c>
      <c r="E17" s="180">
        <v>1420.8879999999999</v>
      </c>
    </row>
    <row r="18" spans="1:5">
      <c r="A18" s="179" t="s">
        <v>414</v>
      </c>
      <c r="B18" s="180">
        <v>1388.23106593743</v>
      </c>
      <c r="C18" s="180">
        <v>1809.04608592507</v>
      </c>
      <c r="D18" s="180">
        <v>1301.6279999999999</v>
      </c>
      <c r="E18" s="180">
        <v>1540.7349999999999</v>
      </c>
    </row>
    <row r="19" spans="1:5">
      <c r="A19" s="179" t="s">
        <v>415</v>
      </c>
      <c r="B19" s="180">
        <v>1340.80806368496</v>
      </c>
      <c r="C19" s="180">
        <v>1486.2550705933199</v>
      </c>
      <c r="D19" s="180">
        <v>1340.443</v>
      </c>
      <c r="E19" s="180">
        <v>1948.038</v>
      </c>
    </row>
    <row r="20" spans="1:5">
      <c r="A20" s="179" t="s">
        <v>416</v>
      </c>
      <c r="B20" s="180">
        <v>1374.84606530168</v>
      </c>
      <c r="C20" s="180">
        <v>1272.11706042231</v>
      </c>
      <c r="D20" s="180">
        <v>1243.2239999999999</v>
      </c>
      <c r="E20" s="180">
        <v>1563.607</v>
      </c>
    </row>
    <row r="21" spans="1:5">
      <c r="A21" s="179" t="s">
        <v>417</v>
      </c>
      <c r="B21" s="180">
        <v>1385.0620657869099</v>
      </c>
      <c r="C21" s="180">
        <v>1613.6740766454</v>
      </c>
      <c r="D21" s="180">
        <v>436.52800000000002</v>
      </c>
      <c r="E21" s="180">
        <v>1592.8510000000001</v>
      </c>
    </row>
    <row r="22" spans="1:5">
      <c r="A22" s="179" t="s">
        <v>418</v>
      </c>
      <c r="B22" s="180">
        <v>1228.5750583541801</v>
      </c>
      <c r="C22" s="180">
        <v>1551.8280737078701</v>
      </c>
      <c r="D22" s="180">
        <v>421.05799999999999</v>
      </c>
      <c r="E22" s="180">
        <v>1552.8620000000001</v>
      </c>
    </row>
    <row r="23" spans="1:5">
      <c r="A23" s="179" t="s">
        <v>419</v>
      </c>
      <c r="B23" s="180">
        <v>260.24301236087899</v>
      </c>
      <c r="C23" s="180">
        <v>277.831013196264</v>
      </c>
      <c r="D23" s="180">
        <v>429.11599999999999</v>
      </c>
      <c r="E23" s="180">
        <v>1773.6559999999999</v>
      </c>
    </row>
    <row r="24" spans="1:5">
      <c r="A24" s="179" t="s">
        <v>420</v>
      </c>
      <c r="B24" s="180">
        <v>665.25803159805901</v>
      </c>
      <c r="C24" s="180">
        <v>966.32304589787805</v>
      </c>
      <c r="D24" s="180">
        <v>382.97899999999998</v>
      </c>
      <c r="E24" s="180">
        <v>1354.8720000000001</v>
      </c>
    </row>
    <row r="25" spans="1:5">
      <c r="A25" s="179" t="s">
        <v>421</v>
      </c>
      <c r="B25" s="180">
        <v>1428.62106785585</v>
      </c>
      <c r="C25" s="180">
        <v>1803.4670856600801</v>
      </c>
      <c r="D25" s="180">
        <v>359.779</v>
      </c>
      <c r="E25" s="180">
        <v>1629.7370000000001</v>
      </c>
    </row>
    <row r="26" spans="1:5">
      <c r="A26" s="179" t="s">
        <v>422</v>
      </c>
      <c r="B26" s="180">
        <v>1386.8670658726501</v>
      </c>
      <c r="C26" s="180">
        <v>1674.5030795346199</v>
      </c>
      <c r="D26" s="180">
        <v>351.03300000000002</v>
      </c>
      <c r="E26" s="180">
        <v>1576.6489999999999</v>
      </c>
    </row>
    <row r="27" spans="1:5">
      <c r="A27" s="179" t="s">
        <v>423</v>
      </c>
      <c r="B27" s="180">
        <v>1473.64706999447</v>
      </c>
      <c r="C27" s="180">
        <v>1706.9550810760099</v>
      </c>
      <c r="D27" s="180">
        <v>175.09800000000001</v>
      </c>
      <c r="E27" s="180">
        <v>1755.471</v>
      </c>
    </row>
    <row r="28" spans="1:5">
      <c r="A28" s="179" t="s">
        <v>424</v>
      </c>
      <c r="B28" s="180">
        <v>309.27701468986902</v>
      </c>
      <c r="C28" s="180">
        <v>440.92502094281298</v>
      </c>
      <c r="D28" s="180">
        <v>224.53100000000001</v>
      </c>
      <c r="E28" s="180">
        <v>1501.5989999999999</v>
      </c>
    </row>
    <row r="29" spans="1:5">
      <c r="A29" s="179" t="s">
        <v>425</v>
      </c>
      <c r="B29" s="180">
        <v>52.891002512187598</v>
      </c>
      <c r="C29" s="180">
        <v>134.875006406219</v>
      </c>
      <c r="D29" s="180">
        <v>406.06700000000001</v>
      </c>
      <c r="E29" s="180">
        <v>2032.856</v>
      </c>
    </row>
    <row r="30" spans="1:5">
      <c r="A30" s="171" t="s">
        <v>426</v>
      </c>
      <c r="B30" s="181">
        <f>SUM(B17:B29)</f>
        <v>13846.199657659135</v>
      </c>
      <c r="C30" s="181">
        <f t="shared" ref="C30:E30" si="3">SUM(C17:C29)</f>
        <v>16232.167770986523</v>
      </c>
      <c r="D30" s="181">
        <f t="shared" si="3"/>
        <v>8240.5570000000007</v>
      </c>
      <c r="E30" s="181">
        <f t="shared" si="3"/>
        <v>21243.820999999996</v>
      </c>
    </row>
    <row r="31" spans="1:5">
      <c r="A31" s="176" t="s">
        <v>349</v>
      </c>
      <c r="B31" s="182">
        <f>B30/B15/395</f>
        <v>2.247030129448091</v>
      </c>
      <c r="C31" s="182">
        <f t="shared" ref="C31:E31" si="4">C30/C15/395</f>
        <v>2.634236898894275</v>
      </c>
      <c r="D31" s="182">
        <f t="shared" si="4"/>
        <v>1.3373185654008442</v>
      </c>
      <c r="E31" s="182">
        <f t="shared" si="4"/>
        <v>3.4475529049010061</v>
      </c>
    </row>
    <row r="42" spans="2:3">
      <c r="B42" s="183" t="s">
        <v>200</v>
      </c>
      <c r="C42" s="184">
        <v>2828.8</v>
      </c>
    </row>
    <row r="43" spans="2:3">
      <c r="B43" s="183" t="s">
        <v>209</v>
      </c>
      <c r="C43" s="184">
        <v>1483.7</v>
      </c>
    </row>
    <row r="44" spans="2:3">
      <c r="B44" s="183" t="s">
        <v>211</v>
      </c>
      <c r="C44" s="184">
        <v>1448.6999999999998</v>
      </c>
    </row>
    <row r="45" spans="2:3">
      <c r="B45" s="185" t="s">
        <v>427</v>
      </c>
      <c r="C45" s="186">
        <v>3782.1</v>
      </c>
    </row>
    <row r="46" spans="2:3">
      <c r="B46" s="183" t="s">
        <v>186</v>
      </c>
      <c r="C46" s="184">
        <v>2641.9</v>
      </c>
    </row>
    <row r="47" spans="2:3">
      <c r="B47" s="183" t="s">
        <v>108</v>
      </c>
      <c r="C47" s="184">
        <v>27.299999999999997</v>
      </c>
    </row>
    <row r="48" spans="2:3">
      <c r="B48" s="185" t="s">
        <v>224</v>
      </c>
      <c r="C48" s="186">
        <v>359.30000000000007</v>
      </c>
    </row>
    <row r="49" spans="2:3">
      <c r="B49" s="185" t="s">
        <v>265</v>
      </c>
      <c r="C49" s="186">
        <v>2337</v>
      </c>
    </row>
    <row r="50" spans="2:3">
      <c r="B50" s="183" t="s">
        <v>221</v>
      </c>
      <c r="C50" s="184">
        <v>1724.6</v>
      </c>
    </row>
    <row r="51" spans="2:3">
      <c r="B51" s="183" t="s">
        <v>138</v>
      </c>
      <c r="C51" s="184">
        <v>4.3</v>
      </c>
    </row>
    <row r="52" spans="2:3">
      <c r="B52" s="183" t="s">
        <v>226</v>
      </c>
      <c r="C52" s="184">
        <v>2650.5</v>
      </c>
    </row>
    <row r="53" spans="2:3">
      <c r="B53" s="183" t="s">
        <v>178</v>
      </c>
      <c r="C53" s="184">
        <v>1286.0999999999999</v>
      </c>
    </row>
    <row r="54" spans="2:3">
      <c r="B54" s="183" t="s">
        <v>237</v>
      </c>
      <c r="C54" s="184">
        <v>209.4</v>
      </c>
    </row>
    <row r="55" spans="2:3">
      <c r="B55" s="185" t="s">
        <v>255</v>
      </c>
      <c r="C55" s="185">
        <v>0</v>
      </c>
    </row>
    <row r="56" spans="2:3">
      <c r="B56" s="183" t="s">
        <v>124</v>
      </c>
      <c r="C56" s="184">
        <v>1188.3</v>
      </c>
    </row>
    <row r="57" spans="2:3">
      <c r="B57" s="183" t="s">
        <v>235</v>
      </c>
      <c r="C57" s="184">
        <v>1026.7</v>
      </c>
    </row>
    <row r="58" spans="2:3">
      <c r="B58" s="183" t="s">
        <v>215</v>
      </c>
      <c r="C58" s="184">
        <v>1091.3000000000002</v>
      </c>
    </row>
    <row r="59" spans="2:3">
      <c r="B59" s="183" t="s">
        <v>217</v>
      </c>
      <c r="C59" s="184">
        <v>1246.3000000000002</v>
      </c>
    </row>
    <row r="60" spans="2:3">
      <c r="B60" s="183" t="s">
        <v>204</v>
      </c>
      <c r="C60" s="184">
        <v>900.5</v>
      </c>
    </row>
    <row r="61" spans="2:3">
      <c r="B61" s="183" t="s">
        <v>85</v>
      </c>
      <c r="C61" s="184">
        <v>971.2</v>
      </c>
    </row>
    <row r="62" spans="2:3">
      <c r="B62" s="183" t="s">
        <v>146</v>
      </c>
      <c r="C62" s="184">
        <v>112.3</v>
      </c>
    </row>
    <row r="63" spans="2:3">
      <c r="B63" s="183" t="s">
        <v>267</v>
      </c>
      <c r="C63" s="184">
        <v>2610.1999999999998</v>
      </c>
    </row>
    <row r="64" spans="2:3">
      <c r="B64" s="183" t="s">
        <v>89</v>
      </c>
      <c r="C64" s="184">
        <v>2441.3000000000002</v>
      </c>
    </row>
    <row r="65" spans="2:3">
      <c r="B65" s="185" t="s">
        <v>106</v>
      </c>
      <c r="C65" s="186">
        <v>19.5</v>
      </c>
    </row>
    <row r="66" spans="2:3">
      <c r="B66" s="185" t="s">
        <v>213</v>
      </c>
      <c r="C66" s="185">
        <v>0</v>
      </c>
    </row>
    <row r="67" spans="2:3">
      <c r="B67" s="183" t="s">
        <v>176</v>
      </c>
      <c r="C67" s="184">
        <v>1205</v>
      </c>
    </row>
    <row r="68" spans="2:3">
      <c r="B68" s="185" t="s">
        <v>148</v>
      </c>
      <c r="C68" s="185">
        <v>1</v>
      </c>
    </row>
    <row r="69" spans="2:3">
      <c r="B69" s="183" t="s">
        <v>90</v>
      </c>
      <c r="C69" s="184">
        <v>1588</v>
      </c>
    </row>
    <row r="70" spans="2:3">
      <c r="B70" s="183" t="s">
        <v>184</v>
      </c>
      <c r="C70" s="184">
        <v>1521.5</v>
      </c>
    </row>
    <row r="71" spans="2:3">
      <c r="B71" s="183" t="s">
        <v>269</v>
      </c>
      <c r="C71" s="184">
        <v>3433.8999999999996</v>
      </c>
    </row>
    <row r="72" spans="2:3">
      <c r="B72" s="183" t="s">
        <v>86</v>
      </c>
      <c r="C72" s="184">
        <v>1086.5</v>
      </c>
    </row>
    <row r="73" spans="2:3">
      <c r="B73" s="183" t="s">
        <v>231</v>
      </c>
      <c r="C73" s="184">
        <v>972.5</v>
      </c>
    </row>
    <row r="74" spans="2:3">
      <c r="B74" s="185" t="s">
        <v>206</v>
      </c>
      <c r="C74" s="185">
        <v>1.4</v>
      </c>
    </row>
    <row r="75" spans="2:3">
      <c r="B75" s="183" t="s">
        <v>233</v>
      </c>
      <c r="C75" s="184">
        <v>1326.6</v>
      </c>
    </row>
    <row r="76" spans="2:3">
      <c r="B76" s="183" t="s">
        <v>111</v>
      </c>
      <c r="C76" s="184">
        <v>1234.5999999999999</v>
      </c>
    </row>
    <row r="77" spans="2:3">
      <c r="B77" s="183" t="s">
        <v>253</v>
      </c>
      <c r="C77" s="184">
        <v>2185.7000000000003</v>
      </c>
    </row>
    <row r="78" spans="2:3">
      <c r="B78" s="183" t="s">
        <v>84</v>
      </c>
      <c r="C78" s="184">
        <v>1075</v>
      </c>
    </row>
    <row r="79" spans="2:3">
      <c r="B79" s="185" t="s">
        <v>126</v>
      </c>
      <c r="C79" s="185">
        <v>0</v>
      </c>
    </row>
    <row r="80" spans="2:3">
      <c r="B80" s="183" t="s">
        <v>190</v>
      </c>
      <c r="C80" s="184">
        <v>1296.9000000000001</v>
      </c>
    </row>
    <row r="81" spans="2:3">
      <c r="B81" s="183" t="s">
        <v>219</v>
      </c>
      <c r="C81" s="184">
        <v>1079.2</v>
      </c>
    </row>
    <row r="82" spans="2:3">
      <c r="B82" s="183" t="s">
        <v>261</v>
      </c>
      <c r="C82" s="184">
        <v>1683.6999999999998</v>
      </c>
    </row>
    <row r="83" spans="2:3">
      <c r="B83" s="183" t="s">
        <v>182</v>
      </c>
      <c r="C83" s="184">
        <v>1996.6000000000001</v>
      </c>
    </row>
    <row r="84" spans="2:3">
      <c r="B84" s="183" t="s">
        <v>257</v>
      </c>
      <c r="C84" s="184">
        <v>985.89999999999986</v>
      </c>
    </row>
    <row r="85" spans="2:3">
      <c r="B85" s="183" t="s">
        <v>229</v>
      </c>
      <c r="C85" s="184">
        <v>1522.8000000000002</v>
      </c>
    </row>
    <row r="86" spans="2:3">
      <c r="B86" s="183" t="s">
        <v>428</v>
      </c>
      <c r="C86" s="187">
        <v>2093</v>
      </c>
    </row>
    <row r="87" spans="2:3">
      <c r="B87" s="186" t="s">
        <v>110</v>
      </c>
      <c r="C87" s="187">
        <v>1691.31</v>
      </c>
    </row>
    <row r="88" spans="2:3">
      <c r="B88" s="186" t="s">
        <v>412</v>
      </c>
      <c r="C88" s="187">
        <v>587.57100000000003</v>
      </c>
    </row>
  </sheetData>
  <mergeCells count="3">
    <mergeCell ref="A1:S1"/>
    <mergeCell ref="T7:T8"/>
    <mergeCell ref="A13:E13"/>
  </mergeCells>
  <printOptions horizontalCentered="1" verticalCentered="1"/>
  <pageMargins left="0" right="0" top="0.75" bottom="0.75" header="0.3" footer="0.3"/>
  <pageSetup paperSize="9" scale="70" orientation="landscape" horizontalDpi="1200" verticalDpi="12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3"/>
  <sheetViews>
    <sheetView topLeftCell="A26" workbookViewId="0">
      <selection activeCell="D51" sqref="D51"/>
    </sheetView>
  </sheetViews>
  <sheetFormatPr defaultRowHeight="14.4"/>
  <cols>
    <col min="1" max="1" width="5.33203125" bestFit="1" customWidth="1"/>
    <col min="2" max="2" width="15" customWidth="1"/>
    <col min="4" max="4" width="19" customWidth="1"/>
    <col min="5" max="5" width="17.6640625" bestFit="1" customWidth="1"/>
    <col min="6" max="6" width="14.44140625" bestFit="1" customWidth="1"/>
    <col min="7" max="7" width="31.33203125" bestFit="1" customWidth="1"/>
    <col min="8" max="8" width="18.88671875" bestFit="1" customWidth="1"/>
    <col min="9" max="9" width="11.33203125" bestFit="1" customWidth="1"/>
    <col min="10" max="10" width="20.44140625" bestFit="1" customWidth="1"/>
  </cols>
  <sheetData>
    <row r="1" spans="1:10">
      <c r="A1" s="1" t="s">
        <v>96</v>
      </c>
      <c r="B1" s="1" t="s">
        <v>97</v>
      </c>
      <c r="C1" s="1" t="s">
        <v>98</v>
      </c>
      <c r="D1" s="1" t="s">
        <v>354</v>
      </c>
      <c r="E1" s="1" t="s">
        <v>99</v>
      </c>
      <c r="F1" s="1" t="s">
        <v>100</v>
      </c>
      <c r="G1" s="1" t="s">
        <v>101</v>
      </c>
      <c r="H1" s="1" t="s">
        <v>0</v>
      </c>
      <c r="I1" s="1" t="s">
        <v>1</v>
      </c>
      <c r="J1" s="1" t="s">
        <v>102</v>
      </c>
    </row>
    <row r="2" spans="1:10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>
      <c r="A3" s="1">
        <v>8</v>
      </c>
      <c r="B3" s="1" t="s">
        <v>112</v>
      </c>
      <c r="C3" s="1" t="s">
        <v>104</v>
      </c>
      <c r="D3" s="1" t="s">
        <v>364</v>
      </c>
      <c r="E3" s="1">
        <v>0.8</v>
      </c>
      <c r="F3" s="1" t="s">
        <v>113</v>
      </c>
      <c r="G3" s="1">
        <v>5.28</v>
      </c>
      <c r="H3" s="1">
        <v>600</v>
      </c>
      <c r="I3" s="1">
        <v>20</v>
      </c>
      <c r="J3" s="1" t="s">
        <v>4</v>
      </c>
    </row>
    <row r="4" spans="1:10">
      <c r="A4" s="1">
        <v>36</v>
      </c>
      <c r="B4" s="1" t="s">
        <v>140</v>
      </c>
      <c r="C4" s="1" t="s">
        <v>104</v>
      </c>
      <c r="D4" s="1">
        <v>1</v>
      </c>
      <c r="E4" s="1">
        <v>1</v>
      </c>
      <c r="F4" s="1" t="s">
        <v>105</v>
      </c>
      <c r="G4" s="1">
        <v>7.92</v>
      </c>
      <c r="H4" s="1">
        <v>600</v>
      </c>
      <c r="I4" s="1">
        <v>20</v>
      </c>
      <c r="J4" s="1" t="s">
        <v>4</v>
      </c>
    </row>
    <row r="5" spans="1:10">
      <c r="A5" s="1">
        <v>48</v>
      </c>
      <c r="B5" s="1" t="s">
        <v>151</v>
      </c>
      <c r="C5" s="1" t="s">
        <v>104</v>
      </c>
      <c r="D5" s="1">
        <v>1.0209999999999999</v>
      </c>
      <c r="E5" s="1">
        <v>1.0209999999999999</v>
      </c>
      <c r="F5" s="1" t="s">
        <v>105</v>
      </c>
      <c r="G5" s="1">
        <v>10.56</v>
      </c>
      <c r="H5" s="1">
        <v>600</v>
      </c>
      <c r="I5" s="1">
        <v>20</v>
      </c>
      <c r="J5" s="1" t="s">
        <v>4</v>
      </c>
    </row>
    <row r="6" spans="1:10">
      <c r="A6" s="1">
        <v>9</v>
      </c>
      <c r="B6" s="1" t="s">
        <v>114</v>
      </c>
      <c r="C6" s="1" t="s">
        <v>104</v>
      </c>
      <c r="D6" s="1" t="s">
        <v>365</v>
      </c>
      <c r="E6" s="1">
        <v>1.1000000000000001</v>
      </c>
      <c r="F6" s="1" t="s">
        <v>113</v>
      </c>
      <c r="G6" s="1">
        <v>7.92</v>
      </c>
      <c r="H6" s="1">
        <v>600</v>
      </c>
      <c r="I6" s="1">
        <v>20</v>
      </c>
      <c r="J6" s="1" t="s">
        <v>4</v>
      </c>
    </row>
    <row r="7" spans="1:10">
      <c r="A7" s="1">
        <v>13</v>
      </c>
      <c r="B7" s="1" t="s">
        <v>118</v>
      </c>
      <c r="C7" s="1" t="s">
        <v>104</v>
      </c>
      <c r="D7" s="1" t="s">
        <v>365</v>
      </c>
      <c r="E7" s="1">
        <v>1.1000000000000001</v>
      </c>
      <c r="F7" s="1" t="s">
        <v>113</v>
      </c>
      <c r="G7" s="1">
        <v>7.92</v>
      </c>
      <c r="H7" s="1">
        <v>600</v>
      </c>
      <c r="I7" s="1">
        <v>20</v>
      </c>
      <c r="J7" s="1" t="s">
        <v>4</v>
      </c>
    </row>
    <row r="8" spans="1:10">
      <c r="A8" s="1">
        <v>28</v>
      </c>
      <c r="B8" s="1" t="s">
        <v>133</v>
      </c>
      <c r="C8" s="1" t="s">
        <v>104</v>
      </c>
      <c r="D8" s="1">
        <v>1.1000000000000001</v>
      </c>
      <c r="E8" s="1">
        <v>1.1000000000000001</v>
      </c>
      <c r="F8" s="1" t="s">
        <v>105</v>
      </c>
      <c r="G8" s="1">
        <v>7.92</v>
      </c>
      <c r="H8" s="1">
        <v>600</v>
      </c>
      <c r="I8" s="1">
        <v>20</v>
      </c>
      <c r="J8" s="1" t="s">
        <v>2</v>
      </c>
    </row>
    <row r="9" spans="1:10">
      <c r="A9" s="1">
        <v>11</v>
      </c>
      <c r="B9" s="1" t="s">
        <v>116</v>
      </c>
      <c r="C9" s="1" t="s">
        <v>104</v>
      </c>
      <c r="D9" s="1" t="s">
        <v>366</v>
      </c>
      <c r="E9" s="1">
        <v>1.1100000000000001</v>
      </c>
      <c r="F9" s="1" t="s">
        <v>113</v>
      </c>
      <c r="G9" s="1">
        <v>7.92</v>
      </c>
      <c r="H9" s="1">
        <v>600</v>
      </c>
      <c r="I9" s="1">
        <v>20</v>
      </c>
      <c r="J9" s="1" t="s">
        <v>4</v>
      </c>
    </row>
    <row r="10" spans="1:10">
      <c r="A10" s="1">
        <v>17</v>
      </c>
      <c r="B10" s="1" t="s">
        <v>122</v>
      </c>
      <c r="C10" s="1" t="s">
        <v>104</v>
      </c>
      <c r="D10" s="1" t="s">
        <v>367</v>
      </c>
      <c r="E10" s="1">
        <v>1.2</v>
      </c>
      <c r="F10" s="1" t="s">
        <v>113</v>
      </c>
      <c r="G10" s="1">
        <v>7.92</v>
      </c>
      <c r="H10" s="1">
        <v>600</v>
      </c>
      <c r="I10" s="1">
        <v>20</v>
      </c>
      <c r="J10" s="1" t="s">
        <v>4</v>
      </c>
    </row>
    <row r="11" spans="1:10">
      <c r="A11" s="1">
        <v>42</v>
      </c>
      <c r="B11" s="1" t="s">
        <v>85</v>
      </c>
      <c r="C11" s="1" t="s">
        <v>104</v>
      </c>
      <c r="D11" s="1">
        <v>1.2</v>
      </c>
      <c r="E11" s="1">
        <v>1.2</v>
      </c>
      <c r="F11" s="1" t="s">
        <v>105</v>
      </c>
      <c r="G11" s="1">
        <v>7.92</v>
      </c>
      <c r="H11" s="1">
        <v>600</v>
      </c>
      <c r="I11" s="1">
        <v>20</v>
      </c>
      <c r="J11" s="1" t="s">
        <v>4</v>
      </c>
    </row>
    <row r="12" spans="1:10">
      <c r="A12" s="1">
        <v>35</v>
      </c>
      <c r="B12" s="1" t="s">
        <v>139</v>
      </c>
      <c r="C12" s="1" t="s">
        <v>104</v>
      </c>
      <c r="D12" s="1">
        <v>1.3</v>
      </c>
      <c r="E12" s="1">
        <v>1.3</v>
      </c>
      <c r="F12" s="1" t="s">
        <v>105</v>
      </c>
      <c r="G12" s="1">
        <v>7.92</v>
      </c>
      <c r="H12" s="1">
        <v>1000</v>
      </c>
      <c r="I12" s="1">
        <v>20</v>
      </c>
      <c r="J12" s="1" t="s">
        <v>4</v>
      </c>
    </row>
    <row r="13" spans="1:10">
      <c r="A13" s="1">
        <v>37</v>
      </c>
      <c r="B13" s="1" t="s">
        <v>141</v>
      </c>
      <c r="C13" s="1" t="s">
        <v>104</v>
      </c>
      <c r="D13" s="1">
        <v>1.3</v>
      </c>
      <c r="E13" s="1">
        <v>1.3</v>
      </c>
      <c r="F13" s="1" t="s">
        <v>105</v>
      </c>
      <c r="G13" s="1">
        <v>7.92</v>
      </c>
      <c r="H13" s="1">
        <v>1000</v>
      </c>
      <c r="I13" s="1">
        <v>20</v>
      </c>
      <c r="J13" s="1" t="s">
        <v>4</v>
      </c>
    </row>
    <row r="14" spans="1:10">
      <c r="A14" s="1">
        <v>39</v>
      </c>
      <c r="B14" s="1" t="s">
        <v>143</v>
      </c>
      <c r="C14" s="1" t="s">
        <v>104</v>
      </c>
      <c r="D14" s="1">
        <v>1.3</v>
      </c>
      <c r="E14" s="1">
        <v>1.3</v>
      </c>
      <c r="F14" s="1" t="s">
        <v>105</v>
      </c>
      <c r="G14" s="1">
        <v>7.92</v>
      </c>
      <c r="H14" s="1">
        <v>1000</v>
      </c>
      <c r="I14" s="1">
        <v>20</v>
      </c>
      <c r="J14" s="1" t="s">
        <v>4</v>
      </c>
    </row>
    <row r="15" spans="1:10">
      <c r="A15" s="1">
        <v>47</v>
      </c>
      <c r="B15" s="1" t="s">
        <v>150</v>
      </c>
      <c r="C15" s="1" t="s">
        <v>104</v>
      </c>
      <c r="D15" s="1">
        <v>1.3</v>
      </c>
      <c r="E15" s="1">
        <v>1.3</v>
      </c>
      <c r="F15" s="1" t="s">
        <v>105</v>
      </c>
      <c r="G15" s="1">
        <v>7.92</v>
      </c>
      <c r="H15" s="1">
        <v>1000</v>
      </c>
      <c r="I15" s="1">
        <v>20</v>
      </c>
      <c r="J15" s="1" t="s">
        <v>4</v>
      </c>
    </row>
    <row r="16" spans="1:10">
      <c r="A16" s="1">
        <v>40</v>
      </c>
      <c r="B16" s="1" t="s">
        <v>144</v>
      </c>
      <c r="C16" s="1" t="s">
        <v>104</v>
      </c>
      <c r="D16" s="1">
        <v>1.4</v>
      </c>
      <c r="E16" s="1">
        <v>1.4</v>
      </c>
      <c r="F16" s="1" t="s">
        <v>105</v>
      </c>
      <c r="G16" s="1">
        <v>10.56</v>
      </c>
      <c r="H16" s="1">
        <v>1000</v>
      </c>
      <c r="I16" s="1">
        <v>20</v>
      </c>
      <c r="J16" s="1" t="s">
        <v>4</v>
      </c>
    </row>
    <row r="17" spans="1:10">
      <c r="A17" s="1">
        <v>24</v>
      </c>
      <c r="B17" s="1" t="s">
        <v>129</v>
      </c>
      <c r="C17" s="1" t="s">
        <v>104</v>
      </c>
      <c r="D17" s="1">
        <v>1.45</v>
      </c>
      <c r="E17" s="1">
        <v>1.45</v>
      </c>
      <c r="F17" s="1" t="s">
        <v>105</v>
      </c>
      <c r="G17" s="1">
        <v>10.56</v>
      </c>
      <c r="H17" s="1">
        <v>1000</v>
      </c>
      <c r="I17" s="1">
        <v>20</v>
      </c>
      <c r="J17" s="1" t="s">
        <v>4</v>
      </c>
    </row>
    <row r="18" spans="1:10">
      <c r="A18" s="1">
        <v>26</v>
      </c>
      <c r="B18" s="1" t="s">
        <v>131</v>
      </c>
      <c r="C18" s="1" t="s">
        <v>104</v>
      </c>
      <c r="D18" s="1">
        <v>1.5</v>
      </c>
      <c r="E18" s="1">
        <v>1.5</v>
      </c>
      <c r="F18" s="1" t="s">
        <v>105</v>
      </c>
      <c r="G18" s="1">
        <v>10.56</v>
      </c>
      <c r="H18" s="1">
        <v>1000</v>
      </c>
      <c r="I18" s="1">
        <v>20</v>
      </c>
      <c r="J18" s="1" t="s">
        <v>4</v>
      </c>
    </row>
    <row r="19" spans="1:10">
      <c r="A19" s="1">
        <v>4</v>
      </c>
      <c r="B19" s="1" t="s">
        <v>108</v>
      </c>
      <c r="C19" s="1" t="s">
        <v>104</v>
      </c>
      <c r="D19" s="1">
        <v>1.54</v>
      </c>
      <c r="E19" s="1">
        <v>1.54</v>
      </c>
      <c r="F19" s="1" t="s">
        <v>105</v>
      </c>
      <c r="G19" s="1">
        <v>10.56</v>
      </c>
      <c r="H19" s="1">
        <v>1000</v>
      </c>
      <c r="I19" s="1">
        <v>20</v>
      </c>
      <c r="J19" s="1" t="s">
        <v>4</v>
      </c>
    </row>
    <row r="20" spans="1:10">
      <c r="A20" s="1">
        <v>19</v>
      </c>
      <c r="B20" s="1" t="s">
        <v>124</v>
      </c>
      <c r="C20" s="1" t="s">
        <v>104</v>
      </c>
      <c r="D20" s="1" t="s">
        <v>368</v>
      </c>
      <c r="E20" s="1">
        <v>1.6</v>
      </c>
      <c r="F20" s="1" t="s">
        <v>113</v>
      </c>
      <c r="G20" s="1">
        <v>10.56</v>
      </c>
      <c r="H20" s="1">
        <v>1000</v>
      </c>
      <c r="I20" s="1">
        <v>20</v>
      </c>
      <c r="J20" s="1" t="s">
        <v>4</v>
      </c>
    </row>
    <row r="21" spans="1:10">
      <c r="A21" s="1">
        <v>44</v>
      </c>
      <c r="B21" s="1" t="s">
        <v>147</v>
      </c>
      <c r="C21" s="1" t="s">
        <v>104</v>
      </c>
      <c r="D21" s="1">
        <v>1.6</v>
      </c>
      <c r="E21" s="1">
        <v>1.6</v>
      </c>
      <c r="F21" s="1" t="s">
        <v>105</v>
      </c>
      <c r="G21" s="1">
        <v>10.56</v>
      </c>
      <c r="H21" s="1">
        <v>1000</v>
      </c>
      <c r="I21" s="1">
        <v>20</v>
      </c>
      <c r="J21" s="1" t="s">
        <v>2</v>
      </c>
    </row>
    <row r="22" spans="1:10">
      <c r="A22" s="1">
        <v>33</v>
      </c>
      <c r="B22" s="1" t="s">
        <v>137</v>
      </c>
      <c r="C22" s="1" t="s">
        <v>104</v>
      </c>
      <c r="D22" s="1">
        <v>1.7</v>
      </c>
      <c r="E22" s="1">
        <v>1.7</v>
      </c>
      <c r="F22" s="1" t="s">
        <v>105</v>
      </c>
      <c r="G22" s="1">
        <v>13.200000000000001</v>
      </c>
      <c r="H22" s="1">
        <v>1000</v>
      </c>
      <c r="I22" s="1">
        <v>20</v>
      </c>
      <c r="J22" s="1" t="s">
        <v>4</v>
      </c>
    </row>
    <row r="23" spans="1:10">
      <c r="A23" s="1">
        <v>45</v>
      </c>
      <c r="B23" s="1" t="s">
        <v>148</v>
      </c>
      <c r="C23" s="1" t="s">
        <v>104</v>
      </c>
      <c r="D23" s="1">
        <v>1.7</v>
      </c>
      <c r="E23" s="1">
        <v>1.7</v>
      </c>
      <c r="F23" s="1" t="s">
        <v>105</v>
      </c>
      <c r="G23" s="1">
        <v>10.56</v>
      </c>
      <c r="H23" s="1">
        <v>1000</v>
      </c>
      <c r="I23" s="1">
        <v>20</v>
      </c>
      <c r="J23" s="1" t="s">
        <v>4</v>
      </c>
    </row>
    <row r="24" spans="1:10">
      <c r="A24" s="1">
        <v>14</v>
      </c>
      <c r="B24" s="1" t="s">
        <v>119</v>
      </c>
      <c r="C24" s="1" t="s">
        <v>104</v>
      </c>
      <c r="D24" s="1" t="s">
        <v>369</v>
      </c>
      <c r="E24" s="1">
        <v>1.8</v>
      </c>
      <c r="F24" s="1" t="s">
        <v>113</v>
      </c>
      <c r="G24" s="1">
        <v>13.200000000000001</v>
      </c>
      <c r="H24" s="1">
        <v>1000</v>
      </c>
      <c r="I24" s="1">
        <v>20</v>
      </c>
      <c r="J24" s="1" t="s">
        <v>4</v>
      </c>
    </row>
    <row r="25" spans="1:10">
      <c r="A25" s="1">
        <v>21</v>
      </c>
      <c r="B25" s="1" t="s">
        <v>126</v>
      </c>
      <c r="C25" s="1" t="s">
        <v>104</v>
      </c>
      <c r="D25" s="1">
        <v>1.84</v>
      </c>
      <c r="E25" s="1">
        <v>1.84</v>
      </c>
      <c r="F25" s="1" t="s">
        <v>105</v>
      </c>
      <c r="G25" s="1">
        <v>13.200000000000001</v>
      </c>
      <c r="H25" s="1">
        <v>1000</v>
      </c>
      <c r="I25" s="1">
        <v>20</v>
      </c>
      <c r="J25" s="1" t="s">
        <v>4</v>
      </c>
    </row>
    <row r="26" spans="1:10">
      <c r="A26" s="1">
        <v>6</v>
      </c>
      <c r="B26" s="1" t="s">
        <v>110</v>
      </c>
      <c r="C26" s="1" t="s">
        <v>104</v>
      </c>
      <c r="D26" s="1">
        <v>2</v>
      </c>
      <c r="E26" s="1">
        <v>2</v>
      </c>
      <c r="F26" s="1" t="s">
        <v>105</v>
      </c>
      <c r="G26" s="1">
        <v>13.200000000000001</v>
      </c>
      <c r="H26" s="1">
        <v>1200</v>
      </c>
      <c r="I26" s="1">
        <v>20</v>
      </c>
      <c r="J26" s="1" t="s">
        <v>4</v>
      </c>
    </row>
    <row r="27" spans="1:10">
      <c r="A27" s="1">
        <v>32</v>
      </c>
      <c r="B27" s="1" t="s">
        <v>86</v>
      </c>
      <c r="C27" s="1" t="s">
        <v>104</v>
      </c>
      <c r="D27" s="1">
        <v>2</v>
      </c>
      <c r="E27" s="1">
        <v>2</v>
      </c>
      <c r="F27" s="1" t="s">
        <v>105</v>
      </c>
      <c r="G27" s="1">
        <v>13.200000000000001</v>
      </c>
      <c r="H27" s="1">
        <v>1200</v>
      </c>
      <c r="I27" s="1">
        <v>20</v>
      </c>
      <c r="J27" s="1" t="s">
        <v>4</v>
      </c>
    </row>
    <row r="28" spans="1:10">
      <c r="A28" s="1">
        <v>20</v>
      </c>
      <c r="B28" s="1" t="s">
        <v>125</v>
      </c>
      <c r="C28" s="1" t="s">
        <v>104</v>
      </c>
      <c r="D28" s="1" t="s">
        <v>370</v>
      </c>
      <c r="E28" s="1">
        <v>2.0150000000000001</v>
      </c>
      <c r="F28" s="1" t="s">
        <v>113</v>
      </c>
      <c r="G28" s="1">
        <v>13.200000000000001</v>
      </c>
      <c r="H28" s="1">
        <v>1200</v>
      </c>
      <c r="I28" s="1">
        <v>20</v>
      </c>
      <c r="J28" s="1" t="s">
        <v>4</v>
      </c>
    </row>
    <row r="29" spans="1:10">
      <c r="A29" s="1">
        <v>3</v>
      </c>
      <c r="B29" s="1" t="s">
        <v>107</v>
      </c>
      <c r="C29" s="1" t="s">
        <v>104</v>
      </c>
      <c r="D29" s="1">
        <v>2.0350000000000001</v>
      </c>
      <c r="E29" s="1">
        <v>2.0350000000000001</v>
      </c>
      <c r="F29" s="1" t="s">
        <v>105</v>
      </c>
      <c r="G29" s="1">
        <v>13.200000000000001</v>
      </c>
      <c r="H29" s="1">
        <v>1200</v>
      </c>
      <c r="I29" s="1">
        <v>20</v>
      </c>
      <c r="J29" s="1" t="s">
        <v>4</v>
      </c>
    </row>
    <row r="30" spans="1:10">
      <c r="A30" s="1">
        <v>31</v>
      </c>
      <c r="B30" s="1" t="s">
        <v>136</v>
      </c>
      <c r="C30" s="1" t="s">
        <v>104</v>
      </c>
      <c r="D30" s="1">
        <v>2.15</v>
      </c>
      <c r="E30" s="1">
        <v>2.15</v>
      </c>
      <c r="F30" s="1" t="s">
        <v>105</v>
      </c>
      <c r="G30" s="1">
        <v>15.84</v>
      </c>
      <c r="H30" s="1">
        <v>1200</v>
      </c>
      <c r="I30" s="1">
        <v>20</v>
      </c>
      <c r="J30" s="1" t="s">
        <v>4</v>
      </c>
    </row>
    <row r="31" spans="1:10">
      <c r="A31" s="1">
        <v>30</v>
      </c>
      <c r="B31" s="1" t="s">
        <v>135</v>
      </c>
      <c r="C31" s="1" t="s">
        <v>104</v>
      </c>
      <c r="D31" s="1">
        <v>2.2000000000000002</v>
      </c>
      <c r="E31" s="1">
        <v>2.2000000000000002</v>
      </c>
      <c r="F31" s="1" t="s">
        <v>105</v>
      </c>
      <c r="G31" s="1">
        <v>15.84</v>
      </c>
      <c r="H31" s="1">
        <v>1200</v>
      </c>
      <c r="I31" s="1">
        <v>20</v>
      </c>
      <c r="J31" s="1" t="s">
        <v>4</v>
      </c>
    </row>
    <row r="32" spans="1:10">
      <c r="A32" s="1">
        <v>10</v>
      </c>
      <c r="B32" s="1" t="s">
        <v>115</v>
      </c>
      <c r="C32" s="1" t="s">
        <v>104</v>
      </c>
      <c r="D32" s="1" t="s">
        <v>371</v>
      </c>
      <c r="E32" s="1">
        <v>2.27</v>
      </c>
      <c r="F32" s="1" t="s">
        <v>113</v>
      </c>
      <c r="G32" s="1">
        <v>15.84</v>
      </c>
      <c r="H32" s="1">
        <v>1200</v>
      </c>
      <c r="I32" s="1">
        <v>20</v>
      </c>
      <c r="J32" s="1" t="s">
        <v>4</v>
      </c>
    </row>
    <row r="33" spans="1:10">
      <c r="A33" s="1">
        <v>7</v>
      </c>
      <c r="B33" s="1" t="s">
        <v>111</v>
      </c>
      <c r="C33" s="1" t="s">
        <v>104</v>
      </c>
      <c r="D33" s="1">
        <v>2.2999999999999998</v>
      </c>
      <c r="E33" s="1">
        <v>2.2999999999999998</v>
      </c>
      <c r="F33" s="1" t="s">
        <v>105</v>
      </c>
      <c r="G33" s="1">
        <v>15.84</v>
      </c>
      <c r="H33" s="1">
        <v>1200</v>
      </c>
      <c r="I33" s="1">
        <v>20</v>
      </c>
      <c r="J33" s="1" t="s">
        <v>4</v>
      </c>
    </row>
    <row r="34" spans="1:10">
      <c r="A34" s="1">
        <v>18</v>
      </c>
      <c r="B34" s="1" t="s">
        <v>123</v>
      </c>
      <c r="C34" s="1" t="s">
        <v>104</v>
      </c>
      <c r="D34" s="1">
        <v>2.5</v>
      </c>
      <c r="E34" s="1">
        <v>2.5</v>
      </c>
      <c r="F34" s="1" t="s">
        <v>105</v>
      </c>
      <c r="G34" s="1">
        <v>15.84</v>
      </c>
      <c r="H34" s="1">
        <v>1800</v>
      </c>
      <c r="I34" s="1">
        <v>30</v>
      </c>
      <c r="J34" s="1" t="s">
        <v>4</v>
      </c>
    </row>
    <row r="35" spans="1:10">
      <c r="A35" s="1">
        <v>27</v>
      </c>
      <c r="B35" s="1" t="s">
        <v>132</v>
      </c>
      <c r="C35" s="1" t="s">
        <v>104</v>
      </c>
      <c r="D35" s="1">
        <v>2.5</v>
      </c>
      <c r="E35" s="1">
        <v>2.5</v>
      </c>
      <c r="F35" s="1" t="s">
        <v>105</v>
      </c>
      <c r="G35" s="1">
        <v>15.84</v>
      </c>
      <c r="H35" s="1">
        <v>1800</v>
      </c>
      <c r="I35" s="1">
        <v>30</v>
      </c>
      <c r="J35" s="1" t="s">
        <v>4</v>
      </c>
    </row>
    <row r="36" spans="1:10">
      <c r="A36" s="1">
        <v>38</v>
      </c>
      <c r="B36" s="1" t="s">
        <v>142</v>
      </c>
      <c r="C36" s="1" t="s">
        <v>104</v>
      </c>
      <c r="D36" s="1">
        <v>2.5</v>
      </c>
      <c r="E36" s="1">
        <v>2.5</v>
      </c>
      <c r="F36" s="1" t="s">
        <v>105</v>
      </c>
      <c r="G36" s="1">
        <v>15.84</v>
      </c>
      <c r="H36" s="1">
        <v>1800</v>
      </c>
      <c r="I36" s="1">
        <v>30</v>
      </c>
      <c r="J36" s="1" t="s">
        <v>4</v>
      </c>
    </row>
    <row r="37" spans="1:10">
      <c r="A37" s="1">
        <v>41</v>
      </c>
      <c r="B37" s="1" t="s">
        <v>145</v>
      </c>
      <c r="C37" s="1" t="s">
        <v>104</v>
      </c>
      <c r="D37" s="1">
        <v>2.56</v>
      </c>
      <c r="E37" s="1">
        <v>2.56</v>
      </c>
      <c r="F37" s="1" t="s">
        <v>105</v>
      </c>
      <c r="G37" s="1">
        <v>15.84</v>
      </c>
      <c r="H37" s="1">
        <v>1800</v>
      </c>
      <c r="I37" s="1">
        <v>30</v>
      </c>
      <c r="J37" s="1" t="s">
        <v>4</v>
      </c>
    </row>
    <row r="38" spans="1:10">
      <c r="A38" s="1">
        <v>25</v>
      </c>
      <c r="B38" s="1" t="s">
        <v>130</v>
      </c>
      <c r="C38" s="1" t="s">
        <v>104</v>
      </c>
      <c r="D38" s="1">
        <v>2.6</v>
      </c>
      <c r="E38" s="1">
        <v>2.6</v>
      </c>
      <c r="F38" s="1" t="s">
        <v>105</v>
      </c>
      <c r="G38" s="1">
        <v>18.48</v>
      </c>
      <c r="H38" s="1">
        <v>1800</v>
      </c>
      <c r="I38" s="1">
        <v>30</v>
      </c>
      <c r="J38" s="1" t="s">
        <v>4</v>
      </c>
    </row>
    <row r="39" spans="1:10">
      <c r="A39" s="1">
        <v>43</v>
      </c>
      <c r="B39" s="1" t="s">
        <v>146</v>
      </c>
      <c r="C39" s="1" t="s">
        <v>104</v>
      </c>
      <c r="D39" s="1">
        <v>2.9</v>
      </c>
      <c r="E39" s="1">
        <v>2.9</v>
      </c>
      <c r="F39" s="1" t="s">
        <v>105</v>
      </c>
      <c r="G39" s="1">
        <v>18.48</v>
      </c>
      <c r="H39" s="1">
        <v>1800</v>
      </c>
      <c r="I39" s="1">
        <v>30</v>
      </c>
      <c r="J39" s="1" t="s">
        <v>4</v>
      </c>
    </row>
    <row r="40" spans="1:10">
      <c r="A40" s="1">
        <v>29</v>
      </c>
      <c r="B40" s="1" t="s">
        <v>134</v>
      </c>
      <c r="C40" s="1" t="s">
        <v>104</v>
      </c>
      <c r="D40" s="1">
        <v>3</v>
      </c>
      <c r="E40" s="1">
        <v>3</v>
      </c>
      <c r="F40" s="1" t="s">
        <v>105</v>
      </c>
      <c r="G40" s="1">
        <v>21.12</v>
      </c>
      <c r="H40" s="1">
        <v>1800</v>
      </c>
      <c r="I40" s="1">
        <v>30</v>
      </c>
      <c r="J40" s="1" t="s">
        <v>4</v>
      </c>
    </row>
    <row r="41" spans="1:10">
      <c r="A41" s="1">
        <v>2</v>
      </c>
      <c r="B41" s="1" t="s">
        <v>106</v>
      </c>
      <c r="C41" s="1" t="s">
        <v>104</v>
      </c>
      <c r="D41" s="1">
        <v>3.1350000000000002</v>
      </c>
      <c r="E41" s="1">
        <v>3.1350000000000002</v>
      </c>
      <c r="F41" s="1" t="s">
        <v>105</v>
      </c>
      <c r="G41" s="1">
        <v>21.12</v>
      </c>
      <c r="H41" s="1">
        <v>1800</v>
      </c>
      <c r="I41" s="1">
        <v>30</v>
      </c>
      <c r="J41" s="1" t="s">
        <v>4</v>
      </c>
    </row>
    <row r="42" spans="1:10">
      <c r="A42" s="1">
        <v>49</v>
      </c>
      <c r="B42" s="1" t="s">
        <v>152</v>
      </c>
      <c r="C42" s="1" t="s">
        <v>104</v>
      </c>
      <c r="D42" s="1">
        <v>3.41</v>
      </c>
      <c r="E42" s="1">
        <v>3.41</v>
      </c>
      <c r="F42" s="1" t="s">
        <v>105</v>
      </c>
      <c r="G42" s="1">
        <v>23.76</v>
      </c>
      <c r="H42" s="1">
        <v>2000</v>
      </c>
      <c r="I42" s="1">
        <v>50</v>
      </c>
      <c r="J42" s="1" t="s">
        <v>4</v>
      </c>
    </row>
    <row r="43" spans="1:10">
      <c r="A43" s="1">
        <v>16</v>
      </c>
      <c r="B43" s="1" t="s">
        <v>121</v>
      </c>
      <c r="C43" s="1" t="s">
        <v>104</v>
      </c>
      <c r="D43" s="1">
        <v>3.5</v>
      </c>
      <c r="E43" s="1">
        <v>3.5</v>
      </c>
      <c r="F43" s="1" t="s">
        <v>105</v>
      </c>
      <c r="G43" s="1">
        <v>23.76</v>
      </c>
      <c r="H43" s="1">
        <v>2000</v>
      </c>
      <c r="I43" s="1">
        <v>50</v>
      </c>
      <c r="J43" s="1" t="s">
        <v>4</v>
      </c>
    </row>
    <row r="44" spans="1:10">
      <c r="A44" s="1">
        <v>22</v>
      </c>
      <c r="B44" s="1" t="s">
        <v>127</v>
      </c>
      <c r="C44" s="1" t="s">
        <v>104</v>
      </c>
      <c r="D44" s="1">
        <v>3.58</v>
      </c>
      <c r="E44" s="1">
        <v>3.58</v>
      </c>
      <c r="F44" s="1" t="s">
        <v>105</v>
      </c>
      <c r="G44" s="1">
        <v>23.76</v>
      </c>
      <c r="H44" s="1">
        <v>2000</v>
      </c>
      <c r="I44" s="1">
        <v>50</v>
      </c>
      <c r="J44" s="1" t="s">
        <v>4</v>
      </c>
    </row>
    <row r="45" spans="1:10">
      <c r="A45" s="1">
        <v>23</v>
      </c>
      <c r="B45" s="1" t="s">
        <v>128</v>
      </c>
      <c r="C45" s="1" t="s">
        <v>104</v>
      </c>
      <c r="D45" s="1">
        <v>3.6</v>
      </c>
      <c r="E45" s="1">
        <v>3.6</v>
      </c>
      <c r="F45" s="1" t="s">
        <v>105</v>
      </c>
      <c r="G45" s="1">
        <v>23.76</v>
      </c>
      <c r="H45" s="1">
        <v>2000</v>
      </c>
      <c r="I45" s="1">
        <v>50</v>
      </c>
      <c r="J45" s="1" t="s">
        <v>4</v>
      </c>
    </row>
    <row r="46" spans="1:10">
      <c r="A46" s="1">
        <v>1</v>
      </c>
      <c r="B46" s="1" t="s">
        <v>103</v>
      </c>
      <c r="C46" s="1" t="s">
        <v>104</v>
      </c>
      <c r="D46" s="1">
        <v>3.9000000000000004</v>
      </c>
      <c r="E46" s="1">
        <v>3.9000000000000004</v>
      </c>
      <c r="F46" s="1" t="s">
        <v>105</v>
      </c>
      <c r="G46" s="1">
        <v>23.76</v>
      </c>
      <c r="H46" s="1">
        <v>2400</v>
      </c>
      <c r="I46" s="1">
        <v>50</v>
      </c>
      <c r="J46" s="1" t="s">
        <v>4</v>
      </c>
    </row>
    <row r="47" spans="1:10">
      <c r="A47" s="1">
        <v>15</v>
      </c>
      <c r="B47" s="1" t="s">
        <v>120</v>
      </c>
      <c r="C47" s="1" t="s">
        <v>104</v>
      </c>
      <c r="D47" s="1">
        <v>4.0999999999999996</v>
      </c>
      <c r="E47" s="1">
        <v>4.0999999999999996</v>
      </c>
      <c r="F47" s="1" t="s">
        <v>105</v>
      </c>
      <c r="G47" s="1">
        <v>26.400000000000002</v>
      </c>
      <c r="H47" s="1">
        <v>2400</v>
      </c>
      <c r="I47" s="1">
        <v>50</v>
      </c>
      <c r="J47" s="1" t="s">
        <v>4</v>
      </c>
    </row>
    <row r="48" spans="1:10">
      <c r="A48" s="1">
        <v>34</v>
      </c>
      <c r="B48" s="1" t="s">
        <v>138</v>
      </c>
      <c r="C48" s="1" t="s">
        <v>104</v>
      </c>
      <c r="D48" s="1">
        <v>4.0999999999999996</v>
      </c>
      <c r="E48" s="1">
        <v>4.0999999999999996</v>
      </c>
      <c r="F48" s="1" t="s">
        <v>105</v>
      </c>
      <c r="G48" s="1">
        <v>26.400000000000002</v>
      </c>
      <c r="H48" s="1">
        <v>2400</v>
      </c>
      <c r="I48" s="1">
        <v>50</v>
      </c>
      <c r="J48" s="1" t="s">
        <v>4</v>
      </c>
    </row>
    <row r="49" spans="1:10">
      <c r="A49" s="1">
        <v>46</v>
      </c>
      <c r="B49" s="1" t="s">
        <v>149</v>
      </c>
      <c r="C49" s="1" t="s">
        <v>104</v>
      </c>
      <c r="D49" s="1">
        <v>4.2</v>
      </c>
      <c r="E49" s="1">
        <v>4.2</v>
      </c>
      <c r="F49" s="1" t="s">
        <v>105</v>
      </c>
      <c r="G49" s="1">
        <v>26.400000000000002</v>
      </c>
      <c r="H49" s="1">
        <v>2400</v>
      </c>
      <c r="I49" s="1">
        <v>50</v>
      </c>
      <c r="J49" s="1" t="s">
        <v>4</v>
      </c>
    </row>
    <row r="50" spans="1:10">
      <c r="A50" s="1">
        <v>12</v>
      </c>
      <c r="B50" s="1" t="s">
        <v>117</v>
      </c>
      <c r="C50" s="1" t="s">
        <v>104</v>
      </c>
      <c r="D50" s="1" t="s">
        <v>373</v>
      </c>
      <c r="E50" s="1">
        <v>4.5</v>
      </c>
      <c r="F50" s="1" t="s">
        <v>113</v>
      </c>
      <c r="G50" s="1">
        <v>29.040000000000003</v>
      </c>
      <c r="H50" s="1">
        <v>2400</v>
      </c>
      <c r="I50" s="1">
        <v>50</v>
      </c>
      <c r="J50" s="1" t="s">
        <v>4</v>
      </c>
    </row>
    <row r="51" spans="1:10">
      <c r="A51" s="1">
        <v>50</v>
      </c>
      <c r="B51" s="1" t="s">
        <v>153</v>
      </c>
      <c r="C51" s="1" t="s">
        <v>104</v>
      </c>
      <c r="D51" s="1">
        <v>4.907</v>
      </c>
      <c r="E51" s="1">
        <v>4.907</v>
      </c>
      <c r="F51" s="1" t="s">
        <v>105</v>
      </c>
      <c r="G51" s="1">
        <v>31.68</v>
      </c>
      <c r="H51" s="1">
        <v>3000</v>
      </c>
      <c r="I51" s="1">
        <v>50</v>
      </c>
      <c r="J51" s="1" t="s">
        <v>4</v>
      </c>
    </row>
    <row r="52" spans="1:10">
      <c r="A52" s="1">
        <v>5</v>
      </c>
      <c r="B52" s="1" t="s">
        <v>109</v>
      </c>
      <c r="C52" s="1" t="s">
        <v>104</v>
      </c>
      <c r="D52" s="1">
        <v>7.22</v>
      </c>
      <c r="E52" s="1">
        <v>7.22</v>
      </c>
      <c r="F52" s="1" t="s">
        <v>105</v>
      </c>
      <c r="G52" s="1">
        <v>47.52</v>
      </c>
      <c r="H52" s="1">
        <v>4000</v>
      </c>
      <c r="I52" s="1">
        <v>50</v>
      </c>
      <c r="J52" s="1" t="s">
        <v>4</v>
      </c>
    </row>
    <row r="53" spans="1:10">
      <c r="A53" s="120" t="s">
        <v>154</v>
      </c>
      <c r="B53" s="120"/>
      <c r="C53" s="120"/>
      <c r="D53" s="120">
        <v>116.64300000000001</v>
      </c>
      <c r="E53">
        <v>116.64300000000001</v>
      </c>
      <c r="G53">
        <v>781.43999999999937</v>
      </c>
      <c r="H53">
        <v>70400</v>
      </c>
      <c r="I53">
        <v>1410</v>
      </c>
    </row>
  </sheetData>
  <sortState ref="A3:J53">
    <sortCondition ref="E3"/>
  </sortState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0"/>
  <sheetViews>
    <sheetView topLeftCell="A11" workbookViewId="0">
      <selection activeCell="A25" sqref="A25"/>
    </sheetView>
  </sheetViews>
  <sheetFormatPr defaultRowHeight="14.4"/>
  <cols>
    <col min="1" max="1" width="13.33203125" bestFit="1" customWidth="1"/>
    <col min="2" max="2" width="9.77734375" customWidth="1"/>
    <col min="3" max="3" width="13.6640625" bestFit="1" customWidth="1"/>
    <col min="4" max="4" width="19.33203125" bestFit="1" customWidth="1"/>
    <col min="5" max="5" width="19.33203125" customWidth="1"/>
    <col min="6" max="6" width="10.6640625" bestFit="1" customWidth="1"/>
    <col min="7" max="7" width="31.33203125" bestFit="1" customWidth="1"/>
    <col min="8" max="8" width="18.88671875" bestFit="1" customWidth="1"/>
    <col min="9" max="9" width="11.33203125" bestFit="1" customWidth="1"/>
    <col min="10" max="10" width="34.6640625" bestFit="1" customWidth="1"/>
  </cols>
  <sheetData>
    <row r="1" spans="1:12">
      <c r="B1" s="1" t="s">
        <v>271</v>
      </c>
      <c r="C1" s="1" t="s">
        <v>155</v>
      </c>
      <c r="D1" s="1" t="s">
        <v>156</v>
      </c>
      <c r="E1" s="1" t="s">
        <v>354</v>
      </c>
      <c r="F1" s="1" t="s">
        <v>3</v>
      </c>
      <c r="G1" s="1" t="s">
        <v>157</v>
      </c>
      <c r="H1" s="1" t="s">
        <v>0</v>
      </c>
      <c r="I1" s="1" t="s">
        <v>1</v>
      </c>
      <c r="J1" s="1" t="s">
        <v>158</v>
      </c>
    </row>
    <row r="2" spans="1:12">
      <c r="B2" s="1">
        <v>43</v>
      </c>
      <c r="C2" s="1" t="s">
        <v>241</v>
      </c>
      <c r="D2" s="1" t="s">
        <v>242</v>
      </c>
      <c r="E2" s="20">
        <v>0.84599999999999997</v>
      </c>
      <c r="F2" s="20">
        <v>0.84599999999999997</v>
      </c>
      <c r="G2" s="1">
        <v>8.16</v>
      </c>
      <c r="H2" s="1">
        <v>600</v>
      </c>
      <c r="I2" s="1">
        <v>20</v>
      </c>
      <c r="J2" s="1" t="s">
        <v>4</v>
      </c>
      <c r="L2" s="1">
        <v>1.97</v>
      </c>
    </row>
    <row r="3" spans="1:12">
      <c r="B3" s="1">
        <v>2</v>
      </c>
      <c r="C3" s="1" t="s">
        <v>162</v>
      </c>
      <c r="D3" s="1" t="s">
        <v>163</v>
      </c>
      <c r="E3" s="20">
        <v>0.86399999999999999</v>
      </c>
      <c r="F3" s="20">
        <v>0.86399999999999999</v>
      </c>
      <c r="G3" s="1">
        <v>8.16</v>
      </c>
      <c r="H3" s="1">
        <v>600</v>
      </c>
      <c r="I3" s="1">
        <v>20</v>
      </c>
      <c r="J3" s="1" t="s">
        <v>2</v>
      </c>
      <c r="L3" s="1">
        <v>0.96</v>
      </c>
    </row>
    <row r="4" spans="1:12">
      <c r="B4" s="1">
        <v>22</v>
      </c>
      <c r="C4" s="1" t="s">
        <v>202</v>
      </c>
      <c r="D4" s="1" t="s">
        <v>203</v>
      </c>
      <c r="E4" s="20">
        <v>0.90900000000000003</v>
      </c>
      <c r="F4" s="20">
        <v>0.90900000000000003</v>
      </c>
      <c r="G4" s="1">
        <v>8.16</v>
      </c>
      <c r="H4" s="1">
        <v>600</v>
      </c>
      <c r="I4" s="1">
        <v>20</v>
      </c>
      <c r="J4" s="1" t="s">
        <v>4</v>
      </c>
      <c r="L4" s="1">
        <v>1.1499999999999999</v>
      </c>
    </row>
    <row r="5" spans="1:12">
      <c r="B5" s="1">
        <v>42</v>
      </c>
      <c r="C5" s="1" t="s">
        <v>239</v>
      </c>
      <c r="D5" s="1" t="s">
        <v>240</v>
      </c>
      <c r="E5" s="20">
        <v>0.92700000000000005</v>
      </c>
      <c r="F5" s="20">
        <v>0.92700000000000005</v>
      </c>
      <c r="G5" s="1">
        <v>8.16</v>
      </c>
      <c r="H5" s="1">
        <v>600</v>
      </c>
      <c r="I5" s="1">
        <v>20</v>
      </c>
      <c r="J5" s="1" t="s">
        <v>4</v>
      </c>
      <c r="L5" s="1">
        <v>1.32</v>
      </c>
    </row>
    <row r="6" spans="1:12">
      <c r="B6" s="1">
        <v>29</v>
      </c>
      <c r="C6" s="1" t="s">
        <v>215</v>
      </c>
      <c r="D6" s="1" t="s">
        <v>216</v>
      </c>
      <c r="E6" s="20">
        <v>0.97200000000000009</v>
      </c>
      <c r="F6" s="20">
        <v>0.97200000000000009</v>
      </c>
      <c r="G6" s="1">
        <v>8.16</v>
      </c>
      <c r="H6" s="1">
        <v>600</v>
      </c>
      <c r="I6" s="1">
        <v>20</v>
      </c>
      <c r="J6" s="1" t="s">
        <v>4</v>
      </c>
      <c r="L6" s="1">
        <v>3.29</v>
      </c>
    </row>
    <row r="7" spans="1:12">
      <c r="B7" s="1">
        <v>23</v>
      </c>
      <c r="C7" s="1" t="s">
        <v>204</v>
      </c>
      <c r="D7" s="1" t="s">
        <v>205</v>
      </c>
      <c r="E7" s="20">
        <v>1.0080000000000002</v>
      </c>
      <c r="F7" s="20">
        <v>1.0080000000000002</v>
      </c>
      <c r="G7" s="1">
        <v>10.88</v>
      </c>
      <c r="H7" s="1">
        <v>600</v>
      </c>
      <c r="I7" s="1">
        <v>20</v>
      </c>
      <c r="J7" s="1" t="s">
        <v>4</v>
      </c>
      <c r="L7" s="1">
        <v>1.32</v>
      </c>
    </row>
    <row r="8" spans="1:12">
      <c r="B8" s="1">
        <v>40</v>
      </c>
      <c r="C8" s="1" t="s">
        <v>235</v>
      </c>
      <c r="D8" s="1" t="s">
        <v>236</v>
      </c>
      <c r="E8" s="20">
        <v>1.0169999999999999</v>
      </c>
      <c r="F8" s="20">
        <v>1.0169999999999999</v>
      </c>
      <c r="G8" s="1">
        <v>10.88</v>
      </c>
      <c r="H8" s="1">
        <v>600</v>
      </c>
      <c r="I8" s="1">
        <v>20</v>
      </c>
      <c r="J8" s="1" t="s">
        <v>4</v>
      </c>
      <c r="L8" s="1">
        <v>2.79</v>
      </c>
    </row>
    <row r="9" spans="1:12">
      <c r="B9" s="1">
        <v>30</v>
      </c>
      <c r="C9" s="1" t="s">
        <v>217</v>
      </c>
      <c r="D9" s="1" t="s">
        <v>218</v>
      </c>
      <c r="E9" s="20">
        <v>1.026</v>
      </c>
      <c r="F9" s="20">
        <v>1.026</v>
      </c>
      <c r="G9" s="1">
        <v>10.88</v>
      </c>
      <c r="H9" s="1">
        <v>600</v>
      </c>
      <c r="I9" s="1">
        <v>20</v>
      </c>
      <c r="J9" s="1" t="s">
        <v>4</v>
      </c>
      <c r="L9" s="1">
        <v>2.15</v>
      </c>
    </row>
    <row r="10" spans="1:12">
      <c r="A10" t="s">
        <v>159</v>
      </c>
      <c r="B10" s="1">
        <v>3</v>
      </c>
      <c r="C10" s="1" t="s">
        <v>164</v>
      </c>
      <c r="D10" s="1" t="s">
        <v>165</v>
      </c>
      <c r="E10" s="20" t="s">
        <v>355</v>
      </c>
      <c r="F10" s="20">
        <v>1.0349999999999999</v>
      </c>
      <c r="G10" s="1">
        <v>10.88</v>
      </c>
      <c r="H10" s="1">
        <v>600</v>
      </c>
      <c r="I10" s="1">
        <v>20</v>
      </c>
      <c r="J10" s="1" t="s">
        <v>4</v>
      </c>
      <c r="L10" s="1">
        <v>2.21</v>
      </c>
    </row>
    <row r="11" spans="1:12">
      <c r="B11" s="1">
        <v>41</v>
      </c>
      <c r="C11" s="1" t="s">
        <v>237</v>
      </c>
      <c r="D11" s="1" t="s">
        <v>238</v>
      </c>
      <c r="E11" s="20">
        <v>1.044</v>
      </c>
      <c r="F11" s="20">
        <v>1.044</v>
      </c>
      <c r="G11" s="1">
        <v>10.88</v>
      </c>
      <c r="H11" s="1">
        <v>600</v>
      </c>
      <c r="I11" s="1">
        <v>20</v>
      </c>
      <c r="J11" s="1" t="s">
        <v>4</v>
      </c>
      <c r="L11" s="1">
        <v>1.28</v>
      </c>
    </row>
    <row r="12" spans="1:12">
      <c r="B12" s="1">
        <v>26</v>
      </c>
      <c r="C12" s="1" t="s">
        <v>209</v>
      </c>
      <c r="D12" s="1" t="s">
        <v>210</v>
      </c>
      <c r="E12" s="20">
        <v>1.107</v>
      </c>
      <c r="F12" s="20">
        <v>1.107</v>
      </c>
      <c r="G12" s="1">
        <v>10.88</v>
      </c>
      <c r="H12" s="1">
        <v>600</v>
      </c>
      <c r="I12" s="1">
        <v>20</v>
      </c>
      <c r="J12" s="1" t="s">
        <v>4</v>
      </c>
      <c r="L12" s="1">
        <v>1.8</v>
      </c>
    </row>
    <row r="13" spans="1:12">
      <c r="B13" s="1">
        <v>36</v>
      </c>
      <c r="C13" s="1" t="s">
        <v>84</v>
      </c>
      <c r="D13" s="1" t="s">
        <v>228</v>
      </c>
      <c r="E13" s="20">
        <v>1.125</v>
      </c>
      <c r="F13" s="20">
        <v>1.125</v>
      </c>
      <c r="G13" s="1">
        <v>10.88</v>
      </c>
      <c r="H13" s="1">
        <v>600</v>
      </c>
      <c r="I13" s="1">
        <v>20</v>
      </c>
      <c r="J13" s="1" t="s">
        <v>4</v>
      </c>
      <c r="L13" s="1">
        <v>2.34</v>
      </c>
    </row>
    <row r="14" spans="1:12">
      <c r="A14" t="s">
        <v>159</v>
      </c>
      <c r="B14" s="1">
        <v>10</v>
      </c>
      <c r="C14" s="1" t="s">
        <v>178</v>
      </c>
      <c r="D14" s="1" t="s">
        <v>179</v>
      </c>
      <c r="E14" s="20" t="s">
        <v>356</v>
      </c>
      <c r="F14" s="20">
        <v>1.1520000000000001</v>
      </c>
      <c r="G14" s="1">
        <v>10.88</v>
      </c>
      <c r="H14" s="1">
        <v>600</v>
      </c>
      <c r="I14" s="1">
        <v>20</v>
      </c>
      <c r="J14" s="1" t="s">
        <v>4</v>
      </c>
      <c r="L14" s="1">
        <v>3.04</v>
      </c>
    </row>
    <row r="15" spans="1:12">
      <c r="B15" s="1">
        <v>50</v>
      </c>
      <c r="C15" s="1" t="s">
        <v>255</v>
      </c>
      <c r="D15" s="1" t="s">
        <v>256</v>
      </c>
      <c r="E15" s="20">
        <v>1.161</v>
      </c>
      <c r="F15" s="20">
        <v>1.161</v>
      </c>
      <c r="G15" s="1">
        <v>10.88</v>
      </c>
      <c r="H15" s="1">
        <v>600</v>
      </c>
      <c r="I15" s="1">
        <v>20</v>
      </c>
      <c r="J15" s="1" t="s">
        <v>4</v>
      </c>
      <c r="L15" s="1">
        <v>3.09</v>
      </c>
    </row>
    <row r="16" spans="1:12">
      <c r="A16" t="s">
        <v>159</v>
      </c>
      <c r="B16" s="1">
        <v>4</v>
      </c>
      <c r="C16" s="1" t="s">
        <v>166</v>
      </c>
      <c r="D16" s="1" t="s">
        <v>167</v>
      </c>
      <c r="E16" s="20" t="s">
        <v>357</v>
      </c>
      <c r="F16" s="20">
        <v>1.1880000000000002</v>
      </c>
      <c r="G16" s="1">
        <v>10.88</v>
      </c>
      <c r="H16" s="1">
        <v>600</v>
      </c>
      <c r="I16" s="1">
        <v>20</v>
      </c>
      <c r="J16" s="1" t="s">
        <v>4</v>
      </c>
      <c r="L16" s="1">
        <v>4.43</v>
      </c>
    </row>
    <row r="17" spans="1:12">
      <c r="A17" t="s">
        <v>159</v>
      </c>
      <c r="B17" s="1">
        <v>6</v>
      </c>
      <c r="C17" s="1" t="s">
        <v>170</v>
      </c>
      <c r="D17" s="1" t="s">
        <v>171</v>
      </c>
      <c r="E17" s="20" t="s">
        <v>357</v>
      </c>
      <c r="F17" s="20">
        <v>1.1880000000000002</v>
      </c>
      <c r="G17" s="1">
        <v>10.88</v>
      </c>
      <c r="H17" s="1">
        <v>600</v>
      </c>
      <c r="I17" s="1">
        <v>20</v>
      </c>
      <c r="J17" s="1" t="s">
        <v>4</v>
      </c>
      <c r="L17" s="1">
        <v>1.68</v>
      </c>
    </row>
    <row r="18" spans="1:12">
      <c r="B18" s="1">
        <v>44</v>
      </c>
      <c r="C18" s="1" t="s">
        <v>243</v>
      </c>
      <c r="D18" s="1" t="s">
        <v>244</v>
      </c>
      <c r="E18" s="20">
        <v>1.1970000000000001</v>
      </c>
      <c r="F18" s="20">
        <v>1.1970000000000001</v>
      </c>
      <c r="G18" s="1">
        <v>10.88</v>
      </c>
      <c r="H18" s="1">
        <v>600</v>
      </c>
      <c r="I18" s="1">
        <v>20</v>
      </c>
      <c r="J18" s="1" t="s">
        <v>4</v>
      </c>
      <c r="L18" s="1">
        <v>1.35</v>
      </c>
    </row>
    <row r="19" spans="1:12">
      <c r="A19" t="s">
        <v>159</v>
      </c>
      <c r="B19" s="1">
        <v>17</v>
      </c>
      <c r="C19" s="1" t="s">
        <v>192</v>
      </c>
      <c r="D19" s="1" t="s">
        <v>193</v>
      </c>
      <c r="E19" s="20" t="s">
        <v>387</v>
      </c>
      <c r="F19" s="20">
        <v>1.2150000000000001</v>
      </c>
      <c r="G19" s="1">
        <v>10.88</v>
      </c>
      <c r="H19" s="1">
        <v>1000</v>
      </c>
      <c r="I19" s="1">
        <v>20</v>
      </c>
      <c r="J19" s="1" t="s">
        <v>4</v>
      </c>
      <c r="L19" s="1">
        <v>1.37</v>
      </c>
    </row>
    <row r="20" spans="1:12">
      <c r="B20" s="1">
        <v>27</v>
      </c>
      <c r="C20" s="1" t="s">
        <v>211</v>
      </c>
      <c r="D20" s="1" t="s">
        <v>212</v>
      </c>
      <c r="E20" s="20">
        <v>1.2240000000000002</v>
      </c>
      <c r="F20" s="20">
        <v>1.2240000000000002</v>
      </c>
      <c r="G20" s="1">
        <v>10.88</v>
      </c>
      <c r="H20" s="1">
        <v>1000</v>
      </c>
      <c r="I20" s="1">
        <v>20</v>
      </c>
      <c r="J20" s="1" t="s">
        <v>4</v>
      </c>
      <c r="L20" s="1">
        <v>2.27</v>
      </c>
    </row>
    <row r="21" spans="1:12">
      <c r="A21" t="s">
        <v>159</v>
      </c>
      <c r="B21" s="1">
        <v>18</v>
      </c>
      <c r="C21" s="1" t="s">
        <v>194</v>
      </c>
      <c r="D21" s="1" t="s">
        <v>195</v>
      </c>
      <c r="E21" s="20" t="s">
        <v>388</v>
      </c>
      <c r="F21" s="20">
        <v>1.2330000000000001</v>
      </c>
      <c r="G21" s="1">
        <v>10.88</v>
      </c>
      <c r="H21" s="1">
        <v>1000</v>
      </c>
      <c r="I21" s="1">
        <v>20</v>
      </c>
      <c r="J21" s="1" t="s">
        <v>4</v>
      </c>
      <c r="L21" s="1">
        <v>1.56</v>
      </c>
    </row>
    <row r="22" spans="1:12">
      <c r="B22" s="1">
        <v>38</v>
      </c>
      <c r="C22" s="1" t="s">
        <v>231</v>
      </c>
      <c r="D22" s="1" t="s">
        <v>232</v>
      </c>
      <c r="E22" s="20">
        <v>1.2689999999999999</v>
      </c>
      <c r="F22" s="20">
        <v>1.2689999999999999</v>
      </c>
      <c r="G22" s="1">
        <v>10.88</v>
      </c>
      <c r="H22" s="1">
        <v>600</v>
      </c>
      <c r="I22" s="1">
        <v>20</v>
      </c>
      <c r="J22" s="1" t="s">
        <v>4</v>
      </c>
      <c r="L22" s="1">
        <v>4.24</v>
      </c>
    </row>
    <row r="23" spans="1:12">
      <c r="B23" s="1">
        <v>51</v>
      </c>
      <c r="C23" s="1" t="s">
        <v>257</v>
      </c>
      <c r="D23" s="1" t="s">
        <v>258</v>
      </c>
      <c r="E23" s="20">
        <v>1.278</v>
      </c>
      <c r="F23" s="20">
        <v>1.278</v>
      </c>
      <c r="G23" s="1">
        <v>10.88</v>
      </c>
      <c r="H23" s="1">
        <v>600</v>
      </c>
      <c r="I23" s="1">
        <v>20</v>
      </c>
      <c r="J23" s="1" t="s">
        <v>4</v>
      </c>
      <c r="L23" s="1">
        <v>1.01</v>
      </c>
    </row>
    <row r="24" spans="1:12">
      <c r="B24" s="1">
        <v>20</v>
      </c>
      <c r="C24" s="1" t="s">
        <v>198</v>
      </c>
      <c r="D24" s="1" t="s">
        <v>199</v>
      </c>
      <c r="E24" s="20">
        <v>1.4040000000000001</v>
      </c>
      <c r="F24" s="20">
        <v>1.4040000000000001</v>
      </c>
      <c r="G24" s="1">
        <v>13.600000000000001</v>
      </c>
      <c r="H24" s="1">
        <v>1000</v>
      </c>
      <c r="I24" s="1">
        <v>20</v>
      </c>
      <c r="J24" s="1" t="s">
        <v>4</v>
      </c>
      <c r="L24" s="1">
        <v>1.1200000000000001</v>
      </c>
    </row>
    <row r="25" spans="1:12">
      <c r="B25" s="1">
        <v>45</v>
      </c>
      <c r="C25" s="1" t="s">
        <v>245</v>
      </c>
      <c r="D25" s="1" t="s">
        <v>246</v>
      </c>
      <c r="E25" s="20">
        <v>1.5029999999999999</v>
      </c>
      <c r="F25" s="20">
        <v>1.5029999999999999</v>
      </c>
      <c r="G25" s="1">
        <v>10.88</v>
      </c>
      <c r="H25" s="1">
        <v>1000</v>
      </c>
      <c r="I25" s="1">
        <v>20</v>
      </c>
      <c r="J25" s="1" t="s">
        <v>4</v>
      </c>
      <c r="L25" s="1">
        <v>6.65</v>
      </c>
    </row>
    <row r="26" spans="1:12">
      <c r="B26" s="1">
        <v>16</v>
      </c>
      <c r="C26" s="1" t="s">
        <v>190</v>
      </c>
      <c r="D26" s="1" t="s">
        <v>191</v>
      </c>
      <c r="E26" s="20">
        <v>1.512</v>
      </c>
      <c r="F26" s="20">
        <v>1.512</v>
      </c>
      <c r="G26" s="1">
        <v>10.88</v>
      </c>
      <c r="H26" s="1">
        <v>1000</v>
      </c>
      <c r="I26" s="1">
        <v>20</v>
      </c>
      <c r="J26" s="1" t="s">
        <v>4</v>
      </c>
      <c r="L26" s="1">
        <v>3.08</v>
      </c>
    </row>
    <row r="27" spans="1:12">
      <c r="B27" s="1">
        <v>46</v>
      </c>
      <c r="C27" s="1" t="s">
        <v>247</v>
      </c>
      <c r="D27" s="1" t="s">
        <v>248</v>
      </c>
      <c r="E27" s="20">
        <v>1.5209999999999999</v>
      </c>
      <c r="F27" s="20">
        <v>1.5209999999999999</v>
      </c>
      <c r="G27" s="1">
        <v>10.88</v>
      </c>
      <c r="H27" s="1">
        <v>1000</v>
      </c>
      <c r="I27" s="1">
        <v>20</v>
      </c>
      <c r="J27" s="1" t="s">
        <v>4</v>
      </c>
      <c r="L27" s="1">
        <v>1.23</v>
      </c>
    </row>
    <row r="28" spans="1:12">
      <c r="B28" s="1">
        <v>47</v>
      </c>
      <c r="C28" s="1" t="s">
        <v>249</v>
      </c>
      <c r="D28" s="1" t="s">
        <v>250</v>
      </c>
      <c r="E28" s="20">
        <v>1.5389999999999999</v>
      </c>
      <c r="F28" s="20">
        <v>1.5389999999999999</v>
      </c>
      <c r="G28" s="1">
        <v>10.88</v>
      </c>
      <c r="H28" s="1">
        <v>1000</v>
      </c>
      <c r="I28" s="1">
        <v>20</v>
      </c>
      <c r="J28" s="1" t="s">
        <v>4</v>
      </c>
      <c r="L28" s="1">
        <v>1.36</v>
      </c>
    </row>
    <row r="29" spans="1:12">
      <c r="B29" s="1">
        <v>37</v>
      </c>
      <c r="C29" s="1" t="s">
        <v>229</v>
      </c>
      <c r="D29" s="1" t="s">
        <v>230</v>
      </c>
      <c r="E29" s="20">
        <v>1.575</v>
      </c>
      <c r="F29" s="20">
        <v>1.575</v>
      </c>
      <c r="G29" s="1">
        <v>10.88</v>
      </c>
      <c r="H29" s="1">
        <v>1000</v>
      </c>
      <c r="I29" s="1">
        <v>20</v>
      </c>
      <c r="J29" s="1" t="s">
        <v>4</v>
      </c>
      <c r="L29" s="1">
        <v>2.89</v>
      </c>
    </row>
    <row r="30" spans="1:12">
      <c r="B30" s="1">
        <v>52</v>
      </c>
      <c r="C30" s="1" t="s">
        <v>259</v>
      </c>
      <c r="D30" s="1" t="s">
        <v>260</v>
      </c>
      <c r="E30" s="20">
        <v>1.6020000000000001</v>
      </c>
      <c r="F30" s="20">
        <v>1.6020000000000001</v>
      </c>
      <c r="G30" s="1">
        <v>10.88</v>
      </c>
      <c r="H30" s="1">
        <v>1000</v>
      </c>
      <c r="I30" s="1">
        <v>20</v>
      </c>
      <c r="J30" s="1" t="s">
        <v>4</v>
      </c>
      <c r="L30" s="1">
        <v>1.08</v>
      </c>
    </row>
    <row r="31" spans="1:12">
      <c r="A31" t="s">
        <v>159</v>
      </c>
      <c r="B31" s="1">
        <v>11</v>
      </c>
      <c r="C31" s="1" t="s">
        <v>180</v>
      </c>
      <c r="D31" s="1" t="s">
        <v>181</v>
      </c>
      <c r="E31" s="20" t="s">
        <v>358</v>
      </c>
      <c r="F31" s="20">
        <v>1.62</v>
      </c>
      <c r="G31" s="1">
        <v>13.600000000000001</v>
      </c>
      <c r="H31" s="1">
        <v>1000</v>
      </c>
      <c r="I31" s="1">
        <v>20</v>
      </c>
      <c r="J31" s="1" t="s">
        <v>4</v>
      </c>
      <c r="L31" s="1">
        <v>1.1399999999999999</v>
      </c>
    </row>
    <row r="32" spans="1:12">
      <c r="B32" s="1">
        <v>31</v>
      </c>
      <c r="C32" s="1" t="s">
        <v>219</v>
      </c>
      <c r="D32" s="1" t="s">
        <v>220</v>
      </c>
      <c r="E32" s="20">
        <v>1.647</v>
      </c>
      <c r="F32" s="20">
        <v>1.647</v>
      </c>
      <c r="G32" s="1">
        <v>10.88</v>
      </c>
      <c r="H32" s="1">
        <v>600</v>
      </c>
      <c r="I32" s="1">
        <v>20</v>
      </c>
      <c r="J32" s="1" t="s">
        <v>4</v>
      </c>
      <c r="L32" s="1">
        <v>1.83</v>
      </c>
    </row>
    <row r="33" spans="1:12">
      <c r="B33" s="1">
        <v>34</v>
      </c>
      <c r="C33" s="1" t="s">
        <v>224</v>
      </c>
      <c r="D33" s="1" t="s">
        <v>225</v>
      </c>
      <c r="E33" s="20">
        <v>1.6830000000000001</v>
      </c>
      <c r="F33" s="20">
        <v>1.6830000000000001</v>
      </c>
      <c r="G33" s="1">
        <v>13.600000000000001</v>
      </c>
      <c r="H33" s="1">
        <v>1000</v>
      </c>
      <c r="I33" s="1">
        <v>20</v>
      </c>
      <c r="J33" s="1" t="s">
        <v>4</v>
      </c>
      <c r="L33" s="1">
        <v>1.94</v>
      </c>
    </row>
    <row r="34" spans="1:12">
      <c r="B34" s="1">
        <v>53</v>
      </c>
      <c r="C34" s="1" t="s">
        <v>261</v>
      </c>
      <c r="D34" s="1" t="s">
        <v>262</v>
      </c>
      <c r="E34" s="20">
        <v>1.6919999999999999</v>
      </c>
      <c r="F34" s="20">
        <v>1.6919999999999999</v>
      </c>
      <c r="G34" s="1">
        <v>13.600000000000001</v>
      </c>
      <c r="H34" s="1">
        <v>1000</v>
      </c>
      <c r="I34" s="1">
        <v>20</v>
      </c>
      <c r="J34" s="1" t="s">
        <v>4</v>
      </c>
      <c r="L34" s="1">
        <v>3</v>
      </c>
    </row>
    <row r="35" spans="1:12">
      <c r="B35" s="1">
        <v>32</v>
      </c>
      <c r="C35" s="1" t="s">
        <v>221</v>
      </c>
      <c r="D35" s="1" t="s">
        <v>222</v>
      </c>
      <c r="E35" s="20">
        <v>1.746</v>
      </c>
      <c r="F35" s="20">
        <v>1.746</v>
      </c>
      <c r="G35" s="1">
        <v>13.600000000000001</v>
      </c>
      <c r="H35" s="1">
        <v>1000</v>
      </c>
      <c r="I35" s="1">
        <v>20</v>
      </c>
      <c r="J35" s="1" t="s">
        <v>4</v>
      </c>
      <c r="L35" s="1">
        <v>1.87</v>
      </c>
    </row>
    <row r="36" spans="1:12">
      <c r="A36" t="s">
        <v>159</v>
      </c>
      <c r="B36" s="1">
        <v>1</v>
      </c>
      <c r="C36" s="1" t="s">
        <v>160</v>
      </c>
      <c r="D36" s="1" t="s">
        <v>161</v>
      </c>
      <c r="E36" s="20" t="s">
        <v>359</v>
      </c>
      <c r="F36" s="20">
        <v>1.7729999999999999</v>
      </c>
      <c r="G36" s="1">
        <v>13.600000000000001</v>
      </c>
      <c r="H36" s="1">
        <v>1000</v>
      </c>
      <c r="I36" s="1">
        <v>20</v>
      </c>
      <c r="J36" s="1" t="s">
        <v>2</v>
      </c>
      <c r="L36" s="1">
        <v>3.46</v>
      </c>
    </row>
    <row r="37" spans="1:12">
      <c r="B37" s="1">
        <v>48</v>
      </c>
      <c r="C37" s="1" t="s">
        <v>251</v>
      </c>
      <c r="D37" s="1" t="s">
        <v>252</v>
      </c>
      <c r="E37" s="20">
        <v>1.8</v>
      </c>
      <c r="F37" s="20">
        <v>1.8</v>
      </c>
      <c r="G37" s="1">
        <v>13.600000000000001</v>
      </c>
      <c r="H37" s="1">
        <v>1000</v>
      </c>
      <c r="I37" s="1">
        <v>20</v>
      </c>
      <c r="J37" s="1" t="s">
        <v>4</v>
      </c>
      <c r="L37" s="1">
        <v>1.25</v>
      </c>
    </row>
    <row r="38" spans="1:12">
      <c r="A38" t="s">
        <v>159</v>
      </c>
      <c r="B38" s="1">
        <v>8</v>
      </c>
      <c r="C38" s="1" t="s">
        <v>174</v>
      </c>
      <c r="D38" s="1" t="s">
        <v>175</v>
      </c>
      <c r="E38" s="20" t="s">
        <v>360</v>
      </c>
      <c r="F38" s="20">
        <v>1.9350000000000001</v>
      </c>
      <c r="G38" s="1">
        <v>13.600000000000001</v>
      </c>
      <c r="H38" s="1">
        <v>1200</v>
      </c>
      <c r="I38" s="1">
        <v>30</v>
      </c>
      <c r="J38" s="1" t="s">
        <v>4</v>
      </c>
      <c r="L38" s="1">
        <v>1.75</v>
      </c>
    </row>
    <row r="39" spans="1:12">
      <c r="A39" t="s">
        <v>159</v>
      </c>
      <c r="B39" s="1">
        <v>9</v>
      </c>
      <c r="C39" s="1" t="s">
        <v>176</v>
      </c>
      <c r="D39" s="1" t="s">
        <v>177</v>
      </c>
      <c r="E39" s="20" t="s">
        <v>361</v>
      </c>
      <c r="F39" s="20">
        <v>1.9890000000000001</v>
      </c>
      <c r="G39" s="1">
        <v>13.600000000000001</v>
      </c>
      <c r="H39" s="1">
        <v>1200</v>
      </c>
      <c r="I39" s="1">
        <v>30</v>
      </c>
      <c r="J39" s="1" t="s">
        <v>4</v>
      </c>
      <c r="L39" s="1">
        <v>1.41</v>
      </c>
    </row>
    <row r="40" spans="1:12">
      <c r="B40" s="1">
        <v>19</v>
      </c>
      <c r="C40" s="1" t="s">
        <v>196</v>
      </c>
      <c r="D40" s="1" t="s">
        <v>197</v>
      </c>
      <c r="E40" s="20">
        <v>2.0430000000000001</v>
      </c>
      <c r="F40" s="20">
        <v>2.0430000000000001</v>
      </c>
      <c r="G40" s="1">
        <v>13.600000000000001</v>
      </c>
      <c r="H40" s="1">
        <v>1200</v>
      </c>
      <c r="I40" s="1">
        <v>30</v>
      </c>
      <c r="J40" s="1" t="s">
        <v>4</v>
      </c>
      <c r="L40" s="1">
        <v>2.92</v>
      </c>
    </row>
    <row r="41" spans="1:12">
      <c r="B41" s="1">
        <v>12</v>
      </c>
      <c r="C41" s="1" t="s">
        <v>182</v>
      </c>
      <c r="D41" s="1" t="s">
        <v>183</v>
      </c>
      <c r="E41" s="20">
        <v>2.1059999999999999</v>
      </c>
      <c r="F41" s="20">
        <v>2.1059999999999999</v>
      </c>
      <c r="G41" s="1">
        <v>16.32</v>
      </c>
      <c r="H41" s="1">
        <v>1200</v>
      </c>
      <c r="I41" s="1">
        <v>30</v>
      </c>
      <c r="J41" s="1" t="s">
        <v>4</v>
      </c>
      <c r="L41" s="1">
        <v>1.1299999999999999</v>
      </c>
    </row>
    <row r="42" spans="1:12">
      <c r="B42" s="1">
        <v>54</v>
      </c>
      <c r="C42" s="1" t="s">
        <v>263</v>
      </c>
      <c r="D42" s="1" t="s">
        <v>264</v>
      </c>
      <c r="E42" s="20">
        <v>2.1419999999999999</v>
      </c>
      <c r="F42" s="20">
        <v>2.1419999999999999</v>
      </c>
      <c r="G42" s="1">
        <v>13.600000000000001</v>
      </c>
      <c r="H42" s="1">
        <v>1200</v>
      </c>
      <c r="I42" s="1">
        <v>30</v>
      </c>
      <c r="J42" s="1" t="s">
        <v>4</v>
      </c>
      <c r="L42" s="1">
        <v>1.1599999999999999</v>
      </c>
    </row>
    <row r="43" spans="1:12">
      <c r="B43" s="1">
        <v>55</v>
      </c>
      <c r="C43" s="1" t="s">
        <v>265</v>
      </c>
      <c r="D43" s="1" t="s">
        <v>266</v>
      </c>
      <c r="E43" s="20">
        <v>2.4660000000000002</v>
      </c>
      <c r="F43" s="20">
        <v>2.4660000000000002</v>
      </c>
      <c r="G43" s="1">
        <v>16.32</v>
      </c>
      <c r="H43" s="1">
        <v>2000</v>
      </c>
      <c r="I43" s="1">
        <v>30</v>
      </c>
      <c r="J43" s="1" t="s">
        <v>4</v>
      </c>
      <c r="L43" s="1">
        <v>1.03</v>
      </c>
    </row>
    <row r="44" spans="1:12">
      <c r="A44" t="s">
        <v>159</v>
      </c>
      <c r="B44" s="1">
        <v>7</v>
      </c>
      <c r="C44" s="1" t="s">
        <v>172</v>
      </c>
      <c r="D44" s="1" t="s">
        <v>173</v>
      </c>
      <c r="E44" s="20" t="s">
        <v>362</v>
      </c>
      <c r="F44" s="20">
        <v>2.5110000000000001</v>
      </c>
      <c r="G44" s="1">
        <v>16.32</v>
      </c>
      <c r="H44" s="1">
        <v>1200</v>
      </c>
      <c r="I44" s="1">
        <v>30</v>
      </c>
      <c r="J44" s="1" t="s">
        <v>4</v>
      </c>
      <c r="L44" s="1">
        <v>0.94</v>
      </c>
    </row>
    <row r="45" spans="1:12">
      <c r="B45" s="1">
        <v>28</v>
      </c>
      <c r="C45" s="1" t="s">
        <v>213</v>
      </c>
      <c r="D45" s="1" t="s">
        <v>214</v>
      </c>
      <c r="E45" s="20">
        <v>2.601</v>
      </c>
      <c r="F45" s="20">
        <v>2.601</v>
      </c>
      <c r="G45" s="1">
        <v>16.32</v>
      </c>
      <c r="H45" s="1">
        <v>2000</v>
      </c>
      <c r="I45" s="1">
        <v>30</v>
      </c>
      <c r="J45" s="1" t="s">
        <v>4</v>
      </c>
      <c r="L45" s="1">
        <v>1.33</v>
      </c>
    </row>
    <row r="46" spans="1:12">
      <c r="B46" s="1">
        <v>39</v>
      </c>
      <c r="C46" s="1" t="s">
        <v>233</v>
      </c>
      <c r="D46" s="1" t="s">
        <v>234</v>
      </c>
      <c r="E46" s="20">
        <v>2.6280000000000001</v>
      </c>
      <c r="F46" s="20">
        <v>2.6280000000000001</v>
      </c>
      <c r="G46" s="1">
        <v>16.32</v>
      </c>
      <c r="H46" s="1">
        <v>2000</v>
      </c>
      <c r="I46" s="1">
        <v>30</v>
      </c>
      <c r="J46" s="1" t="s">
        <v>4</v>
      </c>
      <c r="L46" s="1">
        <v>1.67</v>
      </c>
    </row>
    <row r="47" spans="1:12">
      <c r="B47" s="1">
        <v>49</v>
      </c>
      <c r="C47" s="1" t="s">
        <v>253</v>
      </c>
      <c r="D47" s="1" t="s">
        <v>254</v>
      </c>
      <c r="E47" s="20">
        <v>2.673</v>
      </c>
      <c r="F47" s="20">
        <v>2.673</v>
      </c>
      <c r="G47" s="1">
        <v>16.32</v>
      </c>
      <c r="H47" s="1">
        <v>2000</v>
      </c>
      <c r="I47" s="1">
        <v>30</v>
      </c>
      <c r="J47" s="1" t="s">
        <v>4</v>
      </c>
      <c r="L47" s="1">
        <v>1.69</v>
      </c>
    </row>
    <row r="48" spans="1:12">
      <c r="B48" s="1">
        <v>33</v>
      </c>
      <c r="C48" s="1" t="s">
        <v>90</v>
      </c>
      <c r="D48" s="1" t="s">
        <v>223</v>
      </c>
      <c r="E48" s="20">
        <v>2.7</v>
      </c>
      <c r="F48" s="20">
        <v>2.7</v>
      </c>
      <c r="G48" s="1">
        <v>16.32</v>
      </c>
      <c r="H48" s="1">
        <v>2000</v>
      </c>
      <c r="I48" s="1">
        <v>30</v>
      </c>
      <c r="J48" s="1" t="s">
        <v>4</v>
      </c>
      <c r="L48" s="1">
        <v>1.71</v>
      </c>
    </row>
    <row r="49" spans="1:12">
      <c r="B49" s="1">
        <v>13</v>
      </c>
      <c r="C49" s="1" t="s">
        <v>184</v>
      </c>
      <c r="D49" s="1" t="s">
        <v>185</v>
      </c>
      <c r="E49" s="20">
        <v>2.7360000000000002</v>
      </c>
      <c r="F49" s="20">
        <v>2.7360000000000002</v>
      </c>
      <c r="G49" s="1">
        <v>16.32</v>
      </c>
      <c r="H49" s="1">
        <v>2000</v>
      </c>
      <c r="I49" s="1">
        <v>30</v>
      </c>
      <c r="J49" s="1" t="s">
        <v>4</v>
      </c>
      <c r="L49" s="1">
        <v>2</v>
      </c>
    </row>
    <row r="50" spans="1:12">
      <c r="B50" s="1">
        <v>25</v>
      </c>
      <c r="C50" s="1" t="s">
        <v>89</v>
      </c>
      <c r="D50" s="1" t="s">
        <v>208</v>
      </c>
      <c r="E50" s="20">
        <v>2.7720000000000002</v>
      </c>
      <c r="F50" s="20">
        <v>2.7720000000000002</v>
      </c>
      <c r="G50" s="1">
        <v>19.040000000000003</v>
      </c>
      <c r="H50" s="1">
        <v>2000</v>
      </c>
      <c r="I50" s="1">
        <v>30</v>
      </c>
      <c r="J50" s="1" t="s">
        <v>4</v>
      </c>
      <c r="L50" s="1">
        <v>2.97</v>
      </c>
    </row>
    <row r="51" spans="1:12">
      <c r="B51" s="1">
        <v>14</v>
      </c>
      <c r="C51" s="1" t="s">
        <v>186</v>
      </c>
      <c r="D51" s="1" t="s">
        <v>187</v>
      </c>
      <c r="E51" s="20">
        <v>2.7810000000000001</v>
      </c>
      <c r="F51" s="20">
        <v>2.7810000000000001</v>
      </c>
      <c r="G51" s="1">
        <v>19.040000000000003</v>
      </c>
      <c r="H51" s="1">
        <v>2000</v>
      </c>
      <c r="I51" s="1">
        <v>30</v>
      </c>
      <c r="J51" s="1" t="s">
        <v>4</v>
      </c>
      <c r="L51" s="1">
        <v>1.29</v>
      </c>
    </row>
    <row r="52" spans="1:12">
      <c r="B52" s="1">
        <v>56</v>
      </c>
      <c r="C52" s="1" t="s">
        <v>267</v>
      </c>
      <c r="D52" s="1" t="s">
        <v>268</v>
      </c>
      <c r="E52" s="20">
        <v>2.8530000000000002</v>
      </c>
      <c r="F52" s="20">
        <v>2.8530000000000002</v>
      </c>
      <c r="G52" s="1">
        <v>19.040000000000003</v>
      </c>
      <c r="H52" s="1">
        <v>2000</v>
      </c>
      <c r="I52" s="1">
        <v>30</v>
      </c>
      <c r="J52" s="1" t="s">
        <v>4</v>
      </c>
      <c r="L52" s="1">
        <v>1.42</v>
      </c>
    </row>
    <row r="53" spans="1:12">
      <c r="A53" t="s">
        <v>159</v>
      </c>
      <c r="B53" s="1">
        <v>5</v>
      </c>
      <c r="C53" s="1" t="s">
        <v>168</v>
      </c>
      <c r="D53" s="1" t="s">
        <v>169</v>
      </c>
      <c r="E53" s="20" t="s">
        <v>363</v>
      </c>
      <c r="F53" s="20">
        <v>2.9610000000000003</v>
      </c>
      <c r="G53" s="1">
        <v>19.040000000000003</v>
      </c>
      <c r="H53" s="1">
        <v>2000</v>
      </c>
      <c r="I53" s="1">
        <v>50</v>
      </c>
      <c r="J53" s="1" t="s">
        <v>4</v>
      </c>
      <c r="L53" s="1">
        <v>1.78</v>
      </c>
    </row>
    <row r="54" spans="1:12">
      <c r="B54" s="1">
        <v>35</v>
      </c>
      <c r="C54" s="1" t="s">
        <v>226</v>
      </c>
      <c r="D54" s="1" t="s">
        <v>227</v>
      </c>
      <c r="E54" s="20">
        <v>3.1139999999999999</v>
      </c>
      <c r="F54" s="20">
        <v>3.1139999999999999</v>
      </c>
      <c r="G54" s="1">
        <v>19.040000000000003</v>
      </c>
      <c r="H54" s="1">
        <v>2000</v>
      </c>
      <c r="I54" s="1">
        <v>50</v>
      </c>
      <c r="J54" s="1" t="s">
        <v>4</v>
      </c>
      <c r="L54" s="1">
        <v>1.88</v>
      </c>
    </row>
    <row r="55" spans="1:12">
      <c r="B55" s="1">
        <v>21</v>
      </c>
      <c r="C55" s="1" t="s">
        <v>200</v>
      </c>
      <c r="D55" s="1" t="s">
        <v>201</v>
      </c>
      <c r="E55" s="20">
        <v>3.8160000000000003</v>
      </c>
      <c r="F55" s="20">
        <v>3.8160000000000003</v>
      </c>
      <c r="G55" s="1">
        <v>24.48</v>
      </c>
      <c r="H55" s="1">
        <v>2000</v>
      </c>
      <c r="I55" s="1">
        <v>50</v>
      </c>
      <c r="J55" s="1" t="s">
        <v>4</v>
      </c>
      <c r="L55" s="1">
        <v>2.38</v>
      </c>
    </row>
    <row r="56" spans="1:12">
      <c r="B56" s="1">
        <v>15</v>
      </c>
      <c r="C56" s="1" t="s">
        <v>188</v>
      </c>
      <c r="D56" s="1" t="s">
        <v>189</v>
      </c>
      <c r="E56" s="20">
        <v>3.9869999999999997</v>
      </c>
      <c r="F56" s="20">
        <v>3.9869999999999997</v>
      </c>
      <c r="G56" s="1">
        <v>24.48</v>
      </c>
      <c r="H56" s="1">
        <v>2000</v>
      </c>
      <c r="I56" s="1">
        <v>50</v>
      </c>
      <c r="J56" s="1" t="s">
        <v>4</v>
      </c>
      <c r="L56" s="1">
        <v>2.74</v>
      </c>
    </row>
    <row r="57" spans="1:12">
      <c r="B57" s="1">
        <v>57</v>
      </c>
      <c r="C57" s="1" t="s">
        <v>269</v>
      </c>
      <c r="D57" s="1" t="s">
        <v>270</v>
      </c>
      <c r="E57" s="20">
        <v>4.617</v>
      </c>
      <c r="F57" s="20">
        <v>4.617</v>
      </c>
      <c r="G57" s="1">
        <v>29.92</v>
      </c>
      <c r="H57" s="1">
        <v>3000</v>
      </c>
      <c r="I57" s="1">
        <v>50</v>
      </c>
      <c r="J57" s="1" t="s">
        <v>4</v>
      </c>
      <c r="L57" s="1">
        <v>3.17</v>
      </c>
    </row>
    <row r="58" spans="1:12">
      <c r="B58" s="1">
        <v>24</v>
      </c>
      <c r="C58" s="1" t="s">
        <v>206</v>
      </c>
      <c r="D58" s="1" t="s">
        <v>207</v>
      </c>
      <c r="E58" s="20">
        <v>5.9850000000000003</v>
      </c>
      <c r="F58" s="20">
        <v>5.9850000000000003</v>
      </c>
      <c r="G58" s="1">
        <v>38.080000000000005</v>
      </c>
      <c r="H58" s="1">
        <v>4000</v>
      </c>
      <c r="I58" s="1">
        <v>50</v>
      </c>
      <c r="J58" s="1" t="s">
        <v>4</v>
      </c>
      <c r="L58" s="1">
        <v>5.13</v>
      </c>
    </row>
    <row r="59" spans="1:12">
      <c r="B59" s="120" t="s">
        <v>154</v>
      </c>
      <c r="C59" s="120"/>
      <c r="D59" s="120"/>
      <c r="E59" s="142">
        <v>108.01800000000003</v>
      </c>
      <c r="F59" s="95">
        <f>SUM(F2:F58)</f>
        <v>108.01800000000003</v>
      </c>
      <c r="G59">
        <v>794.24000000000012</v>
      </c>
      <c r="H59">
        <v>68200</v>
      </c>
      <c r="I59">
        <v>1470</v>
      </c>
    </row>
    <row r="60" spans="1:12">
      <c r="F60" s="94"/>
    </row>
  </sheetData>
  <autoFilter ref="A1:J59">
    <sortState ref="A2:J59">
      <sortCondition ref="F2"/>
    </sortState>
  </autoFilter>
  <pageMargins left="0.7" right="0.7" top="0.75" bottom="0.75" header="0.3" footer="0.3"/>
  <pageSetup paperSize="9" scale="7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2:D103"/>
  <sheetViews>
    <sheetView workbookViewId="0">
      <selection activeCell="G6" sqref="G6"/>
    </sheetView>
  </sheetViews>
  <sheetFormatPr defaultRowHeight="14.4"/>
  <sheetData>
    <row r="2" spans="4:4">
      <c r="D2" t="s">
        <v>52</v>
      </c>
    </row>
    <row r="3" spans="4:4">
      <c r="D3" s="22">
        <v>0</v>
      </c>
    </row>
    <row r="4" spans="4:4">
      <c r="D4" s="22">
        <v>0.01</v>
      </c>
    </row>
    <row r="5" spans="4:4">
      <c r="D5" s="22">
        <v>0.02</v>
      </c>
    </row>
    <row r="6" spans="4:4">
      <c r="D6" s="22">
        <v>0.03</v>
      </c>
    </row>
    <row r="7" spans="4:4">
      <c r="D7" s="22">
        <v>0.04</v>
      </c>
    </row>
    <row r="8" spans="4:4">
      <c r="D8" s="22">
        <v>0.05</v>
      </c>
    </row>
    <row r="9" spans="4:4">
      <c r="D9" s="22">
        <v>0.06</v>
      </c>
    </row>
    <row r="10" spans="4:4">
      <c r="D10" s="22">
        <v>7.0000000000000007E-2</v>
      </c>
    </row>
    <row r="11" spans="4:4">
      <c r="D11" s="22">
        <v>0.08</v>
      </c>
    </row>
    <row r="12" spans="4:4">
      <c r="D12" s="22">
        <v>0.09</v>
      </c>
    </row>
    <row r="13" spans="4:4">
      <c r="D13" s="22">
        <v>0.1</v>
      </c>
    </row>
    <row r="14" spans="4:4">
      <c r="D14" s="22">
        <v>0.11</v>
      </c>
    </row>
    <row r="15" spans="4:4">
      <c r="D15" s="22">
        <v>0.12</v>
      </c>
    </row>
    <row r="16" spans="4:4">
      <c r="D16" s="22">
        <v>0.13</v>
      </c>
    </row>
    <row r="17" spans="4:4">
      <c r="D17" s="22">
        <v>0.14000000000000001</v>
      </c>
    </row>
    <row r="18" spans="4:4">
      <c r="D18" s="22">
        <v>0.15</v>
      </c>
    </row>
    <row r="19" spans="4:4">
      <c r="D19" s="22">
        <v>0.16</v>
      </c>
    </row>
    <row r="20" spans="4:4">
      <c r="D20" s="22">
        <v>0.17</v>
      </c>
    </row>
    <row r="21" spans="4:4">
      <c r="D21" s="22">
        <v>0.18</v>
      </c>
    </row>
    <row r="22" spans="4:4">
      <c r="D22" s="22">
        <v>0.19</v>
      </c>
    </row>
    <row r="23" spans="4:4">
      <c r="D23" s="22">
        <v>0.2</v>
      </c>
    </row>
    <row r="24" spans="4:4">
      <c r="D24" s="22">
        <v>0.21</v>
      </c>
    </row>
    <row r="25" spans="4:4">
      <c r="D25" s="22">
        <v>0.22</v>
      </c>
    </row>
    <row r="26" spans="4:4">
      <c r="D26" s="22">
        <v>0.23</v>
      </c>
    </row>
    <row r="27" spans="4:4">
      <c r="D27" s="22">
        <v>0.24</v>
      </c>
    </row>
    <row r="28" spans="4:4">
      <c r="D28" s="22">
        <v>0.25</v>
      </c>
    </row>
    <row r="29" spans="4:4">
      <c r="D29" s="22">
        <v>0.26</v>
      </c>
    </row>
    <row r="30" spans="4:4">
      <c r="D30" s="22">
        <v>0.27</v>
      </c>
    </row>
    <row r="31" spans="4:4">
      <c r="D31" s="22">
        <v>0.28000000000000003</v>
      </c>
    </row>
    <row r="32" spans="4:4">
      <c r="D32" s="22">
        <v>0.28999999999999998</v>
      </c>
    </row>
    <row r="33" spans="4:4">
      <c r="D33" s="22">
        <v>0.3</v>
      </c>
    </row>
    <row r="34" spans="4:4">
      <c r="D34" s="22">
        <v>0.31</v>
      </c>
    </row>
    <row r="35" spans="4:4">
      <c r="D35" s="22">
        <v>0.32</v>
      </c>
    </row>
    <row r="36" spans="4:4">
      <c r="D36" s="22">
        <v>0.33</v>
      </c>
    </row>
    <row r="37" spans="4:4">
      <c r="D37" s="22">
        <v>0.34</v>
      </c>
    </row>
    <row r="38" spans="4:4">
      <c r="D38" s="22">
        <v>0.35</v>
      </c>
    </row>
    <row r="39" spans="4:4">
      <c r="D39" s="22">
        <v>0.36</v>
      </c>
    </row>
    <row r="40" spans="4:4">
      <c r="D40" s="22">
        <v>0.37</v>
      </c>
    </row>
    <row r="41" spans="4:4">
      <c r="D41" s="22">
        <v>0.38</v>
      </c>
    </row>
    <row r="42" spans="4:4">
      <c r="D42" s="22">
        <v>0.39</v>
      </c>
    </row>
    <row r="43" spans="4:4">
      <c r="D43" s="22">
        <v>0.4</v>
      </c>
    </row>
    <row r="44" spans="4:4">
      <c r="D44" s="22">
        <v>0.41</v>
      </c>
    </row>
    <row r="45" spans="4:4">
      <c r="D45" s="22">
        <v>0.42</v>
      </c>
    </row>
    <row r="46" spans="4:4">
      <c r="D46" s="22">
        <v>0.43</v>
      </c>
    </row>
    <row r="47" spans="4:4">
      <c r="D47" s="22">
        <v>0.44</v>
      </c>
    </row>
    <row r="48" spans="4:4">
      <c r="D48" s="22">
        <v>0.45</v>
      </c>
    </row>
    <row r="49" spans="4:4">
      <c r="D49" s="22">
        <v>0.46</v>
      </c>
    </row>
    <row r="50" spans="4:4">
      <c r="D50" s="22">
        <v>0.47</v>
      </c>
    </row>
    <row r="51" spans="4:4">
      <c r="D51" s="22">
        <v>0.48</v>
      </c>
    </row>
    <row r="52" spans="4:4">
      <c r="D52" s="22">
        <v>0.49</v>
      </c>
    </row>
    <row r="53" spans="4:4">
      <c r="D53" s="22">
        <v>0.5</v>
      </c>
    </row>
    <row r="54" spans="4:4">
      <c r="D54" s="22">
        <v>0.51</v>
      </c>
    </row>
    <row r="55" spans="4:4">
      <c r="D55" s="22">
        <v>0.52</v>
      </c>
    </row>
    <row r="56" spans="4:4">
      <c r="D56" s="22">
        <v>0.53</v>
      </c>
    </row>
    <row r="57" spans="4:4">
      <c r="D57" s="22">
        <v>0.54</v>
      </c>
    </row>
    <row r="58" spans="4:4">
      <c r="D58" s="22">
        <v>0.55000000000000004</v>
      </c>
    </row>
    <row r="59" spans="4:4">
      <c r="D59" s="22">
        <v>0.56000000000000005</v>
      </c>
    </row>
    <row r="60" spans="4:4">
      <c r="D60" s="22">
        <v>0.56999999999999995</v>
      </c>
    </row>
    <row r="61" spans="4:4">
      <c r="D61" s="22">
        <v>0.57999999999999996</v>
      </c>
    </row>
    <row r="62" spans="4:4">
      <c r="D62" s="22">
        <v>0.59</v>
      </c>
    </row>
    <row r="63" spans="4:4">
      <c r="D63" s="22">
        <v>0.6</v>
      </c>
    </row>
    <row r="64" spans="4:4">
      <c r="D64" s="22">
        <v>0.61</v>
      </c>
    </row>
    <row r="65" spans="4:4">
      <c r="D65" s="22">
        <v>0.62</v>
      </c>
    </row>
    <row r="66" spans="4:4">
      <c r="D66" s="22">
        <v>0.63</v>
      </c>
    </row>
    <row r="67" spans="4:4">
      <c r="D67" s="22">
        <v>0.64</v>
      </c>
    </row>
    <row r="68" spans="4:4">
      <c r="D68" s="22">
        <v>0.65</v>
      </c>
    </row>
    <row r="69" spans="4:4">
      <c r="D69" s="22">
        <v>0.66</v>
      </c>
    </row>
    <row r="70" spans="4:4">
      <c r="D70" s="22">
        <v>0.67</v>
      </c>
    </row>
    <row r="71" spans="4:4">
      <c r="D71" s="22">
        <v>0.68</v>
      </c>
    </row>
    <row r="72" spans="4:4">
      <c r="D72" s="22">
        <v>0.69</v>
      </c>
    </row>
    <row r="73" spans="4:4">
      <c r="D73" s="22">
        <v>0.7</v>
      </c>
    </row>
    <row r="74" spans="4:4">
      <c r="D74" s="22">
        <v>0.71</v>
      </c>
    </row>
    <row r="75" spans="4:4">
      <c r="D75" s="22">
        <v>0.72</v>
      </c>
    </row>
    <row r="76" spans="4:4">
      <c r="D76" s="22">
        <v>0.73</v>
      </c>
    </row>
    <row r="77" spans="4:4">
      <c r="D77" s="22">
        <v>0.74</v>
      </c>
    </row>
    <row r="78" spans="4:4">
      <c r="D78" s="22">
        <v>0.75</v>
      </c>
    </row>
    <row r="79" spans="4:4">
      <c r="D79" s="22">
        <v>0.76</v>
      </c>
    </row>
    <row r="80" spans="4:4">
      <c r="D80" s="22">
        <v>0.77</v>
      </c>
    </row>
    <row r="81" spans="4:4">
      <c r="D81" s="22">
        <v>0.78</v>
      </c>
    </row>
    <row r="82" spans="4:4">
      <c r="D82" s="22">
        <v>0.79</v>
      </c>
    </row>
    <row r="83" spans="4:4">
      <c r="D83" s="22">
        <v>0.8</v>
      </c>
    </row>
    <row r="84" spans="4:4">
      <c r="D84" s="22">
        <v>0.81</v>
      </c>
    </row>
    <row r="85" spans="4:4">
      <c r="D85" s="22">
        <v>0.82</v>
      </c>
    </row>
    <row r="86" spans="4:4">
      <c r="D86" s="22">
        <v>0.83</v>
      </c>
    </row>
    <row r="87" spans="4:4">
      <c r="D87" s="22">
        <v>0.84</v>
      </c>
    </row>
    <row r="88" spans="4:4">
      <c r="D88" s="22">
        <v>0.85</v>
      </c>
    </row>
    <row r="89" spans="4:4">
      <c r="D89" s="22">
        <v>0.86</v>
      </c>
    </row>
    <row r="90" spans="4:4">
      <c r="D90" s="22">
        <v>0.87</v>
      </c>
    </row>
    <row r="91" spans="4:4">
      <c r="D91" s="22">
        <v>0.88</v>
      </c>
    </row>
    <row r="92" spans="4:4">
      <c r="D92" s="22">
        <v>0.89</v>
      </c>
    </row>
    <row r="93" spans="4:4">
      <c r="D93" s="22">
        <v>0.9</v>
      </c>
    </row>
    <row r="94" spans="4:4">
      <c r="D94" s="22">
        <v>0.91</v>
      </c>
    </row>
    <row r="95" spans="4:4">
      <c r="D95" s="22">
        <v>0.92</v>
      </c>
    </row>
    <row r="96" spans="4:4">
      <c r="D96" s="22">
        <v>0.93</v>
      </c>
    </row>
    <row r="97" spans="4:4">
      <c r="D97" s="22">
        <v>0.94</v>
      </c>
    </row>
    <row r="98" spans="4:4">
      <c r="D98" s="22">
        <v>0.95</v>
      </c>
    </row>
    <row r="99" spans="4:4">
      <c r="D99" s="22">
        <v>0.96</v>
      </c>
    </row>
    <row r="100" spans="4:4">
      <c r="D100" s="22">
        <v>0.97</v>
      </c>
    </row>
    <row r="101" spans="4:4">
      <c r="D101" s="22">
        <v>0.98</v>
      </c>
    </row>
    <row r="102" spans="4:4">
      <c r="D102" s="22">
        <v>0.99</v>
      </c>
    </row>
    <row r="103" spans="4:4">
      <c r="D103" s="22">
        <v>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11</vt:i4>
      </vt:variant>
    </vt:vector>
  </HeadingPairs>
  <TitlesOfParts>
    <vt:vector size="21" baseType="lpstr">
      <vt:lpstr>System Profile Inputs</vt:lpstr>
      <vt:lpstr>System Design Results</vt:lpstr>
      <vt:lpstr>Batch2_DG_PV_Battery_Hybrid</vt:lpstr>
      <vt:lpstr>Batch1_DG_PV_Battery_Hybrid</vt:lpstr>
      <vt:lpstr>PV Syst vs Actual_E_Avail_8m</vt:lpstr>
      <vt:lpstr>PV Syst vs Actual_E_Avail_12m</vt:lpstr>
      <vt:lpstr>Actual Generation</vt:lpstr>
      <vt:lpstr>Batch2</vt:lpstr>
      <vt:lpstr>Batch1</vt:lpstr>
      <vt:lpstr>Percentage_File</vt:lpstr>
      <vt:lpstr>Percentage_File</vt:lpstr>
      <vt:lpstr>Tower_Load_AC_DC</vt:lpstr>
      <vt:lpstr>Tower_Load_Batch1</vt:lpstr>
      <vt:lpstr>Tower_load_Batch1_AC_DC</vt:lpstr>
      <vt:lpstr>Tower_Load_Batch1_Design</vt:lpstr>
      <vt:lpstr>Tower_Load_Batch1_Design_AC_DC</vt:lpstr>
      <vt:lpstr>Tower_Load_Batch2</vt:lpstr>
      <vt:lpstr>Tower_load_Batch2_AC_DC</vt:lpstr>
      <vt:lpstr>Tower_Load_Batch2_AC_DC_Cal</vt:lpstr>
      <vt:lpstr>Tower_Load_Batch2_Design</vt:lpstr>
      <vt:lpstr>Tower_Load_R</vt:lpstr>
    </vt:vector>
  </TitlesOfParts>
  <Company>SunPower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Ajay_Chaturvedi</dc:creator>
  <cp:lastModifiedBy>Ajay_Chaturvedi</cp:lastModifiedBy>
  <cp:lastPrinted>2019-07-20T05:14:33Z</cp:lastPrinted>
  <dcterms:created xsi:type="dcterms:W3CDTF">2018-09-11T12:43:00Z</dcterms:created>
  <dcterms:modified xsi:type="dcterms:W3CDTF">2019-07-31T14:05:49Z</dcterms:modified>
</cp:coreProperties>
</file>